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excel-challenge\Case Homework\"/>
    </mc:Choice>
  </mc:AlternateContent>
  <xr:revisionPtr revIDLastSave="0" documentId="13_ncr:1_{E7D5B569-6023-472C-95CD-0788A9A7193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 Data" sheetId="1" r:id="rId1"/>
    <sheet name="Outcomes by Goals" sheetId="7" r:id="rId2"/>
    <sheet name="Outcome by Backers Count" sheetId="12" r:id="rId3"/>
    <sheet name="Outcome by StrtMo (Yr+Cat Filt)" sheetId="5" r:id="rId4"/>
    <sheet name="Stat by SubCat (Cntry+Cat Filt)" sheetId="4" r:id="rId5"/>
    <sheet name="Status by Category (Cntry Filt)" sheetId="3" r:id="rId6"/>
  </sheets>
  <definedNames>
    <definedName name="_xlchart.v1.0" hidden="1">'Kickstarter Data'!$V$2:$V$4115</definedName>
    <definedName name="_xlchart.v1.1" hidden="1">'Kickstarter Data'!$X$2:$X$4114</definedName>
    <definedName name="_xlchart.v1.2" hidden="1">'Kickstarter Data'!$X$4115</definedName>
    <definedName name="_xlchart.v1.3" hidden="1">'Kickstarter Data'!$W$2:$W$3889</definedName>
    <definedName name="_xlchart.v1.4" hidden="1">'Kickstarter Data'!$W$3890:$W$4115</definedName>
    <definedName name="_xlcn.WorksheetConnection_KickstarterDataA1U4115" hidden="1">'Kickstarter Data'!$A$1:$U$4115</definedName>
    <definedName name="BackerCanceled">'Kickstarter Data'!$X$2:$X$4115</definedName>
    <definedName name="BackerFailed">'Kickstarter Data'!$W$2:$W$4115</definedName>
    <definedName name="BackersCount">'Kickstarter Data'!$S$2:$S$4115</definedName>
    <definedName name="BackerSuccess">'Kickstarter Data'!$V$2:$V$4115</definedName>
    <definedName name="Goal">'Kickstarter Data'!$D$2:$D$4115</definedName>
    <definedName name="id">'Kickstarter Data'!$A$2:$A$4115</definedName>
    <definedName name="Kickstarter_Data">'Kickstarter Data'!$A$1:$U$4115</definedName>
    <definedName name="State">'Kickstarter Data'!$F$2:$F$4115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 Data!$A$1:$U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2" l="1"/>
  <c r="N12" i="12"/>
  <c r="M12" i="12"/>
  <c r="O11" i="12"/>
  <c r="N11" i="12"/>
  <c r="M11" i="12"/>
  <c r="O10" i="12"/>
  <c r="O9" i="12"/>
  <c r="O8" i="12"/>
  <c r="O7" i="12"/>
  <c r="O6" i="12"/>
  <c r="N10" i="12"/>
  <c r="N9" i="12"/>
  <c r="N8" i="12"/>
  <c r="N7" i="12"/>
  <c r="N6" i="12"/>
  <c r="N14" i="12"/>
  <c r="N13" i="12"/>
  <c r="M10" i="12"/>
  <c r="M9" i="12"/>
  <c r="M8" i="12"/>
  <c r="M7" i="12"/>
  <c r="X4123" i="1"/>
  <c r="X4122" i="1"/>
  <c r="W4123" i="1"/>
  <c r="W4122" i="1"/>
  <c r="V4123" i="1"/>
  <c r="V4122" i="1"/>
  <c r="M6" i="12" s="1"/>
  <c r="X4115" i="1"/>
  <c r="X4114" i="1"/>
  <c r="X4113" i="1"/>
  <c r="X4112" i="1"/>
  <c r="X4111" i="1"/>
  <c r="X4110" i="1"/>
  <c r="X4109" i="1"/>
  <c r="X4108" i="1"/>
  <c r="X4107" i="1"/>
  <c r="X4106" i="1"/>
  <c r="X4105" i="1"/>
  <c r="X4104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4121" i="1" s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4119" i="1" s="1"/>
  <c r="V2" i="1"/>
  <c r="V4121" i="1" s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W4125" i="1" l="1"/>
  <c r="X4125" i="1"/>
  <c r="W4120" i="1"/>
  <c r="V4125" i="1"/>
  <c r="W4121" i="1"/>
  <c r="X4118" i="1"/>
  <c r="X4119" i="1"/>
  <c r="V4118" i="1"/>
  <c r="X4120" i="1"/>
  <c r="V4119" i="1"/>
  <c r="W4118" i="1"/>
  <c r="V4120" i="1"/>
  <c r="X4124" i="1"/>
  <c r="X4126" i="1" s="1"/>
  <c r="V4124" i="1"/>
  <c r="V4126" i="1" s="1"/>
  <c r="W4124" i="1"/>
  <c r="W4126" i="1" s="1"/>
  <c r="K11" i="12"/>
  <c r="K13" i="12" s="1"/>
  <c r="K18" i="12"/>
  <c r="K17" i="12"/>
  <c r="S4123" i="1"/>
  <c r="S4124" i="1" s="1"/>
  <c r="K8" i="12" s="1"/>
  <c r="S4122" i="1"/>
  <c r="K6" i="12" s="1"/>
  <c r="K7" i="12" l="1"/>
  <c r="K12" i="12"/>
  <c r="S4126" i="1"/>
  <c r="K10" i="12" s="1"/>
  <c r="S4125" i="1"/>
  <c r="K9" i="12" s="1"/>
  <c r="G24" i="12" l="1"/>
  <c r="G23" i="12"/>
  <c r="G22" i="12"/>
  <c r="F24" i="12"/>
  <c r="F23" i="12"/>
  <c r="F22" i="12"/>
  <c r="C24" i="12"/>
  <c r="C23" i="12"/>
  <c r="C22" i="12"/>
  <c r="B24" i="12"/>
  <c r="B23" i="12"/>
  <c r="B22" i="12"/>
  <c r="P19" i="7" l="1"/>
  <c r="A4117" i="1"/>
  <c r="P14" i="7"/>
  <c r="P13" i="7"/>
  <c r="P12" i="7"/>
  <c r="P11" i="7"/>
  <c r="P10" i="7"/>
  <c r="P9" i="7"/>
  <c r="P8" i="7"/>
  <c r="P7" i="7"/>
  <c r="P6" i="7"/>
  <c r="P5" i="7"/>
  <c r="P4" i="7"/>
  <c r="P3" i="7"/>
  <c r="D14" i="7"/>
  <c r="D13" i="7"/>
  <c r="D12" i="7"/>
  <c r="D11" i="7"/>
  <c r="D10" i="7"/>
  <c r="D9" i="7"/>
  <c r="D8" i="7"/>
  <c r="D7" i="7"/>
  <c r="D6" i="7"/>
  <c r="D5" i="7"/>
  <c r="D4" i="7"/>
  <c r="D3" i="7"/>
  <c r="C14" i="7"/>
  <c r="C13" i="7"/>
  <c r="C12" i="7"/>
  <c r="C11" i="7"/>
  <c r="C10" i="7"/>
  <c r="C9" i="7"/>
  <c r="C8" i="7"/>
  <c r="C7" i="7"/>
  <c r="C6" i="7"/>
  <c r="C5" i="7"/>
  <c r="C4" i="7"/>
  <c r="C3" i="7"/>
  <c r="B12" i="7"/>
  <c r="B14" i="7"/>
  <c r="B13" i="7"/>
  <c r="B11" i="7"/>
  <c r="B10" i="7"/>
  <c r="B9" i="7"/>
  <c r="B8" i="7"/>
  <c r="B7" i="7"/>
  <c r="B6" i="7"/>
  <c r="B5" i="7"/>
  <c r="B3" i="7"/>
  <c r="B4" i="7"/>
  <c r="G38" i="3"/>
  <c r="G37" i="3"/>
  <c r="G36" i="3"/>
  <c r="G35" i="3"/>
  <c r="G34" i="3"/>
  <c r="G33" i="3"/>
  <c r="G32" i="3"/>
  <c r="G31" i="3"/>
  <c r="G30" i="3"/>
  <c r="G29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D4121" i="1"/>
  <c r="D4120" i="1"/>
  <c r="D4119" i="1"/>
  <c r="D4118" i="1"/>
  <c r="E4121" i="1"/>
  <c r="E4120" i="1"/>
  <c r="E4119" i="1"/>
  <c r="E4118" i="1"/>
  <c r="S4121" i="1"/>
  <c r="S4120" i="1"/>
  <c r="S4119" i="1"/>
  <c r="S4118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15" i="1"/>
  <c r="M4115" i="1" s="1"/>
  <c r="J4114" i="1"/>
  <c r="J4113" i="1"/>
  <c r="J4112" i="1"/>
  <c r="M4112" i="1" s="1"/>
  <c r="J4111" i="1"/>
  <c r="M4111" i="1" s="1"/>
  <c r="J4110" i="1"/>
  <c r="J4109" i="1"/>
  <c r="J4108" i="1"/>
  <c r="M4108" i="1" s="1"/>
  <c r="J4107" i="1"/>
  <c r="M4107" i="1" s="1"/>
  <c r="J4106" i="1"/>
  <c r="J4105" i="1"/>
  <c r="J4104" i="1"/>
  <c r="M4104" i="1" s="1"/>
  <c r="J4103" i="1"/>
  <c r="M4103" i="1" s="1"/>
  <c r="J4102" i="1"/>
  <c r="J4101" i="1"/>
  <c r="J4100" i="1"/>
  <c r="M4100" i="1" s="1"/>
  <c r="J4099" i="1"/>
  <c r="M4099" i="1" s="1"/>
  <c r="J4098" i="1"/>
  <c r="J4097" i="1"/>
  <c r="J4096" i="1"/>
  <c r="M4096" i="1" s="1"/>
  <c r="J4095" i="1"/>
  <c r="M4095" i="1" s="1"/>
  <c r="J4094" i="1"/>
  <c r="J4093" i="1"/>
  <c r="J4092" i="1"/>
  <c r="M4092" i="1" s="1"/>
  <c r="J4091" i="1"/>
  <c r="M4091" i="1" s="1"/>
  <c r="J4090" i="1"/>
  <c r="J4089" i="1"/>
  <c r="J4088" i="1"/>
  <c r="M4088" i="1" s="1"/>
  <c r="J4087" i="1"/>
  <c r="M4087" i="1" s="1"/>
  <c r="J4086" i="1"/>
  <c r="J4085" i="1"/>
  <c r="J4084" i="1"/>
  <c r="M4084" i="1" s="1"/>
  <c r="J4083" i="1"/>
  <c r="M4083" i="1" s="1"/>
  <c r="J4082" i="1"/>
  <c r="J4081" i="1"/>
  <c r="J4080" i="1"/>
  <c r="M4080" i="1" s="1"/>
  <c r="J4079" i="1"/>
  <c r="M4079" i="1" s="1"/>
  <c r="J4078" i="1"/>
  <c r="J4077" i="1"/>
  <c r="J4076" i="1"/>
  <c r="M4076" i="1" s="1"/>
  <c r="J4075" i="1"/>
  <c r="M4075" i="1" s="1"/>
  <c r="J4074" i="1"/>
  <c r="J4073" i="1"/>
  <c r="J4072" i="1"/>
  <c r="M4072" i="1" s="1"/>
  <c r="J4071" i="1"/>
  <c r="M4071" i="1" s="1"/>
  <c r="J4070" i="1"/>
  <c r="J4069" i="1"/>
  <c r="J4068" i="1"/>
  <c r="M4068" i="1" s="1"/>
  <c r="J4067" i="1"/>
  <c r="M4067" i="1" s="1"/>
  <c r="J4066" i="1"/>
  <c r="J4065" i="1"/>
  <c r="J4064" i="1"/>
  <c r="M4064" i="1" s="1"/>
  <c r="J4063" i="1"/>
  <c r="M4063" i="1" s="1"/>
  <c r="J4062" i="1"/>
  <c r="J4061" i="1"/>
  <c r="J4060" i="1"/>
  <c r="M4060" i="1" s="1"/>
  <c r="J4059" i="1"/>
  <c r="M4059" i="1" s="1"/>
  <c r="J4058" i="1"/>
  <c r="J4057" i="1"/>
  <c r="J4056" i="1"/>
  <c r="M4056" i="1" s="1"/>
  <c r="J4055" i="1"/>
  <c r="M4055" i="1" s="1"/>
  <c r="J4054" i="1"/>
  <c r="J4053" i="1"/>
  <c r="J4052" i="1"/>
  <c r="M4052" i="1" s="1"/>
  <c r="J4051" i="1"/>
  <c r="M4051" i="1" s="1"/>
  <c r="J4050" i="1"/>
  <c r="J4049" i="1"/>
  <c r="J4048" i="1"/>
  <c r="M4048" i="1" s="1"/>
  <c r="J4047" i="1"/>
  <c r="M4047" i="1" s="1"/>
  <c r="J4046" i="1"/>
  <c r="J4045" i="1"/>
  <c r="J4044" i="1"/>
  <c r="M4044" i="1" s="1"/>
  <c r="J4043" i="1"/>
  <c r="M4043" i="1" s="1"/>
  <c r="J4042" i="1"/>
  <c r="J4041" i="1"/>
  <c r="J4040" i="1"/>
  <c r="M4040" i="1" s="1"/>
  <c r="J4039" i="1"/>
  <c r="M4039" i="1" s="1"/>
  <c r="J4038" i="1"/>
  <c r="J4037" i="1"/>
  <c r="J4036" i="1"/>
  <c r="M4036" i="1" s="1"/>
  <c r="J4035" i="1"/>
  <c r="M4035" i="1" s="1"/>
  <c r="J4034" i="1"/>
  <c r="J4033" i="1"/>
  <c r="J4032" i="1"/>
  <c r="M4032" i="1" s="1"/>
  <c r="J4031" i="1"/>
  <c r="M4031" i="1" s="1"/>
  <c r="J4030" i="1"/>
  <c r="J4029" i="1"/>
  <c r="J4028" i="1"/>
  <c r="M4028" i="1" s="1"/>
  <c r="J4027" i="1"/>
  <c r="M4027" i="1" s="1"/>
  <c r="J4026" i="1"/>
  <c r="J4025" i="1"/>
  <c r="J4024" i="1"/>
  <c r="M4024" i="1" s="1"/>
  <c r="J4023" i="1"/>
  <c r="M4023" i="1" s="1"/>
  <c r="J4022" i="1"/>
  <c r="J4021" i="1"/>
  <c r="J4020" i="1"/>
  <c r="M4020" i="1" s="1"/>
  <c r="J4019" i="1"/>
  <c r="M4019" i="1" s="1"/>
  <c r="J4018" i="1"/>
  <c r="J4017" i="1"/>
  <c r="J4016" i="1"/>
  <c r="M4016" i="1" s="1"/>
  <c r="J4015" i="1"/>
  <c r="M4015" i="1" s="1"/>
  <c r="J4014" i="1"/>
  <c r="J4013" i="1"/>
  <c r="J4012" i="1"/>
  <c r="M4012" i="1" s="1"/>
  <c r="J4011" i="1"/>
  <c r="M4011" i="1" s="1"/>
  <c r="J4010" i="1"/>
  <c r="J4009" i="1"/>
  <c r="J4008" i="1"/>
  <c r="M4008" i="1" s="1"/>
  <c r="J4007" i="1"/>
  <c r="M4007" i="1" s="1"/>
  <c r="J4006" i="1"/>
  <c r="J4005" i="1"/>
  <c r="J4004" i="1"/>
  <c r="M4004" i="1" s="1"/>
  <c r="J4003" i="1"/>
  <c r="M4003" i="1" s="1"/>
  <c r="J4002" i="1"/>
  <c r="J4001" i="1"/>
  <c r="J4000" i="1"/>
  <c r="M4000" i="1" s="1"/>
  <c r="J3999" i="1"/>
  <c r="M3999" i="1" s="1"/>
  <c r="J3998" i="1"/>
  <c r="J3997" i="1"/>
  <c r="J3996" i="1"/>
  <c r="M3996" i="1" s="1"/>
  <c r="J3995" i="1"/>
  <c r="M3995" i="1" s="1"/>
  <c r="J3994" i="1"/>
  <c r="J3993" i="1"/>
  <c r="J3992" i="1"/>
  <c r="M3992" i="1" s="1"/>
  <c r="J3991" i="1"/>
  <c r="M3991" i="1" s="1"/>
  <c r="J3990" i="1"/>
  <c r="J3989" i="1"/>
  <c r="J3988" i="1"/>
  <c r="M3988" i="1" s="1"/>
  <c r="J3987" i="1"/>
  <c r="M3987" i="1" s="1"/>
  <c r="J3986" i="1"/>
  <c r="J3985" i="1"/>
  <c r="J3984" i="1"/>
  <c r="M3984" i="1" s="1"/>
  <c r="J3983" i="1"/>
  <c r="M3983" i="1" s="1"/>
  <c r="J3982" i="1"/>
  <c r="J3981" i="1"/>
  <c r="J3980" i="1"/>
  <c r="M3980" i="1" s="1"/>
  <c r="J3979" i="1"/>
  <c r="M3979" i="1" s="1"/>
  <c r="J3978" i="1"/>
  <c r="J3977" i="1"/>
  <c r="J3976" i="1"/>
  <c r="M3976" i="1" s="1"/>
  <c r="J3975" i="1"/>
  <c r="M3975" i="1" s="1"/>
  <c r="J3974" i="1"/>
  <c r="J3973" i="1"/>
  <c r="J3972" i="1"/>
  <c r="M3972" i="1" s="1"/>
  <c r="J3971" i="1"/>
  <c r="M3971" i="1" s="1"/>
  <c r="J3970" i="1"/>
  <c r="J3969" i="1"/>
  <c r="J3968" i="1"/>
  <c r="M3968" i="1" s="1"/>
  <c r="J3967" i="1"/>
  <c r="M3967" i="1" s="1"/>
  <c r="J3966" i="1"/>
  <c r="J3965" i="1"/>
  <c r="J3964" i="1"/>
  <c r="M3964" i="1" s="1"/>
  <c r="J3963" i="1"/>
  <c r="M3963" i="1" s="1"/>
  <c r="J3962" i="1"/>
  <c r="J3961" i="1"/>
  <c r="J3960" i="1"/>
  <c r="M3960" i="1" s="1"/>
  <c r="J3959" i="1"/>
  <c r="M3959" i="1" s="1"/>
  <c r="J3958" i="1"/>
  <c r="J3957" i="1"/>
  <c r="J3956" i="1"/>
  <c r="M3956" i="1" s="1"/>
  <c r="J3955" i="1"/>
  <c r="M3955" i="1" s="1"/>
  <c r="J3954" i="1"/>
  <c r="J3953" i="1"/>
  <c r="J3952" i="1"/>
  <c r="M3952" i="1" s="1"/>
  <c r="J3951" i="1"/>
  <c r="M3951" i="1" s="1"/>
  <c r="J3950" i="1"/>
  <c r="J3949" i="1"/>
  <c r="J3948" i="1"/>
  <c r="M3948" i="1" s="1"/>
  <c r="J3947" i="1"/>
  <c r="M3947" i="1" s="1"/>
  <c r="J3946" i="1"/>
  <c r="J3945" i="1"/>
  <c r="J3944" i="1"/>
  <c r="M3944" i="1" s="1"/>
  <c r="J3943" i="1"/>
  <c r="M3943" i="1" s="1"/>
  <c r="J3942" i="1"/>
  <c r="J3941" i="1"/>
  <c r="J3940" i="1"/>
  <c r="M3940" i="1" s="1"/>
  <c r="J3939" i="1"/>
  <c r="M3939" i="1" s="1"/>
  <c r="J3938" i="1"/>
  <c r="J3937" i="1"/>
  <c r="J3936" i="1"/>
  <c r="M3936" i="1" s="1"/>
  <c r="J3935" i="1"/>
  <c r="M3935" i="1" s="1"/>
  <c r="J3934" i="1"/>
  <c r="J3933" i="1"/>
  <c r="J3932" i="1"/>
  <c r="M3932" i="1" s="1"/>
  <c r="J3931" i="1"/>
  <c r="M3931" i="1" s="1"/>
  <c r="J3930" i="1"/>
  <c r="J3929" i="1"/>
  <c r="J3928" i="1"/>
  <c r="M3928" i="1" s="1"/>
  <c r="J3927" i="1"/>
  <c r="M3927" i="1" s="1"/>
  <c r="J3926" i="1"/>
  <c r="J3925" i="1"/>
  <c r="J3924" i="1"/>
  <c r="M3924" i="1" s="1"/>
  <c r="J3923" i="1"/>
  <c r="M3923" i="1" s="1"/>
  <c r="J3922" i="1"/>
  <c r="J3921" i="1"/>
  <c r="J3920" i="1"/>
  <c r="M3920" i="1" s="1"/>
  <c r="J3919" i="1"/>
  <c r="M3919" i="1" s="1"/>
  <c r="J3918" i="1"/>
  <c r="J3917" i="1"/>
  <c r="J3916" i="1"/>
  <c r="M3916" i="1" s="1"/>
  <c r="J3915" i="1"/>
  <c r="M3915" i="1" s="1"/>
  <c r="J3914" i="1"/>
  <c r="J3913" i="1"/>
  <c r="J3912" i="1"/>
  <c r="M3912" i="1" s="1"/>
  <c r="J3911" i="1"/>
  <c r="M3911" i="1" s="1"/>
  <c r="J3910" i="1"/>
  <c r="J3909" i="1"/>
  <c r="J3908" i="1"/>
  <c r="M3908" i="1" s="1"/>
  <c r="J3907" i="1"/>
  <c r="M3907" i="1" s="1"/>
  <c r="J3906" i="1"/>
  <c r="J3905" i="1"/>
  <c r="J3904" i="1"/>
  <c r="M3904" i="1" s="1"/>
  <c r="J3903" i="1"/>
  <c r="M3903" i="1" s="1"/>
  <c r="J3902" i="1"/>
  <c r="J3901" i="1"/>
  <c r="J3900" i="1"/>
  <c r="M3900" i="1" s="1"/>
  <c r="J3899" i="1"/>
  <c r="M3899" i="1" s="1"/>
  <c r="J3898" i="1"/>
  <c r="J3897" i="1"/>
  <c r="J3896" i="1"/>
  <c r="M3896" i="1" s="1"/>
  <c r="J3895" i="1"/>
  <c r="M3895" i="1" s="1"/>
  <c r="J3894" i="1"/>
  <c r="J3893" i="1"/>
  <c r="J3892" i="1"/>
  <c r="M3892" i="1" s="1"/>
  <c r="J3891" i="1"/>
  <c r="M3891" i="1" s="1"/>
  <c r="J3890" i="1"/>
  <c r="J3889" i="1"/>
  <c r="J3888" i="1"/>
  <c r="M3888" i="1" s="1"/>
  <c r="J3887" i="1"/>
  <c r="M3887" i="1" s="1"/>
  <c r="J3886" i="1"/>
  <c r="J3885" i="1"/>
  <c r="J3884" i="1"/>
  <c r="M3884" i="1" s="1"/>
  <c r="J3883" i="1"/>
  <c r="M3883" i="1" s="1"/>
  <c r="J3882" i="1"/>
  <c r="J3881" i="1"/>
  <c r="J3880" i="1"/>
  <c r="M3880" i="1" s="1"/>
  <c r="J3879" i="1"/>
  <c r="M3879" i="1" s="1"/>
  <c r="J3878" i="1"/>
  <c r="J3877" i="1"/>
  <c r="J3876" i="1"/>
  <c r="M3876" i="1" s="1"/>
  <c r="J3875" i="1"/>
  <c r="M3875" i="1" s="1"/>
  <c r="J3874" i="1"/>
  <c r="J3873" i="1"/>
  <c r="J3872" i="1"/>
  <c r="M3872" i="1" s="1"/>
  <c r="J3871" i="1"/>
  <c r="M3871" i="1" s="1"/>
  <c r="J3870" i="1"/>
  <c r="J3869" i="1"/>
  <c r="J3868" i="1"/>
  <c r="M3868" i="1" s="1"/>
  <c r="J3867" i="1"/>
  <c r="M3867" i="1" s="1"/>
  <c r="J3866" i="1"/>
  <c r="J3865" i="1"/>
  <c r="J3864" i="1"/>
  <c r="M3864" i="1" s="1"/>
  <c r="J3863" i="1"/>
  <c r="M3863" i="1" s="1"/>
  <c r="J3862" i="1"/>
  <c r="J3861" i="1"/>
  <c r="J3860" i="1"/>
  <c r="M3860" i="1" s="1"/>
  <c r="J3859" i="1"/>
  <c r="M3859" i="1" s="1"/>
  <c r="J3858" i="1"/>
  <c r="J3857" i="1"/>
  <c r="J3856" i="1"/>
  <c r="M3856" i="1" s="1"/>
  <c r="J3855" i="1"/>
  <c r="M3855" i="1" s="1"/>
  <c r="J3854" i="1"/>
  <c r="J3853" i="1"/>
  <c r="J3852" i="1"/>
  <c r="M3852" i="1" s="1"/>
  <c r="J3851" i="1"/>
  <c r="M3851" i="1" s="1"/>
  <c r="J3850" i="1"/>
  <c r="J3849" i="1"/>
  <c r="J3848" i="1"/>
  <c r="M3848" i="1" s="1"/>
  <c r="J3847" i="1"/>
  <c r="M3847" i="1" s="1"/>
  <c r="J3846" i="1"/>
  <c r="J3845" i="1"/>
  <c r="J3844" i="1"/>
  <c r="M3844" i="1" s="1"/>
  <c r="J3843" i="1"/>
  <c r="M3843" i="1" s="1"/>
  <c r="J3842" i="1"/>
  <c r="J3841" i="1"/>
  <c r="J3840" i="1"/>
  <c r="M3840" i="1" s="1"/>
  <c r="J3839" i="1"/>
  <c r="M3839" i="1" s="1"/>
  <c r="J3838" i="1"/>
  <c r="J3837" i="1"/>
  <c r="J3836" i="1"/>
  <c r="M3836" i="1" s="1"/>
  <c r="J3835" i="1"/>
  <c r="M3835" i="1" s="1"/>
  <c r="J3834" i="1"/>
  <c r="J3833" i="1"/>
  <c r="J3832" i="1"/>
  <c r="M3832" i="1" s="1"/>
  <c r="J3831" i="1"/>
  <c r="M3831" i="1" s="1"/>
  <c r="J3830" i="1"/>
  <c r="J3829" i="1"/>
  <c r="J3828" i="1"/>
  <c r="M3828" i="1" s="1"/>
  <c r="J3827" i="1"/>
  <c r="M3827" i="1" s="1"/>
  <c r="J3826" i="1"/>
  <c r="J3825" i="1"/>
  <c r="J3824" i="1"/>
  <c r="M3824" i="1" s="1"/>
  <c r="J3823" i="1"/>
  <c r="M3823" i="1" s="1"/>
  <c r="J3822" i="1"/>
  <c r="J3821" i="1"/>
  <c r="J3820" i="1"/>
  <c r="M3820" i="1" s="1"/>
  <c r="J3819" i="1"/>
  <c r="M3819" i="1" s="1"/>
  <c r="J3818" i="1"/>
  <c r="J3817" i="1"/>
  <c r="J3816" i="1"/>
  <c r="M3816" i="1" s="1"/>
  <c r="J3815" i="1"/>
  <c r="M3815" i="1" s="1"/>
  <c r="J3814" i="1"/>
  <c r="J3813" i="1"/>
  <c r="J3812" i="1"/>
  <c r="M3812" i="1" s="1"/>
  <c r="J3811" i="1"/>
  <c r="M3811" i="1" s="1"/>
  <c r="J3810" i="1"/>
  <c r="J3809" i="1"/>
  <c r="J3808" i="1"/>
  <c r="M3808" i="1" s="1"/>
  <c r="J3807" i="1"/>
  <c r="M3807" i="1" s="1"/>
  <c r="J3806" i="1"/>
  <c r="J3805" i="1"/>
  <c r="J3804" i="1"/>
  <c r="M3804" i="1" s="1"/>
  <c r="J3803" i="1"/>
  <c r="M3803" i="1" s="1"/>
  <c r="J3802" i="1"/>
  <c r="J3801" i="1"/>
  <c r="J3800" i="1"/>
  <c r="M3800" i="1" s="1"/>
  <c r="J3799" i="1"/>
  <c r="M3799" i="1" s="1"/>
  <c r="J3798" i="1"/>
  <c r="J3797" i="1"/>
  <c r="J3796" i="1"/>
  <c r="M3796" i="1" s="1"/>
  <c r="J3795" i="1"/>
  <c r="M3795" i="1" s="1"/>
  <c r="J3794" i="1"/>
  <c r="J3793" i="1"/>
  <c r="J3792" i="1"/>
  <c r="M3792" i="1" s="1"/>
  <c r="J3791" i="1"/>
  <c r="M3791" i="1" s="1"/>
  <c r="J3790" i="1"/>
  <c r="J3789" i="1"/>
  <c r="J3788" i="1"/>
  <c r="M3788" i="1" s="1"/>
  <c r="J3787" i="1"/>
  <c r="M3787" i="1" s="1"/>
  <c r="J3786" i="1"/>
  <c r="J3785" i="1"/>
  <c r="J3784" i="1"/>
  <c r="M3784" i="1" s="1"/>
  <c r="J3783" i="1"/>
  <c r="M3783" i="1" s="1"/>
  <c r="J3782" i="1"/>
  <c r="J3781" i="1"/>
  <c r="J3780" i="1"/>
  <c r="M3780" i="1" s="1"/>
  <c r="J3779" i="1"/>
  <c r="M3779" i="1" s="1"/>
  <c r="J3778" i="1"/>
  <c r="J3777" i="1"/>
  <c r="J3776" i="1"/>
  <c r="M3776" i="1" s="1"/>
  <c r="J3775" i="1"/>
  <c r="M3775" i="1" s="1"/>
  <c r="J3774" i="1"/>
  <c r="J3773" i="1"/>
  <c r="J3772" i="1"/>
  <c r="M3772" i="1" s="1"/>
  <c r="J3771" i="1"/>
  <c r="M3771" i="1" s="1"/>
  <c r="J3770" i="1"/>
  <c r="J3769" i="1"/>
  <c r="J3768" i="1"/>
  <c r="M3768" i="1" s="1"/>
  <c r="J3767" i="1"/>
  <c r="M3767" i="1" s="1"/>
  <c r="J3766" i="1"/>
  <c r="J3765" i="1"/>
  <c r="J3764" i="1"/>
  <c r="M3764" i="1" s="1"/>
  <c r="J3763" i="1"/>
  <c r="M3763" i="1" s="1"/>
  <c r="J3762" i="1"/>
  <c r="J3761" i="1"/>
  <c r="J3760" i="1"/>
  <c r="M3760" i="1" s="1"/>
  <c r="J3759" i="1"/>
  <c r="M3759" i="1" s="1"/>
  <c r="J3758" i="1"/>
  <c r="J3757" i="1"/>
  <c r="J3756" i="1"/>
  <c r="M3756" i="1" s="1"/>
  <c r="J3755" i="1"/>
  <c r="M3755" i="1" s="1"/>
  <c r="J3754" i="1"/>
  <c r="J3753" i="1"/>
  <c r="J3752" i="1"/>
  <c r="M3752" i="1" s="1"/>
  <c r="J3751" i="1"/>
  <c r="M3751" i="1" s="1"/>
  <c r="J3750" i="1"/>
  <c r="J3749" i="1"/>
  <c r="J3748" i="1"/>
  <c r="M3748" i="1" s="1"/>
  <c r="J3747" i="1"/>
  <c r="M3747" i="1" s="1"/>
  <c r="J3746" i="1"/>
  <c r="J3745" i="1"/>
  <c r="J3744" i="1"/>
  <c r="M3744" i="1" s="1"/>
  <c r="J3743" i="1"/>
  <c r="M3743" i="1" s="1"/>
  <c r="J3742" i="1"/>
  <c r="J3741" i="1"/>
  <c r="J3740" i="1"/>
  <c r="M3740" i="1" s="1"/>
  <c r="J3739" i="1"/>
  <c r="M3739" i="1" s="1"/>
  <c r="J3738" i="1"/>
  <c r="J3737" i="1"/>
  <c r="J3736" i="1"/>
  <c r="M3736" i="1" s="1"/>
  <c r="J3735" i="1"/>
  <c r="M3735" i="1" s="1"/>
  <c r="J3734" i="1"/>
  <c r="J3733" i="1"/>
  <c r="J3732" i="1"/>
  <c r="M3732" i="1" s="1"/>
  <c r="J3731" i="1"/>
  <c r="M3731" i="1" s="1"/>
  <c r="J3730" i="1"/>
  <c r="J3729" i="1"/>
  <c r="J3728" i="1"/>
  <c r="M3728" i="1" s="1"/>
  <c r="J3727" i="1"/>
  <c r="M3727" i="1" s="1"/>
  <c r="J3726" i="1"/>
  <c r="J3725" i="1"/>
  <c r="J3724" i="1"/>
  <c r="M3724" i="1" s="1"/>
  <c r="J3723" i="1"/>
  <c r="M3723" i="1" s="1"/>
  <c r="J3722" i="1"/>
  <c r="J3721" i="1"/>
  <c r="J3720" i="1"/>
  <c r="M3720" i="1" s="1"/>
  <c r="J3719" i="1"/>
  <c r="M3719" i="1" s="1"/>
  <c r="J3718" i="1"/>
  <c r="J3717" i="1"/>
  <c r="J3716" i="1"/>
  <c r="M3716" i="1" s="1"/>
  <c r="J3715" i="1"/>
  <c r="M3715" i="1" s="1"/>
  <c r="J3714" i="1"/>
  <c r="J3713" i="1"/>
  <c r="J3712" i="1"/>
  <c r="M3712" i="1" s="1"/>
  <c r="J3711" i="1"/>
  <c r="M3711" i="1" s="1"/>
  <c r="J3710" i="1"/>
  <c r="J3709" i="1"/>
  <c r="J3708" i="1"/>
  <c r="M3708" i="1" s="1"/>
  <c r="J3707" i="1"/>
  <c r="M3707" i="1" s="1"/>
  <c r="J3706" i="1"/>
  <c r="J3705" i="1"/>
  <c r="J3704" i="1"/>
  <c r="M3704" i="1" s="1"/>
  <c r="J3703" i="1"/>
  <c r="M3703" i="1" s="1"/>
  <c r="J3702" i="1"/>
  <c r="J3701" i="1"/>
  <c r="J3700" i="1"/>
  <c r="M3700" i="1" s="1"/>
  <c r="J3699" i="1"/>
  <c r="M3699" i="1" s="1"/>
  <c r="J3698" i="1"/>
  <c r="J3697" i="1"/>
  <c r="J3696" i="1"/>
  <c r="M3696" i="1" s="1"/>
  <c r="J3695" i="1"/>
  <c r="M3695" i="1" s="1"/>
  <c r="J3694" i="1"/>
  <c r="J3693" i="1"/>
  <c r="J3692" i="1"/>
  <c r="M3692" i="1" s="1"/>
  <c r="J3691" i="1"/>
  <c r="M3691" i="1" s="1"/>
  <c r="J3690" i="1"/>
  <c r="J3689" i="1"/>
  <c r="J3688" i="1"/>
  <c r="M3688" i="1" s="1"/>
  <c r="J3687" i="1"/>
  <c r="M3687" i="1" s="1"/>
  <c r="J3686" i="1"/>
  <c r="J3685" i="1"/>
  <c r="J3684" i="1"/>
  <c r="J3683" i="1"/>
  <c r="M3683" i="1" s="1"/>
  <c r="J3682" i="1"/>
  <c r="J3681" i="1"/>
  <c r="J3680" i="1"/>
  <c r="M3680" i="1" s="1"/>
  <c r="J3679" i="1"/>
  <c r="M3679" i="1" s="1"/>
  <c r="J3678" i="1"/>
  <c r="J3677" i="1"/>
  <c r="J3676" i="1"/>
  <c r="J3675" i="1"/>
  <c r="M3675" i="1" s="1"/>
  <c r="J3674" i="1"/>
  <c r="J3673" i="1"/>
  <c r="J3672" i="1"/>
  <c r="M3672" i="1" s="1"/>
  <c r="J3671" i="1"/>
  <c r="M3671" i="1" s="1"/>
  <c r="J3670" i="1"/>
  <c r="J3669" i="1"/>
  <c r="J3668" i="1"/>
  <c r="J3667" i="1"/>
  <c r="M3667" i="1" s="1"/>
  <c r="J3666" i="1"/>
  <c r="J3665" i="1"/>
  <c r="J3664" i="1"/>
  <c r="M3664" i="1" s="1"/>
  <c r="J3663" i="1"/>
  <c r="M3663" i="1" s="1"/>
  <c r="J3662" i="1"/>
  <c r="J3661" i="1"/>
  <c r="J3660" i="1"/>
  <c r="J3659" i="1"/>
  <c r="M3659" i="1" s="1"/>
  <c r="J3658" i="1"/>
  <c r="J3657" i="1"/>
  <c r="J3656" i="1"/>
  <c r="M3656" i="1" s="1"/>
  <c r="J3655" i="1"/>
  <c r="M3655" i="1" s="1"/>
  <c r="J3654" i="1"/>
  <c r="J3653" i="1"/>
  <c r="J3652" i="1"/>
  <c r="J3651" i="1"/>
  <c r="M3651" i="1" s="1"/>
  <c r="J3650" i="1"/>
  <c r="J3649" i="1"/>
  <c r="J3648" i="1"/>
  <c r="M3648" i="1" s="1"/>
  <c r="J3647" i="1"/>
  <c r="M3647" i="1" s="1"/>
  <c r="J3646" i="1"/>
  <c r="J3645" i="1"/>
  <c r="J3644" i="1"/>
  <c r="J3643" i="1"/>
  <c r="M3643" i="1" s="1"/>
  <c r="J3642" i="1"/>
  <c r="J3641" i="1"/>
  <c r="J3640" i="1"/>
  <c r="M3640" i="1" s="1"/>
  <c r="J3639" i="1"/>
  <c r="M3639" i="1" s="1"/>
  <c r="J3638" i="1"/>
  <c r="J3637" i="1"/>
  <c r="J3636" i="1"/>
  <c r="J3635" i="1"/>
  <c r="M3635" i="1" s="1"/>
  <c r="J3634" i="1"/>
  <c r="J3633" i="1"/>
  <c r="J3632" i="1"/>
  <c r="M3632" i="1" s="1"/>
  <c r="J3631" i="1"/>
  <c r="M3631" i="1" s="1"/>
  <c r="J3630" i="1"/>
  <c r="J3629" i="1"/>
  <c r="J3628" i="1"/>
  <c r="J3627" i="1"/>
  <c r="M3627" i="1" s="1"/>
  <c r="J3626" i="1"/>
  <c r="J3625" i="1"/>
  <c r="J3624" i="1"/>
  <c r="M3624" i="1" s="1"/>
  <c r="J3623" i="1"/>
  <c r="M3623" i="1" s="1"/>
  <c r="J3622" i="1"/>
  <c r="J3621" i="1"/>
  <c r="J3620" i="1"/>
  <c r="J3619" i="1"/>
  <c r="M3619" i="1" s="1"/>
  <c r="J3618" i="1"/>
  <c r="J3617" i="1"/>
  <c r="J3616" i="1"/>
  <c r="M3616" i="1" s="1"/>
  <c r="J3615" i="1"/>
  <c r="M3615" i="1" s="1"/>
  <c r="J3614" i="1"/>
  <c r="J3613" i="1"/>
  <c r="J3612" i="1"/>
  <c r="J3611" i="1"/>
  <c r="M3611" i="1" s="1"/>
  <c r="J3610" i="1"/>
  <c r="J3609" i="1"/>
  <c r="J3608" i="1"/>
  <c r="M3608" i="1" s="1"/>
  <c r="J3607" i="1"/>
  <c r="M3607" i="1" s="1"/>
  <c r="J3606" i="1"/>
  <c r="J3605" i="1"/>
  <c r="J3604" i="1"/>
  <c r="J3603" i="1"/>
  <c r="M3603" i="1" s="1"/>
  <c r="J3602" i="1"/>
  <c r="J3601" i="1"/>
  <c r="J3600" i="1"/>
  <c r="M3600" i="1" s="1"/>
  <c r="J3599" i="1"/>
  <c r="M3599" i="1" s="1"/>
  <c r="J3598" i="1"/>
  <c r="J3597" i="1"/>
  <c r="J3596" i="1"/>
  <c r="J3595" i="1"/>
  <c r="M3595" i="1" s="1"/>
  <c r="J3594" i="1"/>
  <c r="J3593" i="1"/>
  <c r="J3592" i="1"/>
  <c r="M3592" i="1" s="1"/>
  <c r="J3591" i="1"/>
  <c r="M3591" i="1" s="1"/>
  <c r="J3590" i="1"/>
  <c r="J3589" i="1"/>
  <c r="J3588" i="1"/>
  <c r="J3587" i="1"/>
  <c r="M3587" i="1" s="1"/>
  <c r="J3586" i="1"/>
  <c r="J3585" i="1"/>
  <c r="J3584" i="1"/>
  <c r="M3584" i="1" s="1"/>
  <c r="J3583" i="1"/>
  <c r="M3583" i="1" s="1"/>
  <c r="J3582" i="1"/>
  <c r="J3581" i="1"/>
  <c r="J3580" i="1"/>
  <c r="J3579" i="1"/>
  <c r="M3579" i="1" s="1"/>
  <c r="J3578" i="1"/>
  <c r="J3577" i="1"/>
  <c r="J3576" i="1"/>
  <c r="M3576" i="1" s="1"/>
  <c r="J3575" i="1"/>
  <c r="M3575" i="1" s="1"/>
  <c r="J3574" i="1"/>
  <c r="J3573" i="1"/>
  <c r="J3572" i="1"/>
  <c r="J3571" i="1"/>
  <c r="M3571" i="1" s="1"/>
  <c r="J3570" i="1"/>
  <c r="J3569" i="1"/>
  <c r="J3568" i="1"/>
  <c r="M3568" i="1" s="1"/>
  <c r="J3567" i="1"/>
  <c r="M3567" i="1" s="1"/>
  <c r="J3566" i="1"/>
  <c r="J3565" i="1"/>
  <c r="J3564" i="1"/>
  <c r="J3563" i="1"/>
  <c r="M3563" i="1" s="1"/>
  <c r="J3562" i="1"/>
  <c r="J3561" i="1"/>
  <c r="J3560" i="1"/>
  <c r="M3560" i="1" s="1"/>
  <c r="J3559" i="1"/>
  <c r="M3559" i="1" s="1"/>
  <c r="J3558" i="1"/>
  <c r="J3557" i="1"/>
  <c r="J3556" i="1"/>
  <c r="J3555" i="1"/>
  <c r="M3555" i="1" s="1"/>
  <c r="J3554" i="1"/>
  <c r="J3553" i="1"/>
  <c r="J3552" i="1"/>
  <c r="M3552" i="1" s="1"/>
  <c r="J3551" i="1"/>
  <c r="M3551" i="1" s="1"/>
  <c r="J3550" i="1"/>
  <c r="J3549" i="1"/>
  <c r="J3548" i="1"/>
  <c r="J3547" i="1"/>
  <c r="M3547" i="1" s="1"/>
  <c r="J3546" i="1"/>
  <c r="J3545" i="1"/>
  <c r="J3544" i="1"/>
  <c r="M3544" i="1" s="1"/>
  <c r="J3543" i="1"/>
  <c r="M3543" i="1" s="1"/>
  <c r="J3542" i="1"/>
  <c r="J3541" i="1"/>
  <c r="J3540" i="1"/>
  <c r="J3539" i="1"/>
  <c r="M3539" i="1" s="1"/>
  <c r="J3538" i="1"/>
  <c r="J3537" i="1"/>
  <c r="J3536" i="1"/>
  <c r="M3536" i="1" s="1"/>
  <c r="J3535" i="1"/>
  <c r="M3535" i="1" s="1"/>
  <c r="J3534" i="1"/>
  <c r="J3533" i="1"/>
  <c r="J3532" i="1"/>
  <c r="J3531" i="1"/>
  <c r="M3531" i="1" s="1"/>
  <c r="J3530" i="1"/>
  <c r="J3529" i="1"/>
  <c r="J3528" i="1"/>
  <c r="M3528" i="1" s="1"/>
  <c r="J3527" i="1"/>
  <c r="M3527" i="1" s="1"/>
  <c r="J3526" i="1"/>
  <c r="J3525" i="1"/>
  <c r="J3524" i="1"/>
  <c r="J3523" i="1"/>
  <c r="M3523" i="1" s="1"/>
  <c r="J3522" i="1"/>
  <c r="J3521" i="1"/>
  <c r="J3520" i="1"/>
  <c r="M3520" i="1" s="1"/>
  <c r="J3519" i="1"/>
  <c r="M3519" i="1" s="1"/>
  <c r="J3518" i="1"/>
  <c r="J3517" i="1"/>
  <c r="J3516" i="1"/>
  <c r="J3515" i="1"/>
  <c r="M3515" i="1" s="1"/>
  <c r="J3514" i="1"/>
  <c r="J3513" i="1"/>
  <c r="J3512" i="1"/>
  <c r="M3512" i="1" s="1"/>
  <c r="J3511" i="1"/>
  <c r="M3511" i="1" s="1"/>
  <c r="J3510" i="1"/>
  <c r="J3509" i="1"/>
  <c r="J3508" i="1"/>
  <c r="J3507" i="1"/>
  <c r="M3507" i="1" s="1"/>
  <c r="J3506" i="1"/>
  <c r="J3505" i="1"/>
  <c r="J3504" i="1"/>
  <c r="M3504" i="1" s="1"/>
  <c r="J3503" i="1"/>
  <c r="M3503" i="1" s="1"/>
  <c r="J3502" i="1"/>
  <c r="J3501" i="1"/>
  <c r="J3500" i="1"/>
  <c r="J3499" i="1"/>
  <c r="M3499" i="1" s="1"/>
  <c r="J3498" i="1"/>
  <c r="J3497" i="1"/>
  <c r="J3496" i="1"/>
  <c r="M3496" i="1" s="1"/>
  <c r="J3495" i="1"/>
  <c r="M3495" i="1" s="1"/>
  <c r="J3494" i="1"/>
  <c r="J3493" i="1"/>
  <c r="J3492" i="1"/>
  <c r="J3491" i="1"/>
  <c r="M3491" i="1" s="1"/>
  <c r="J3490" i="1"/>
  <c r="J3489" i="1"/>
  <c r="J3488" i="1"/>
  <c r="M3488" i="1" s="1"/>
  <c r="J3487" i="1"/>
  <c r="M3487" i="1" s="1"/>
  <c r="J3486" i="1"/>
  <c r="J3485" i="1"/>
  <c r="J3484" i="1"/>
  <c r="J3483" i="1"/>
  <c r="M3483" i="1" s="1"/>
  <c r="J3482" i="1"/>
  <c r="J3481" i="1"/>
  <c r="J3480" i="1"/>
  <c r="M3480" i="1" s="1"/>
  <c r="J3479" i="1"/>
  <c r="M3479" i="1" s="1"/>
  <c r="J3478" i="1"/>
  <c r="J3477" i="1"/>
  <c r="J3476" i="1"/>
  <c r="J3475" i="1"/>
  <c r="M3475" i="1" s="1"/>
  <c r="J3474" i="1"/>
  <c r="J3473" i="1"/>
  <c r="J3472" i="1"/>
  <c r="M3472" i="1" s="1"/>
  <c r="J3471" i="1"/>
  <c r="M3471" i="1" s="1"/>
  <c r="J3470" i="1"/>
  <c r="J3469" i="1"/>
  <c r="J3468" i="1"/>
  <c r="J3467" i="1"/>
  <c r="M3467" i="1" s="1"/>
  <c r="J3466" i="1"/>
  <c r="J3465" i="1"/>
  <c r="J3464" i="1"/>
  <c r="M3464" i="1" s="1"/>
  <c r="J3463" i="1"/>
  <c r="M3463" i="1" s="1"/>
  <c r="J3462" i="1"/>
  <c r="J3461" i="1"/>
  <c r="J3460" i="1"/>
  <c r="J3459" i="1"/>
  <c r="M3459" i="1" s="1"/>
  <c r="J3458" i="1"/>
  <c r="J3457" i="1"/>
  <c r="J3456" i="1"/>
  <c r="M3456" i="1" s="1"/>
  <c r="J3455" i="1"/>
  <c r="M3455" i="1" s="1"/>
  <c r="J3454" i="1"/>
  <c r="J3453" i="1"/>
  <c r="J3452" i="1"/>
  <c r="J3451" i="1"/>
  <c r="M3451" i="1" s="1"/>
  <c r="J3450" i="1"/>
  <c r="J3449" i="1"/>
  <c r="J3448" i="1"/>
  <c r="M3448" i="1" s="1"/>
  <c r="J3447" i="1"/>
  <c r="M3447" i="1" s="1"/>
  <c r="J3446" i="1"/>
  <c r="J3445" i="1"/>
  <c r="J3444" i="1"/>
  <c r="J3443" i="1"/>
  <c r="M3443" i="1" s="1"/>
  <c r="J3442" i="1"/>
  <c r="J3441" i="1"/>
  <c r="J3440" i="1"/>
  <c r="M3440" i="1" s="1"/>
  <c r="J3439" i="1"/>
  <c r="M3439" i="1" s="1"/>
  <c r="J3438" i="1"/>
  <c r="J3437" i="1"/>
  <c r="J3436" i="1"/>
  <c r="J3435" i="1"/>
  <c r="M3435" i="1" s="1"/>
  <c r="J3434" i="1"/>
  <c r="M3434" i="1" s="1"/>
  <c r="J3433" i="1"/>
  <c r="J3432" i="1"/>
  <c r="M3432" i="1" s="1"/>
  <c r="J3431" i="1"/>
  <c r="M3431" i="1" s="1"/>
  <c r="J3430" i="1"/>
  <c r="J3429" i="1"/>
  <c r="J3428" i="1"/>
  <c r="J3427" i="1"/>
  <c r="M3427" i="1" s="1"/>
  <c r="J3426" i="1"/>
  <c r="M3426" i="1" s="1"/>
  <c r="J3425" i="1"/>
  <c r="J3424" i="1"/>
  <c r="M3424" i="1" s="1"/>
  <c r="J3423" i="1"/>
  <c r="M3423" i="1" s="1"/>
  <c r="J3422" i="1"/>
  <c r="J3421" i="1"/>
  <c r="J3420" i="1"/>
  <c r="J3419" i="1"/>
  <c r="M3419" i="1" s="1"/>
  <c r="J3418" i="1"/>
  <c r="M3418" i="1" s="1"/>
  <c r="J3417" i="1"/>
  <c r="J3416" i="1"/>
  <c r="M3416" i="1" s="1"/>
  <c r="J3415" i="1"/>
  <c r="M3415" i="1" s="1"/>
  <c r="J3414" i="1"/>
  <c r="J3413" i="1"/>
  <c r="J3412" i="1"/>
  <c r="J3411" i="1"/>
  <c r="M3411" i="1" s="1"/>
  <c r="J3410" i="1"/>
  <c r="M3410" i="1" s="1"/>
  <c r="J3409" i="1"/>
  <c r="J3408" i="1"/>
  <c r="M3408" i="1" s="1"/>
  <c r="J3407" i="1"/>
  <c r="M3407" i="1" s="1"/>
  <c r="J3406" i="1"/>
  <c r="J3405" i="1"/>
  <c r="J3404" i="1"/>
  <c r="J3403" i="1"/>
  <c r="M3403" i="1" s="1"/>
  <c r="J3402" i="1"/>
  <c r="M3402" i="1" s="1"/>
  <c r="J3401" i="1"/>
  <c r="J3400" i="1"/>
  <c r="M3400" i="1" s="1"/>
  <c r="J3399" i="1"/>
  <c r="M3399" i="1" s="1"/>
  <c r="J3398" i="1"/>
  <c r="J3397" i="1"/>
  <c r="J3396" i="1"/>
  <c r="J3395" i="1"/>
  <c r="M3395" i="1" s="1"/>
  <c r="J3394" i="1"/>
  <c r="M3394" i="1" s="1"/>
  <c r="J3393" i="1"/>
  <c r="J3392" i="1"/>
  <c r="M3392" i="1" s="1"/>
  <c r="J3391" i="1"/>
  <c r="M3391" i="1" s="1"/>
  <c r="J3390" i="1"/>
  <c r="J3389" i="1"/>
  <c r="J3388" i="1"/>
  <c r="J3387" i="1"/>
  <c r="M3387" i="1" s="1"/>
  <c r="J3386" i="1"/>
  <c r="M3386" i="1" s="1"/>
  <c r="J3385" i="1"/>
  <c r="J3384" i="1"/>
  <c r="M3384" i="1" s="1"/>
  <c r="J3383" i="1"/>
  <c r="M3383" i="1" s="1"/>
  <c r="J3382" i="1"/>
  <c r="J3381" i="1"/>
  <c r="J3380" i="1"/>
  <c r="J3379" i="1"/>
  <c r="M3379" i="1" s="1"/>
  <c r="J3378" i="1"/>
  <c r="M3378" i="1" s="1"/>
  <c r="J3377" i="1"/>
  <c r="J3376" i="1"/>
  <c r="M3376" i="1" s="1"/>
  <c r="J3375" i="1"/>
  <c r="M3375" i="1" s="1"/>
  <c r="J3374" i="1"/>
  <c r="J3373" i="1"/>
  <c r="J3372" i="1"/>
  <c r="J3371" i="1"/>
  <c r="M3371" i="1" s="1"/>
  <c r="J3370" i="1"/>
  <c r="M3370" i="1" s="1"/>
  <c r="J3369" i="1"/>
  <c r="J3368" i="1"/>
  <c r="M3368" i="1" s="1"/>
  <c r="J3367" i="1"/>
  <c r="M3367" i="1" s="1"/>
  <c r="J3366" i="1"/>
  <c r="J3365" i="1"/>
  <c r="J3364" i="1"/>
  <c r="J3363" i="1"/>
  <c r="M3363" i="1" s="1"/>
  <c r="J3362" i="1"/>
  <c r="M3362" i="1" s="1"/>
  <c r="J3361" i="1"/>
  <c r="J3360" i="1"/>
  <c r="M3360" i="1" s="1"/>
  <c r="J3359" i="1"/>
  <c r="M3359" i="1" s="1"/>
  <c r="J3358" i="1"/>
  <c r="J3357" i="1"/>
  <c r="J3356" i="1"/>
  <c r="J3355" i="1"/>
  <c r="M3355" i="1" s="1"/>
  <c r="J3354" i="1"/>
  <c r="M3354" i="1" s="1"/>
  <c r="J3353" i="1"/>
  <c r="J3352" i="1"/>
  <c r="M3352" i="1" s="1"/>
  <c r="J3351" i="1"/>
  <c r="M3351" i="1" s="1"/>
  <c r="J3350" i="1"/>
  <c r="J3349" i="1"/>
  <c r="J3348" i="1"/>
  <c r="J3347" i="1"/>
  <c r="M3347" i="1" s="1"/>
  <c r="J3346" i="1"/>
  <c r="M3346" i="1" s="1"/>
  <c r="J3345" i="1"/>
  <c r="J3344" i="1"/>
  <c r="M3344" i="1" s="1"/>
  <c r="J3343" i="1"/>
  <c r="M3343" i="1" s="1"/>
  <c r="J3342" i="1"/>
  <c r="J3341" i="1"/>
  <c r="J3340" i="1"/>
  <c r="J3339" i="1"/>
  <c r="M3339" i="1" s="1"/>
  <c r="J3338" i="1"/>
  <c r="M3338" i="1" s="1"/>
  <c r="J3337" i="1"/>
  <c r="J3336" i="1"/>
  <c r="M3336" i="1" s="1"/>
  <c r="J3335" i="1"/>
  <c r="M3335" i="1" s="1"/>
  <c r="J3334" i="1"/>
  <c r="J3333" i="1"/>
  <c r="J3332" i="1"/>
  <c r="J3331" i="1"/>
  <c r="M3331" i="1" s="1"/>
  <c r="J3330" i="1"/>
  <c r="M3330" i="1" s="1"/>
  <c r="J3329" i="1"/>
  <c r="J3328" i="1"/>
  <c r="M3328" i="1" s="1"/>
  <c r="J3327" i="1"/>
  <c r="M3327" i="1" s="1"/>
  <c r="J3326" i="1"/>
  <c r="J3325" i="1"/>
  <c r="J3324" i="1"/>
  <c r="J3323" i="1"/>
  <c r="M3323" i="1" s="1"/>
  <c r="J3322" i="1"/>
  <c r="M3322" i="1" s="1"/>
  <c r="J3321" i="1"/>
  <c r="J3320" i="1"/>
  <c r="M3320" i="1" s="1"/>
  <c r="J3319" i="1"/>
  <c r="M3319" i="1" s="1"/>
  <c r="J3318" i="1"/>
  <c r="J3317" i="1"/>
  <c r="J3316" i="1"/>
  <c r="J3315" i="1"/>
  <c r="M3315" i="1" s="1"/>
  <c r="J3314" i="1"/>
  <c r="M3314" i="1" s="1"/>
  <c r="J3313" i="1"/>
  <c r="J3312" i="1"/>
  <c r="M3312" i="1" s="1"/>
  <c r="J3311" i="1"/>
  <c r="M3311" i="1" s="1"/>
  <c r="J3310" i="1"/>
  <c r="J3309" i="1"/>
  <c r="J3308" i="1"/>
  <c r="J3307" i="1"/>
  <c r="M3307" i="1" s="1"/>
  <c r="J3306" i="1"/>
  <c r="M3306" i="1" s="1"/>
  <c r="J3305" i="1"/>
  <c r="J3304" i="1"/>
  <c r="M3304" i="1" s="1"/>
  <c r="J3303" i="1"/>
  <c r="M3303" i="1" s="1"/>
  <c r="J3302" i="1"/>
  <c r="J3301" i="1"/>
  <c r="J3300" i="1"/>
  <c r="J3299" i="1"/>
  <c r="M3299" i="1" s="1"/>
  <c r="J3298" i="1"/>
  <c r="M3298" i="1" s="1"/>
  <c r="J3297" i="1"/>
  <c r="J3296" i="1"/>
  <c r="M3296" i="1" s="1"/>
  <c r="J3295" i="1"/>
  <c r="M3295" i="1" s="1"/>
  <c r="J3294" i="1"/>
  <c r="J3293" i="1"/>
  <c r="J3292" i="1"/>
  <c r="J3291" i="1"/>
  <c r="M3291" i="1" s="1"/>
  <c r="J3290" i="1"/>
  <c r="M3290" i="1" s="1"/>
  <c r="J3289" i="1"/>
  <c r="J3288" i="1"/>
  <c r="M3288" i="1" s="1"/>
  <c r="J3287" i="1"/>
  <c r="M3287" i="1" s="1"/>
  <c r="J3286" i="1"/>
  <c r="J3285" i="1"/>
  <c r="J3284" i="1"/>
  <c r="J3283" i="1"/>
  <c r="M3283" i="1" s="1"/>
  <c r="J3282" i="1"/>
  <c r="M3282" i="1" s="1"/>
  <c r="J3281" i="1"/>
  <c r="J3280" i="1"/>
  <c r="M3280" i="1" s="1"/>
  <c r="J3279" i="1"/>
  <c r="M3279" i="1" s="1"/>
  <c r="J3278" i="1"/>
  <c r="J3277" i="1"/>
  <c r="J3276" i="1"/>
  <c r="J3275" i="1"/>
  <c r="M3275" i="1" s="1"/>
  <c r="J3274" i="1"/>
  <c r="M3274" i="1" s="1"/>
  <c r="J3273" i="1"/>
  <c r="J3272" i="1"/>
  <c r="M3272" i="1" s="1"/>
  <c r="J3271" i="1"/>
  <c r="M3271" i="1" s="1"/>
  <c r="J3270" i="1"/>
  <c r="J3269" i="1"/>
  <c r="J3268" i="1"/>
  <c r="J3267" i="1"/>
  <c r="M3267" i="1" s="1"/>
  <c r="J3266" i="1"/>
  <c r="M3266" i="1" s="1"/>
  <c r="J3265" i="1"/>
  <c r="J3264" i="1"/>
  <c r="M3264" i="1" s="1"/>
  <c r="J3263" i="1"/>
  <c r="M3263" i="1" s="1"/>
  <c r="J3262" i="1"/>
  <c r="J3261" i="1"/>
  <c r="J3260" i="1"/>
  <c r="J3259" i="1"/>
  <c r="M3259" i="1" s="1"/>
  <c r="J3258" i="1"/>
  <c r="M3258" i="1" s="1"/>
  <c r="J3257" i="1"/>
  <c r="J3256" i="1"/>
  <c r="M3256" i="1" s="1"/>
  <c r="J3255" i="1"/>
  <c r="M3255" i="1" s="1"/>
  <c r="J3254" i="1"/>
  <c r="J3253" i="1"/>
  <c r="J3252" i="1"/>
  <c r="J3251" i="1"/>
  <c r="M3251" i="1" s="1"/>
  <c r="J3250" i="1"/>
  <c r="M3250" i="1" s="1"/>
  <c r="J3249" i="1"/>
  <c r="J3248" i="1"/>
  <c r="M3248" i="1" s="1"/>
  <c r="J3247" i="1"/>
  <c r="M3247" i="1" s="1"/>
  <c r="J3246" i="1"/>
  <c r="J3245" i="1"/>
  <c r="J3244" i="1"/>
  <c r="J3243" i="1"/>
  <c r="M3243" i="1" s="1"/>
  <c r="J3242" i="1"/>
  <c r="M3242" i="1" s="1"/>
  <c r="J3241" i="1"/>
  <c r="J3240" i="1"/>
  <c r="M3240" i="1" s="1"/>
  <c r="J3239" i="1"/>
  <c r="M3239" i="1" s="1"/>
  <c r="J3238" i="1"/>
  <c r="J3237" i="1"/>
  <c r="J3236" i="1"/>
  <c r="J3235" i="1"/>
  <c r="M3235" i="1" s="1"/>
  <c r="J3234" i="1"/>
  <c r="M3234" i="1" s="1"/>
  <c r="J3233" i="1"/>
  <c r="J3232" i="1"/>
  <c r="M3232" i="1" s="1"/>
  <c r="J3231" i="1"/>
  <c r="M3231" i="1" s="1"/>
  <c r="J3230" i="1"/>
  <c r="J3229" i="1"/>
  <c r="J3228" i="1"/>
  <c r="J3227" i="1"/>
  <c r="M3227" i="1" s="1"/>
  <c r="J3226" i="1"/>
  <c r="M3226" i="1" s="1"/>
  <c r="J3225" i="1"/>
  <c r="J3224" i="1"/>
  <c r="M3224" i="1" s="1"/>
  <c r="J3223" i="1"/>
  <c r="M3223" i="1" s="1"/>
  <c r="J3222" i="1"/>
  <c r="J3221" i="1"/>
  <c r="J3220" i="1"/>
  <c r="J3219" i="1"/>
  <c r="M3219" i="1" s="1"/>
  <c r="J3218" i="1"/>
  <c r="M3218" i="1" s="1"/>
  <c r="J3217" i="1"/>
  <c r="J3216" i="1"/>
  <c r="M3216" i="1" s="1"/>
  <c r="J3215" i="1"/>
  <c r="M3215" i="1" s="1"/>
  <c r="J3214" i="1"/>
  <c r="J3213" i="1"/>
  <c r="J3212" i="1"/>
  <c r="J3211" i="1"/>
  <c r="M3211" i="1" s="1"/>
  <c r="J3210" i="1"/>
  <c r="M3210" i="1" s="1"/>
  <c r="J3209" i="1"/>
  <c r="J3208" i="1"/>
  <c r="M3208" i="1" s="1"/>
  <c r="J3207" i="1"/>
  <c r="M3207" i="1" s="1"/>
  <c r="J3206" i="1"/>
  <c r="J3205" i="1"/>
  <c r="J3204" i="1"/>
  <c r="J3203" i="1"/>
  <c r="M3203" i="1" s="1"/>
  <c r="J3202" i="1"/>
  <c r="M3202" i="1" s="1"/>
  <c r="J3201" i="1"/>
  <c r="J3200" i="1"/>
  <c r="M3200" i="1" s="1"/>
  <c r="J3199" i="1"/>
  <c r="M3199" i="1" s="1"/>
  <c r="J3198" i="1"/>
  <c r="J3197" i="1"/>
  <c r="J3196" i="1"/>
  <c r="J3195" i="1"/>
  <c r="M3195" i="1" s="1"/>
  <c r="J3194" i="1"/>
  <c r="M3194" i="1" s="1"/>
  <c r="J3193" i="1"/>
  <c r="J3192" i="1"/>
  <c r="M3192" i="1" s="1"/>
  <c r="J3191" i="1"/>
  <c r="M3191" i="1" s="1"/>
  <c r="J3190" i="1"/>
  <c r="J3189" i="1"/>
  <c r="J3188" i="1"/>
  <c r="J3187" i="1"/>
  <c r="M3187" i="1" s="1"/>
  <c r="J3186" i="1"/>
  <c r="M3186" i="1" s="1"/>
  <c r="J3185" i="1"/>
  <c r="J3184" i="1"/>
  <c r="M3184" i="1" s="1"/>
  <c r="J3183" i="1"/>
  <c r="M3183" i="1" s="1"/>
  <c r="J3182" i="1"/>
  <c r="J3181" i="1"/>
  <c r="J3180" i="1"/>
  <c r="J3179" i="1"/>
  <c r="M3179" i="1" s="1"/>
  <c r="J3178" i="1"/>
  <c r="M3178" i="1" s="1"/>
  <c r="J3177" i="1"/>
  <c r="J3176" i="1"/>
  <c r="M3176" i="1" s="1"/>
  <c r="J3175" i="1"/>
  <c r="M3175" i="1" s="1"/>
  <c r="J3174" i="1"/>
  <c r="J3173" i="1"/>
  <c r="J3172" i="1"/>
  <c r="J3171" i="1"/>
  <c r="M3171" i="1" s="1"/>
  <c r="J3170" i="1"/>
  <c r="M3170" i="1" s="1"/>
  <c r="J3169" i="1"/>
  <c r="J3168" i="1"/>
  <c r="M3168" i="1" s="1"/>
  <c r="J3167" i="1"/>
  <c r="M3167" i="1" s="1"/>
  <c r="J3166" i="1"/>
  <c r="J3165" i="1"/>
  <c r="J3164" i="1"/>
  <c r="J3163" i="1"/>
  <c r="M3163" i="1" s="1"/>
  <c r="J3162" i="1"/>
  <c r="M3162" i="1" s="1"/>
  <c r="J3161" i="1"/>
  <c r="J3160" i="1"/>
  <c r="M3160" i="1" s="1"/>
  <c r="J3159" i="1"/>
  <c r="M3159" i="1" s="1"/>
  <c r="J3158" i="1"/>
  <c r="J3157" i="1"/>
  <c r="J3156" i="1"/>
  <c r="J3155" i="1"/>
  <c r="M3155" i="1" s="1"/>
  <c r="J3154" i="1"/>
  <c r="M3154" i="1" s="1"/>
  <c r="J3153" i="1"/>
  <c r="J3152" i="1"/>
  <c r="M3152" i="1" s="1"/>
  <c r="J3151" i="1"/>
  <c r="M3151" i="1" s="1"/>
  <c r="J3150" i="1"/>
  <c r="J3149" i="1"/>
  <c r="J3148" i="1"/>
  <c r="J3147" i="1"/>
  <c r="M3147" i="1" s="1"/>
  <c r="J3146" i="1"/>
  <c r="M3146" i="1" s="1"/>
  <c r="J3145" i="1"/>
  <c r="J3144" i="1"/>
  <c r="M3144" i="1" s="1"/>
  <c r="J3143" i="1"/>
  <c r="M3143" i="1" s="1"/>
  <c r="J3142" i="1"/>
  <c r="J3141" i="1"/>
  <c r="J3140" i="1"/>
  <c r="J3139" i="1"/>
  <c r="M3139" i="1" s="1"/>
  <c r="J3138" i="1"/>
  <c r="M3138" i="1" s="1"/>
  <c r="J3137" i="1"/>
  <c r="J3136" i="1"/>
  <c r="M3136" i="1" s="1"/>
  <c r="J3135" i="1"/>
  <c r="M3135" i="1" s="1"/>
  <c r="J3134" i="1"/>
  <c r="J3133" i="1"/>
  <c r="J3132" i="1"/>
  <c r="J3131" i="1"/>
  <c r="M3131" i="1" s="1"/>
  <c r="J3130" i="1"/>
  <c r="M3130" i="1" s="1"/>
  <c r="J3129" i="1"/>
  <c r="J3128" i="1"/>
  <c r="M3128" i="1" s="1"/>
  <c r="J3127" i="1"/>
  <c r="M3127" i="1" s="1"/>
  <c r="J3126" i="1"/>
  <c r="J3125" i="1"/>
  <c r="J3124" i="1"/>
  <c r="J3123" i="1"/>
  <c r="M3123" i="1" s="1"/>
  <c r="J3122" i="1"/>
  <c r="M3122" i="1" s="1"/>
  <c r="J3121" i="1"/>
  <c r="J3120" i="1"/>
  <c r="M3120" i="1" s="1"/>
  <c r="J3119" i="1"/>
  <c r="M3119" i="1" s="1"/>
  <c r="J3118" i="1"/>
  <c r="J3117" i="1"/>
  <c r="J3116" i="1"/>
  <c r="J3115" i="1"/>
  <c r="M3115" i="1" s="1"/>
  <c r="J3114" i="1"/>
  <c r="M3114" i="1" s="1"/>
  <c r="J3113" i="1"/>
  <c r="J3112" i="1"/>
  <c r="M3112" i="1" s="1"/>
  <c r="J3111" i="1"/>
  <c r="M3111" i="1" s="1"/>
  <c r="J3110" i="1"/>
  <c r="J3109" i="1"/>
  <c r="J3108" i="1"/>
  <c r="J3107" i="1"/>
  <c r="M3107" i="1" s="1"/>
  <c r="J3106" i="1"/>
  <c r="M3106" i="1" s="1"/>
  <c r="J3105" i="1"/>
  <c r="J3104" i="1"/>
  <c r="M3104" i="1" s="1"/>
  <c r="J3103" i="1"/>
  <c r="M3103" i="1" s="1"/>
  <c r="J3102" i="1"/>
  <c r="J3101" i="1"/>
  <c r="J3100" i="1"/>
  <c r="J3099" i="1"/>
  <c r="M3099" i="1" s="1"/>
  <c r="J3098" i="1"/>
  <c r="M3098" i="1" s="1"/>
  <c r="J3097" i="1"/>
  <c r="J3096" i="1"/>
  <c r="M3096" i="1" s="1"/>
  <c r="J3095" i="1"/>
  <c r="M3095" i="1" s="1"/>
  <c r="J3094" i="1"/>
  <c r="J3093" i="1"/>
  <c r="J3092" i="1"/>
  <c r="J3091" i="1"/>
  <c r="M3091" i="1" s="1"/>
  <c r="J3090" i="1"/>
  <c r="M3090" i="1" s="1"/>
  <c r="J3089" i="1"/>
  <c r="J3088" i="1"/>
  <c r="M3088" i="1" s="1"/>
  <c r="J3087" i="1"/>
  <c r="M3087" i="1" s="1"/>
  <c r="J3086" i="1"/>
  <c r="J3085" i="1"/>
  <c r="J3084" i="1"/>
  <c r="J3083" i="1"/>
  <c r="M3083" i="1" s="1"/>
  <c r="J3082" i="1"/>
  <c r="M3082" i="1" s="1"/>
  <c r="J3081" i="1"/>
  <c r="J3080" i="1"/>
  <c r="M3080" i="1" s="1"/>
  <c r="J3079" i="1"/>
  <c r="M3079" i="1" s="1"/>
  <c r="J3078" i="1"/>
  <c r="J3077" i="1"/>
  <c r="J3076" i="1"/>
  <c r="J3075" i="1"/>
  <c r="M3075" i="1" s="1"/>
  <c r="J3074" i="1"/>
  <c r="M3074" i="1" s="1"/>
  <c r="J3073" i="1"/>
  <c r="J3072" i="1"/>
  <c r="M3072" i="1" s="1"/>
  <c r="J3071" i="1"/>
  <c r="M3071" i="1" s="1"/>
  <c r="J3070" i="1"/>
  <c r="J3069" i="1"/>
  <c r="J3068" i="1"/>
  <c r="J3067" i="1"/>
  <c r="M3067" i="1" s="1"/>
  <c r="J3066" i="1"/>
  <c r="M3066" i="1" s="1"/>
  <c r="J3065" i="1"/>
  <c r="J3064" i="1"/>
  <c r="M3064" i="1" s="1"/>
  <c r="J3063" i="1"/>
  <c r="M3063" i="1" s="1"/>
  <c r="J3062" i="1"/>
  <c r="J3061" i="1"/>
  <c r="J3060" i="1"/>
  <c r="J3059" i="1"/>
  <c r="M3059" i="1" s="1"/>
  <c r="J3058" i="1"/>
  <c r="M3058" i="1" s="1"/>
  <c r="J3057" i="1"/>
  <c r="J3056" i="1"/>
  <c r="M3056" i="1" s="1"/>
  <c r="J3055" i="1"/>
  <c r="M3055" i="1" s="1"/>
  <c r="J3054" i="1"/>
  <c r="J3053" i="1"/>
  <c r="J3052" i="1"/>
  <c r="J3051" i="1"/>
  <c r="M3051" i="1" s="1"/>
  <c r="J3050" i="1"/>
  <c r="M3050" i="1" s="1"/>
  <c r="J3049" i="1"/>
  <c r="J3048" i="1"/>
  <c r="M3048" i="1" s="1"/>
  <c r="J3047" i="1"/>
  <c r="M3047" i="1" s="1"/>
  <c r="J3046" i="1"/>
  <c r="J3045" i="1"/>
  <c r="J3044" i="1"/>
  <c r="J3043" i="1"/>
  <c r="M3043" i="1" s="1"/>
  <c r="J3042" i="1"/>
  <c r="M3042" i="1" s="1"/>
  <c r="J3041" i="1"/>
  <c r="J3040" i="1"/>
  <c r="M3040" i="1" s="1"/>
  <c r="J3039" i="1"/>
  <c r="M3039" i="1" s="1"/>
  <c r="J3038" i="1"/>
  <c r="J3037" i="1"/>
  <c r="J3036" i="1"/>
  <c r="J3035" i="1"/>
  <c r="M3035" i="1" s="1"/>
  <c r="J3034" i="1"/>
  <c r="M3034" i="1" s="1"/>
  <c r="J3033" i="1"/>
  <c r="J3032" i="1"/>
  <c r="M3032" i="1" s="1"/>
  <c r="J3031" i="1"/>
  <c r="M3031" i="1" s="1"/>
  <c r="J3030" i="1"/>
  <c r="J3029" i="1"/>
  <c r="J3028" i="1"/>
  <c r="J3027" i="1"/>
  <c r="M3027" i="1" s="1"/>
  <c r="J3026" i="1"/>
  <c r="M3026" i="1" s="1"/>
  <c r="J3025" i="1"/>
  <c r="J3024" i="1"/>
  <c r="M3024" i="1" s="1"/>
  <c r="J3023" i="1"/>
  <c r="M3023" i="1" s="1"/>
  <c r="J3022" i="1"/>
  <c r="J3021" i="1"/>
  <c r="J3020" i="1"/>
  <c r="J3019" i="1"/>
  <c r="M3019" i="1" s="1"/>
  <c r="J3018" i="1"/>
  <c r="M3018" i="1" s="1"/>
  <c r="J3017" i="1"/>
  <c r="J3016" i="1"/>
  <c r="M3016" i="1" s="1"/>
  <c r="J3015" i="1"/>
  <c r="M3015" i="1" s="1"/>
  <c r="J3014" i="1"/>
  <c r="J3013" i="1"/>
  <c r="J3012" i="1"/>
  <c r="J3011" i="1"/>
  <c r="M3011" i="1" s="1"/>
  <c r="J3010" i="1"/>
  <c r="M3010" i="1" s="1"/>
  <c r="J3009" i="1"/>
  <c r="J3008" i="1"/>
  <c r="M3008" i="1" s="1"/>
  <c r="J3007" i="1"/>
  <c r="M3007" i="1" s="1"/>
  <c r="J3006" i="1"/>
  <c r="J3005" i="1"/>
  <c r="J3004" i="1"/>
  <c r="J3003" i="1"/>
  <c r="M3003" i="1" s="1"/>
  <c r="J3002" i="1"/>
  <c r="M3002" i="1" s="1"/>
  <c r="J3001" i="1"/>
  <c r="J3000" i="1"/>
  <c r="M3000" i="1" s="1"/>
  <c r="J2999" i="1"/>
  <c r="M2999" i="1" s="1"/>
  <c r="J2998" i="1"/>
  <c r="J2997" i="1"/>
  <c r="J2996" i="1"/>
  <c r="J2995" i="1"/>
  <c r="M2995" i="1" s="1"/>
  <c r="J2994" i="1"/>
  <c r="M2994" i="1" s="1"/>
  <c r="J2993" i="1"/>
  <c r="J2992" i="1"/>
  <c r="M2992" i="1" s="1"/>
  <c r="J2991" i="1"/>
  <c r="M2991" i="1" s="1"/>
  <c r="J2990" i="1"/>
  <c r="J2989" i="1"/>
  <c r="J2988" i="1"/>
  <c r="J2987" i="1"/>
  <c r="M2987" i="1" s="1"/>
  <c r="J2986" i="1"/>
  <c r="M2986" i="1" s="1"/>
  <c r="J2985" i="1"/>
  <c r="J2984" i="1"/>
  <c r="M2984" i="1" s="1"/>
  <c r="J2983" i="1"/>
  <c r="M2983" i="1" s="1"/>
  <c r="J2982" i="1"/>
  <c r="J2981" i="1"/>
  <c r="J2980" i="1"/>
  <c r="J2979" i="1"/>
  <c r="M2979" i="1" s="1"/>
  <c r="J2978" i="1"/>
  <c r="M2978" i="1" s="1"/>
  <c r="J2977" i="1"/>
  <c r="J2976" i="1"/>
  <c r="M2976" i="1" s="1"/>
  <c r="J2975" i="1"/>
  <c r="M2975" i="1" s="1"/>
  <c r="J2974" i="1"/>
  <c r="J2973" i="1"/>
  <c r="J2972" i="1"/>
  <c r="J2971" i="1"/>
  <c r="M2971" i="1" s="1"/>
  <c r="J2970" i="1"/>
  <c r="M2970" i="1" s="1"/>
  <c r="J2969" i="1"/>
  <c r="J2968" i="1"/>
  <c r="M2968" i="1" s="1"/>
  <c r="J2967" i="1"/>
  <c r="M2967" i="1" s="1"/>
  <c r="J2966" i="1"/>
  <c r="J2965" i="1"/>
  <c r="J2964" i="1"/>
  <c r="J2963" i="1"/>
  <c r="M2963" i="1" s="1"/>
  <c r="J2962" i="1"/>
  <c r="M2962" i="1" s="1"/>
  <c r="J2961" i="1"/>
  <c r="J2960" i="1"/>
  <c r="M2960" i="1" s="1"/>
  <c r="J2959" i="1"/>
  <c r="M2959" i="1" s="1"/>
  <c r="J2958" i="1"/>
  <c r="J2957" i="1"/>
  <c r="J2956" i="1"/>
  <c r="J2955" i="1"/>
  <c r="M2955" i="1" s="1"/>
  <c r="J2954" i="1"/>
  <c r="M2954" i="1" s="1"/>
  <c r="J2953" i="1"/>
  <c r="J2952" i="1"/>
  <c r="M2952" i="1" s="1"/>
  <c r="J2951" i="1"/>
  <c r="M2951" i="1" s="1"/>
  <c r="J2950" i="1"/>
  <c r="J2949" i="1"/>
  <c r="J2948" i="1"/>
  <c r="J2947" i="1"/>
  <c r="M2947" i="1" s="1"/>
  <c r="J2946" i="1"/>
  <c r="M2946" i="1" s="1"/>
  <c r="J2945" i="1"/>
  <c r="J2944" i="1"/>
  <c r="M2944" i="1" s="1"/>
  <c r="J2943" i="1"/>
  <c r="M2943" i="1" s="1"/>
  <c r="J2942" i="1"/>
  <c r="J2941" i="1"/>
  <c r="J2940" i="1"/>
  <c r="J2939" i="1"/>
  <c r="M2939" i="1" s="1"/>
  <c r="J2938" i="1"/>
  <c r="M2938" i="1" s="1"/>
  <c r="J2937" i="1"/>
  <c r="J2936" i="1"/>
  <c r="M2936" i="1" s="1"/>
  <c r="J2935" i="1"/>
  <c r="M2935" i="1" s="1"/>
  <c r="J2934" i="1"/>
  <c r="J2933" i="1"/>
  <c r="J2932" i="1"/>
  <c r="J2931" i="1"/>
  <c r="M2931" i="1" s="1"/>
  <c r="J2930" i="1"/>
  <c r="M2930" i="1" s="1"/>
  <c r="J2929" i="1"/>
  <c r="J2928" i="1"/>
  <c r="M2928" i="1" s="1"/>
  <c r="J2927" i="1"/>
  <c r="M2927" i="1" s="1"/>
  <c r="J2926" i="1"/>
  <c r="J2925" i="1"/>
  <c r="J2924" i="1"/>
  <c r="J2923" i="1"/>
  <c r="M2923" i="1" s="1"/>
  <c r="J2922" i="1"/>
  <c r="M2922" i="1" s="1"/>
  <c r="J2921" i="1"/>
  <c r="J2920" i="1"/>
  <c r="M2920" i="1" s="1"/>
  <c r="J2919" i="1"/>
  <c r="M2919" i="1" s="1"/>
  <c r="J2918" i="1"/>
  <c r="J2917" i="1"/>
  <c r="J2916" i="1"/>
  <c r="J2915" i="1"/>
  <c r="M2915" i="1" s="1"/>
  <c r="J2914" i="1"/>
  <c r="M2914" i="1" s="1"/>
  <c r="J2913" i="1"/>
  <c r="J2912" i="1"/>
  <c r="M2912" i="1" s="1"/>
  <c r="J2911" i="1"/>
  <c r="M2911" i="1" s="1"/>
  <c r="J2910" i="1"/>
  <c r="J2909" i="1"/>
  <c r="J2908" i="1"/>
  <c r="J2907" i="1"/>
  <c r="M2907" i="1" s="1"/>
  <c r="J2906" i="1"/>
  <c r="M2906" i="1" s="1"/>
  <c r="J2905" i="1"/>
  <c r="J2904" i="1"/>
  <c r="M2904" i="1" s="1"/>
  <c r="J2903" i="1"/>
  <c r="M2903" i="1" s="1"/>
  <c r="J2902" i="1"/>
  <c r="J2901" i="1"/>
  <c r="J2900" i="1"/>
  <c r="J2899" i="1"/>
  <c r="M2899" i="1" s="1"/>
  <c r="J2898" i="1"/>
  <c r="M2898" i="1" s="1"/>
  <c r="J2897" i="1"/>
  <c r="J2896" i="1"/>
  <c r="M2896" i="1" s="1"/>
  <c r="J2895" i="1"/>
  <c r="M2895" i="1" s="1"/>
  <c r="J2894" i="1"/>
  <c r="J2893" i="1"/>
  <c r="J2892" i="1"/>
  <c r="J2891" i="1"/>
  <c r="M2891" i="1" s="1"/>
  <c r="J2890" i="1"/>
  <c r="M2890" i="1" s="1"/>
  <c r="J2889" i="1"/>
  <c r="J2888" i="1"/>
  <c r="M2888" i="1" s="1"/>
  <c r="J2887" i="1"/>
  <c r="M2887" i="1" s="1"/>
  <c r="J2886" i="1"/>
  <c r="J2885" i="1"/>
  <c r="J2884" i="1"/>
  <c r="J2883" i="1"/>
  <c r="M2883" i="1" s="1"/>
  <c r="J2882" i="1"/>
  <c r="M2882" i="1" s="1"/>
  <c r="J2881" i="1"/>
  <c r="J2880" i="1"/>
  <c r="M2880" i="1" s="1"/>
  <c r="J2879" i="1"/>
  <c r="M2879" i="1" s="1"/>
  <c r="J2878" i="1"/>
  <c r="J2877" i="1"/>
  <c r="J2876" i="1"/>
  <c r="J2875" i="1"/>
  <c r="M2875" i="1" s="1"/>
  <c r="J2874" i="1"/>
  <c r="M2874" i="1" s="1"/>
  <c r="J2873" i="1"/>
  <c r="J2872" i="1"/>
  <c r="M2872" i="1" s="1"/>
  <c r="J2871" i="1"/>
  <c r="M2871" i="1" s="1"/>
  <c r="J2870" i="1"/>
  <c r="J2869" i="1"/>
  <c r="J2868" i="1"/>
  <c r="J2867" i="1"/>
  <c r="M2867" i="1" s="1"/>
  <c r="J2866" i="1"/>
  <c r="M2866" i="1" s="1"/>
  <c r="J2865" i="1"/>
  <c r="J2864" i="1"/>
  <c r="M2864" i="1" s="1"/>
  <c r="J2863" i="1"/>
  <c r="M2863" i="1" s="1"/>
  <c r="J2862" i="1"/>
  <c r="J2861" i="1"/>
  <c r="J2860" i="1"/>
  <c r="J2859" i="1"/>
  <c r="M2859" i="1" s="1"/>
  <c r="J2858" i="1"/>
  <c r="M2858" i="1" s="1"/>
  <c r="J2857" i="1"/>
  <c r="J2856" i="1"/>
  <c r="M2856" i="1" s="1"/>
  <c r="J2855" i="1"/>
  <c r="M2855" i="1" s="1"/>
  <c r="J2854" i="1"/>
  <c r="J2853" i="1"/>
  <c r="J2852" i="1"/>
  <c r="J2851" i="1"/>
  <c r="M2851" i="1" s="1"/>
  <c r="J2850" i="1"/>
  <c r="M2850" i="1" s="1"/>
  <c r="J2849" i="1"/>
  <c r="J2848" i="1"/>
  <c r="M2848" i="1" s="1"/>
  <c r="J2847" i="1"/>
  <c r="M2847" i="1" s="1"/>
  <c r="J2846" i="1"/>
  <c r="J2845" i="1"/>
  <c r="J2844" i="1"/>
  <c r="J2843" i="1"/>
  <c r="M2843" i="1" s="1"/>
  <c r="J2842" i="1"/>
  <c r="M2842" i="1" s="1"/>
  <c r="J2841" i="1"/>
  <c r="J2840" i="1"/>
  <c r="M2840" i="1" s="1"/>
  <c r="J2839" i="1"/>
  <c r="M2839" i="1" s="1"/>
  <c r="J2838" i="1"/>
  <c r="J2837" i="1"/>
  <c r="J2836" i="1"/>
  <c r="J2835" i="1"/>
  <c r="M2835" i="1" s="1"/>
  <c r="J2834" i="1"/>
  <c r="M2834" i="1" s="1"/>
  <c r="J2833" i="1"/>
  <c r="J2832" i="1"/>
  <c r="M2832" i="1" s="1"/>
  <c r="J2831" i="1"/>
  <c r="M2831" i="1" s="1"/>
  <c r="J2830" i="1"/>
  <c r="J2829" i="1"/>
  <c r="J2828" i="1"/>
  <c r="J2827" i="1"/>
  <c r="M2827" i="1" s="1"/>
  <c r="J2826" i="1"/>
  <c r="M2826" i="1" s="1"/>
  <c r="J2825" i="1"/>
  <c r="J2824" i="1"/>
  <c r="M2824" i="1" s="1"/>
  <c r="J2823" i="1"/>
  <c r="M2823" i="1" s="1"/>
  <c r="J2822" i="1"/>
  <c r="J2821" i="1"/>
  <c r="J2820" i="1"/>
  <c r="J2819" i="1"/>
  <c r="M2819" i="1" s="1"/>
  <c r="J2818" i="1"/>
  <c r="M2818" i="1" s="1"/>
  <c r="J2817" i="1"/>
  <c r="J2816" i="1"/>
  <c r="M2816" i="1" s="1"/>
  <c r="J2815" i="1"/>
  <c r="M2815" i="1" s="1"/>
  <c r="J2814" i="1"/>
  <c r="J2813" i="1"/>
  <c r="J2812" i="1"/>
  <c r="J2811" i="1"/>
  <c r="M2811" i="1" s="1"/>
  <c r="J2810" i="1"/>
  <c r="M2810" i="1" s="1"/>
  <c r="J2809" i="1"/>
  <c r="J2808" i="1"/>
  <c r="M2808" i="1" s="1"/>
  <c r="J2807" i="1"/>
  <c r="M2807" i="1" s="1"/>
  <c r="J2806" i="1"/>
  <c r="J2805" i="1"/>
  <c r="J2804" i="1"/>
  <c r="J2803" i="1"/>
  <c r="M2803" i="1" s="1"/>
  <c r="J2802" i="1"/>
  <c r="M2802" i="1" s="1"/>
  <c r="J2801" i="1"/>
  <c r="J2800" i="1"/>
  <c r="M2800" i="1" s="1"/>
  <c r="J2799" i="1"/>
  <c r="M2799" i="1" s="1"/>
  <c r="J2798" i="1"/>
  <c r="J2797" i="1"/>
  <c r="J2796" i="1"/>
  <c r="J2795" i="1"/>
  <c r="M2795" i="1" s="1"/>
  <c r="J2794" i="1"/>
  <c r="M2794" i="1" s="1"/>
  <c r="J2793" i="1"/>
  <c r="J2792" i="1"/>
  <c r="M2792" i="1" s="1"/>
  <c r="J2791" i="1"/>
  <c r="M2791" i="1" s="1"/>
  <c r="J2790" i="1"/>
  <c r="J2789" i="1"/>
  <c r="J2788" i="1"/>
  <c r="J2787" i="1"/>
  <c r="M2787" i="1" s="1"/>
  <c r="J2786" i="1"/>
  <c r="M2786" i="1" s="1"/>
  <c r="J2785" i="1"/>
  <c r="J2784" i="1"/>
  <c r="M2784" i="1" s="1"/>
  <c r="J2783" i="1"/>
  <c r="M2783" i="1" s="1"/>
  <c r="J2782" i="1"/>
  <c r="J2781" i="1"/>
  <c r="J2780" i="1"/>
  <c r="J2779" i="1"/>
  <c r="M2779" i="1" s="1"/>
  <c r="J2778" i="1"/>
  <c r="M2778" i="1" s="1"/>
  <c r="J2777" i="1"/>
  <c r="J2776" i="1"/>
  <c r="M2776" i="1" s="1"/>
  <c r="J2775" i="1"/>
  <c r="M2775" i="1" s="1"/>
  <c r="J2774" i="1"/>
  <c r="J2773" i="1"/>
  <c r="J2772" i="1"/>
  <c r="J2771" i="1"/>
  <c r="M2771" i="1" s="1"/>
  <c r="J2770" i="1"/>
  <c r="M2770" i="1" s="1"/>
  <c r="J2769" i="1"/>
  <c r="J2768" i="1"/>
  <c r="M2768" i="1" s="1"/>
  <c r="J2767" i="1"/>
  <c r="M2767" i="1" s="1"/>
  <c r="J2766" i="1"/>
  <c r="J2765" i="1"/>
  <c r="J2764" i="1"/>
  <c r="J2763" i="1"/>
  <c r="M2763" i="1" s="1"/>
  <c r="J2762" i="1"/>
  <c r="M2762" i="1" s="1"/>
  <c r="J2761" i="1"/>
  <c r="J2760" i="1"/>
  <c r="M2760" i="1" s="1"/>
  <c r="J2759" i="1"/>
  <c r="M2759" i="1" s="1"/>
  <c r="J2758" i="1"/>
  <c r="J2757" i="1"/>
  <c r="J2756" i="1"/>
  <c r="J2755" i="1"/>
  <c r="M2755" i="1" s="1"/>
  <c r="J2754" i="1"/>
  <c r="M2754" i="1" s="1"/>
  <c r="J2753" i="1"/>
  <c r="J2752" i="1"/>
  <c r="M2752" i="1" s="1"/>
  <c r="J2751" i="1"/>
  <c r="M2751" i="1" s="1"/>
  <c r="J2750" i="1"/>
  <c r="J2749" i="1"/>
  <c r="J2748" i="1"/>
  <c r="J2747" i="1"/>
  <c r="M2747" i="1" s="1"/>
  <c r="J2746" i="1"/>
  <c r="M2746" i="1" s="1"/>
  <c r="J2745" i="1"/>
  <c r="J2744" i="1"/>
  <c r="M2744" i="1" s="1"/>
  <c r="J2743" i="1"/>
  <c r="M2743" i="1" s="1"/>
  <c r="J2742" i="1"/>
  <c r="J2741" i="1"/>
  <c r="J2740" i="1"/>
  <c r="J2739" i="1"/>
  <c r="M2739" i="1" s="1"/>
  <c r="J2738" i="1"/>
  <c r="M2738" i="1" s="1"/>
  <c r="J2737" i="1"/>
  <c r="J2736" i="1"/>
  <c r="M2736" i="1" s="1"/>
  <c r="J2735" i="1"/>
  <c r="M2735" i="1" s="1"/>
  <c r="J2734" i="1"/>
  <c r="J2733" i="1"/>
  <c r="J2732" i="1"/>
  <c r="J2731" i="1"/>
  <c r="M2731" i="1" s="1"/>
  <c r="J2730" i="1"/>
  <c r="M2730" i="1" s="1"/>
  <c r="J2729" i="1"/>
  <c r="J2728" i="1"/>
  <c r="M2728" i="1" s="1"/>
  <c r="J2727" i="1"/>
  <c r="M2727" i="1" s="1"/>
  <c r="J2726" i="1"/>
  <c r="J2725" i="1"/>
  <c r="J2724" i="1"/>
  <c r="J2723" i="1"/>
  <c r="M2723" i="1" s="1"/>
  <c r="J2722" i="1"/>
  <c r="M2722" i="1" s="1"/>
  <c r="J2721" i="1"/>
  <c r="J2720" i="1"/>
  <c r="M2720" i="1" s="1"/>
  <c r="J2719" i="1"/>
  <c r="M2719" i="1" s="1"/>
  <c r="J2718" i="1"/>
  <c r="J2717" i="1"/>
  <c r="J2716" i="1"/>
  <c r="J2715" i="1"/>
  <c r="M2715" i="1" s="1"/>
  <c r="J2714" i="1"/>
  <c r="M2714" i="1" s="1"/>
  <c r="J2713" i="1"/>
  <c r="J2712" i="1"/>
  <c r="M2712" i="1" s="1"/>
  <c r="J2711" i="1"/>
  <c r="M2711" i="1" s="1"/>
  <c r="J2710" i="1"/>
  <c r="J2709" i="1"/>
  <c r="J2708" i="1"/>
  <c r="J2707" i="1"/>
  <c r="M2707" i="1" s="1"/>
  <c r="J2706" i="1"/>
  <c r="M2706" i="1" s="1"/>
  <c r="J2705" i="1"/>
  <c r="J2704" i="1"/>
  <c r="M2704" i="1" s="1"/>
  <c r="J2703" i="1"/>
  <c r="M2703" i="1" s="1"/>
  <c r="J2702" i="1"/>
  <c r="J2701" i="1"/>
  <c r="J2700" i="1"/>
  <c r="J2699" i="1"/>
  <c r="M2699" i="1" s="1"/>
  <c r="J2698" i="1"/>
  <c r="M2698" i="1" s="1"/>
  <c r="J2697" i="1"/>
  <c r="J2696" i="1"/>
  <c r="M2696" i="1" s="1"/>
  <c r="J2695" i="1"/>
  <c r="M2695" i="1" s="1"/>
  <c r="J2694" i="1"/>
  <c r="J2693" i="1"/>
  <c r="J2692" i="1"/>
  <c r="J2691" i="1"/>
  <c r="M2691" i="1" s="1"/>
  <c r="J2690" i="1"/>
  <c r="M2690" i="1" s="1"/>
  <c r="J2689" i="1"/>
  <c r="J2688" i="1"/>
  <c r="M2688" i="1" s="1"/>
  <c r="J2687" i="1"/>
  <c r="M2687" i="1" s="1"/>
  <c r="J2686" i="1"/>
  <c r="J2685" i="1"/>
  <c r="J2684" i="1"/>
  <c r="J2683" i="1"/>
  <c r="M2683" i="1" s="1"/>
  <c r="J2682" i="1"/>
  <c r="M2682" i="1" s="1"/>
  <c r="J2681" i="1"/>
  <c r="J2680" i="1"/>
  <c r="M2680" i="1" s="1"/>
  <c r="J2679" i="1"/>
  <c r="M2679" i="1" s="1"/>
  <c r="J2678" i="1"/>
  <c r="J2677" i="1"/>
  <c r="J2676" i="1"/>
  <c r="J2675" i="1"/>
  <c r="M2675" i="1" s="1"/>
  <c r="J2674" i="1"/>
  <c r="M2674" i="1" s="1"/>
  <c r="J2673" i="1"/>
  <c r="J2672" i="1"/>
  <c r="M2672" i="1" s="1"/>
  <c r="J2671" i="1"/>
  <c r="M2671" i="1" s="1"/>
  <c r="J2670" i="1"/>
  <c r="J2669" i="1"/>
  <c r="J2668" i="1"/>
  <c r="J2667" i="1"/>
  <c r="M2667" i="1" s="1"/>
  <c r="J2666" i="1"/>
  <c r="M2666" i="1" s="1"/>
  <c r="J2665" i="1"/>
  <c r="J2664" i="1"/>
  <c r="M2664" i="1" s="1"/>
  <c r="J2663" i="1"/>
  <c r="M2663" i="1" s="1"/>
  <c r="J2662" i="1"/>
  <c r="J2661" i="1"/>
  <c r="J2660" i="1"/>
  <c r="J2659" i="1"/>
  <c r="M2659" i="1" s="1"/>
  <c r="J2658" i="1"/>
  <c r="M2658" i="1" s="1"/>
  <c r="J2657" i="1"/>
  <c r="J2656" i="1"/>
  <c r="M2656" i="1" s="1"/>
  <c r="J2655" i="1"/>
  <c r="M2655" i="1" s="1"/>
  <c r="J2654" i="1"/>
  <c r="J2653" i="1"/>
  <c r="J2652" i="1"/>
  <c r="J2651" i="1"/>
  <c r="M2651" i="1" s="1"/>
  <c r="J2650" i="1"/>
  <c r="M2650" i="1" s="1"/>
  <c r="J2649" i="1"/>
  <c r="J2648" i="1"/>
  <c r="M2648" i="1" s="1"/>
  <c r="J2647" i="1"/>
  <c r="M2647" i="1" s="1"/>
  <c r="J2646" i="1"/>
  <c r="J2645" i="1"/>
  <c r="J2644" i="1"/>
  <c r="J2643" i="1"/>
  <c r="M2643" i="1" s="1"/>
  <c r="J2642" i="1"/>
  <c r="M2642" i="1" s="1"/>
  <c r="J2641" i="1"/>
  <c r="J2640" i="1"/>
  <c r="M2640" i="1" s="1"/>
  <c r="J2639" i="1"/>
  <c r="M2639" i="1" s="1"/>
  <c r="J2638" i="1"/>
  <c r="J2637" i="1"/>
  <c r="J2636" i="1"/>
  <c r="J2635" i="1"/>
  <c r="M2635" i="1" s="1"/>
  <c r="J2634" i="1"/>
  <c r="M2634" i="1" s="1"/>
  <c r="J2633" i="1"/>
  <c r="J2632" i="1"/>
  <c r="M2632" i="1" s="1"/>
  <c r="J2631" i="1"/>
  <c r="M2631" i="1" s="1"/>
  <c r="J2630" i="1"/>
  <c r="J2629" i="1"/>
  <c r="J2628" i="1"/>
  <c r="J2627" i="1"/>
  <c r="M2627" i="1" s="1"/>
  <c r="J2626" i="1"/>
  <c r="M2626" i="1" s="1"/>
  <c r="J2625" i="1"/>
  <c r="J2624" i="1"/>
  <c r="M2624" i="1" s="1"/>
  <c r="J2623" i="1"/>
  <c r="M2623" i="1" s="1"/>
  <c r="J2622" i="1"/>
  <c r="J2621" i="1"/>
  <c r="J2620" i="1"/>
  <c r="J2619" i="1"/>
  <c r="M2619" i="1" s="1"/>
  <c r="J2618" i="1"/>
  <c r="M2618" i="1" s="1"/>
  <c r="J2617" i="1"/>
  <c r="J2616" i="1"/>
  <c r="M2616" i="1" s="1"/>
  <c r="J2615" i="1"/>
  <c r="M2615" i="1" s="1"/>
  <c r="J2614" i="1"/>
  <c r="J2613" i="1"/>
  <c r="J2612" i="1"/>
  <c r="J2611" i="1"/>
  <c r="M2611" i="1" s="1"/>
  <c r="J2610" i="1"/>
  <c r="M2610" i="1" s="1"/>
  <c r="J2609" i="1"/>
  <c r="J2608" i="1"/>
  <c r="M2608" i="1" s="1"/>
  <c r="J2607" i="1"/>
  <c r="M2607" i="1" s="1"/>
  <c r="J2606" i="1"/>
  <c r="J2605" i="1"/>
  <c r="J2604" i="1"/>
  <c r="J2603" i="1"/>
  <c r="M2603" i="1" s="1"/>
  <c r="J2602" i="1"/>
  <c r="M2602" i="1" s="1"/>
  <c r="J2601" i="1"/>
  <c r="J2600" i="1"/>
  <c r="M2600" i="1" s="1"/>
  <c r="J2599" i="1"/>
  <c r="M2599" i="1" s="1"/>
  <c r="J2598" i="1"/>
  <c r="J2597" i="1"/>
  <c r="J2596" i="1"/>
  <c r="J2595" i="1"/>
  <c r="M2595" i="1" s="1"/>
  <c r="J2594" i="1"/>
  <c r="M2594" i="1" s="1"/>
  <c r="J2593" i="1"/>
  <c r="J2592" i="1"/>
  <c r="M2592" i="1" s="1"/>
  <c r="J2591" i="1"/>
  <c r="M2591" i="1" s="1"/>
  <c r="J2590" i="1"/>
  <c r="J2589" i="1"/>
  <c r="J2588" i="1"/>
  <c r="J2587" i="1"/>
  <c r="M2587" i="1" s="1"/>
  <c r="J2586" i="1"/>
  <c r="M2586" i="1" s="1"/>
  <c r="J2585" i="1"/>
  <c r="J2584" i="1"/>
  <c r="M2584" i="1" s="1"/>
  <c r="J2583" i="1"/>
  <c r="M2583" i="1" s="1"/>
  <c r="J2582" i="1"/>
  <c r="J2581" i="1"/>
  <c r="J2580" i="1"/>
  <c r="J2579" i="1"/>
  <c r="M2579" i="1" s="1"/>
  <c r="J2578" i="1"/>
  <c r="M2578" i="1" s="1"/>
  <c r="J2577" i="1"/>
  <c r="J2576" i="1"/>
  <c r="M2576" i="1" s="1"/>
  <c r="J2575" i="1"/>
  <c r="M2575" i="1" s="1"/>
  <c r="J2574" i="1"/>
  <c r="J2573" i="1"/>
  <c r="J2572" i="1"/>
  <c r="J2571" i="1"/>
  <c r="M2571" i="1" s="1"/>
  <c r="J2570" i="1"/>
  <c r="M2570" i="1" s="1"/>
  <c r="J2569" i="1"/>
  <c r="J2568" i="1"/>
  <c r="M2568" i="1" s="1"/>
  <c r="J2567" i="1"/>
  <c r="M2567" i="1" s="1"/>
  <c r="J2566" i="1"/>
  <c r="J2565" i="1"/>
  <c r="J2564" i="1"/>
  <c r="J2563" i="1"/>
  <c r="M2563" i="1" s="1"/>
  <c r="J2562" i="1"/>
  <c r="M2562" i="1" s="1"/>
  <c r="J2561" i="1"/>
  <c r="J2560" i="1"/>
  <c r="M2560" i="1" s="1"/>
  <c r="J2559" i="1"/>
  <c r="M2559" i="1" s="1"/>
  <c r="J2558" i="1"/>
  <c r="J2557" i="1"/>
  <c r="J2556" i="1"/>
  <c r="J2555" i="1"/>
  <c r="M2555" i="1" s="1"/>
  <c r="J2554" i="1"/>
  <c r="M2554" i="1" s="1"/>
  <c r="J2553" i="1"/>
  <c r="J2552" i="1"/>
  <c r="M2552" i="1" s="1"/>
  <c r="J2551" i="1"/>
  <c r="M2551" i="1" s="1"/>
  <c r="J2550" i="1"/>
  <c r="J2549" i="1"/>
  <c r="J2548" i="1"/>
  <c r="J2547" i="1"/>
  <c r="M2547" i="1" s="1"/>
  <c r="J2546" i="1"/>
  <c r="M2546" i="1" s="1"/>
  <c r="J2545" i="1"/>
  <c r="J2544" i="1"/>
  <c r="M2544" i="1" s="1"/>
  <c r="J2543" i="1"/>
  <c r="M2543" i="1" s="1"/>
  <c r="J2542" i="1"/>
  <c r="J2541" i="1"/>
  <c r="J2540" i="1"/>
  <c r="J2539" i="1"/>
  <c r="M2539" i="1" s="1"/>
  <c r="J2538" i="1"/>
  <c r="M2538" i="1" s="1"/>
  <c r="J2537" i="1"/>
  <c r="J2536" i="1"/>
  <c r="M2536" i="1" s="1"/>
  <c r="J2535" i="1"/>
  <c r="M2535" i="1" s="1"/>
  <c r="J2534" i="1"/>
  <c r="J2533" i="1"/>
  <c r="J2532" i="1"/>
  <c r="J2531" i="1"/>
  <c r="M2531" i="1" s="1"/>
  <c r="J2530" i="1"/>
  <c r="M2530" i="1" s="1"/>
  <c r="J2529" i="1"/>
  <c r="J2528" i="1"/>
  <c r="M2528" i="1" s="1"/>
  <c r="J2527" i="1"/>
  <c r="M2527" i="1" s="1"/>
  <c r="J2526" i="1"/>
  <c r="J2525" i="1"/>
  <c r="J2524" i="1"/>
  <c r="J2523" i="1"/>
  <c r="M2523" i="1" s="1"/>
  <c r="J2522" i="1"/>
  <c r="M2522" i="1" s="1"/>
  <c r="J2521" i="1"/>
  <c r="J2520" i="1"/>
  <c r="M2520" i="1" s="1"/>
  <c r="J2519" i="1"/>
  <c r="M2519" i="1" s="1"/>
  <c r="J2518" i="1"/>
  <c r="J2517" i="1"/>
  <c r="J2516" i="1"/>
  <c r="J2515" i="1"/>
  <c r="M2515" i="1" s="1"/>
  <c r="J2514" i="1"/>
  <c r="M2514" i="1" s="1"/>
  <c r="J2513" i="1"/>
  <c r="J2512" i="1"/>
  <c r="M2512" i="1" s="1"/>
  <c r="J2511" i="1"/>
  <c r="M2511" i="1" s="1"/>
  <c r="J2510" i="1"/>
  <c r="J2509" i="1"/>
  <c r="J2508" i="1"/>
  <c r="J2507" i="1"/>
  <c r="M2507" i="1" s="1"/>
  <c r="J2506" i="1"/>
  <c r="M2506" i="1" s="1"/>
  <c r="J2505" i="1"/>
  <c r="J2504" i="1"/>
  <c r="M2504" i="1" s="1"/>
  <c r="J2503" i="1"/>
  <c r="M2503" i="1" s="1"/>
  <c r="J2502" i="1"/>
  <c r="J2501" i="1"/>
  <c r="J2500" i="1"/>
  <c r="J2499" i="1"/>
  <c r="M2499" i="1" s="1"/>
  <c r="J2498" i="1"/>
  <c r="M2498" i="1" s="1"/>
  <c r="J2497" i="1"/>
  <c r="J2496" i="1"/>
  <c r="M2496" i="1" s="1"/>
  <c r="J2495" i="1"/>
  <c r="M2495" i="1" s="1"/>
  <c r="J2494" i="1"/>
  <c r="J2493" i="1"/>
  <c r="J2492" i="1"/>
  <c r="J2491" i="1"/>
  <c r="M2491" i="1" s="1"/>
  <c r="J2490" i="1"/>
  <c r="M2490" i="1" s="1"/>
  <c r="J2489" i="1"/>
  <c r="J2488" i="1"/>
  <c r="M2488" i="1" s="1"/>
  <c r="J2487" i="1"/>
  <c r="M2487" i="1" s="1"/>
  <c r="J2486" i="1"/>
  <c r="J2485" i="1"/>
  <c r="J2484" i="1"/>
  <c r="J2483" i="1"/>
  <c r="M2483" i="1" s="1"/>
  <c r="J2482" i="1"/>
  <c r="M2482" i="1" s="1"/>
  <c r="J2481" i="1"/>
  <c r="J2480" i="1"/>
  <c r="M2480" i="1" s="1"/>
  <c r="J2479" i="1"/>
  <c r="M2479" i="1" s="1"/>
  <c r="J2478" i="1"/>
  <c r="J2477" i="1"/>
  <c r="J2476" i="1"/>
  <c r="J2475" i="1"/>
  <c r="M2475" i="1" s="1"/>
  <c r="J2474" i="1"/>
  <c r="M2474" i="1" s="1"/>
  <c r="J2473" i="1"/>
  <c r="J2472" i="1"/>
  <c r="M2472" i="1" s="1"/>
  <c r="J2471" i="1"/>
  <c r="M2471" i="1" s="1"/>
  <c r="J2470" i="1"/>
  <c r="J2469" i="1"/>
  <c r="J2468" i="1"/>
  <c r="J2467" i="1"/>
  <c r="M2467" i="1" s="1"/>
  <c r="J2466" i="1"/>
  <c r="M2466" i="1" s="1"/>
  <c r="J2465" i="1"/>
  <c r="J2464" i="1"/>
  <c r="M2464" i="1" s="1"/>
  <c r="J2463" i="1"/>
  <c r="M2463" i="1" s="1"/>
  <c r="J2462" i="1"/>
  <c r="J2461" i="1"/>
  <c r="J2460" i="1"/>
  <c r="J2459" i="1"/>
  <c r="M2459" i="1" s="1"/>
  <c r="J2458" i="1"/>
  <c r="M2458" i="1" s="1"/>
  <c r="J2457" i="1"/>
  <c r="J2456" i="1"/>
  <c r="M2456" i="1" s="1"/>
  <c r="J2455" i="1"/>
  <c r="M2455" i="1" s="1"/>
  <c r="J2454" i="1"/>
  <c r="J2453" i="1"/>
  <c r="J2452" i="1"/>
  <c r="J2451" i="1"/>
  <c r="M2451" i="1" s="1"/>
  <c r="J2450" i="1"/>
  <c r="M2450" i="1" s="1"/>
  <c r="J2449" i="1"/>
  <c r="J2448" i="1"/>
  <c r="M2448" i="1" s="1"/>
  <c r="J2447" i="1"/>
  <c r="M2447" i="1" s="1"/>
  <c r="J2446" i="1"/>
  <c r="J2445" i="1"/>
  <c r="J2444" i="1"/>
  <c r="J2443" i="1"/>
  <c r="M2443" i="1" s="1"/>
  <c r="J2442" i="1"/>
  <c r="M2442" i="1" s="1"/>
  <c r="J2441" i="1"/>
  <c r="J2440" i="1"/>
  <c r="M2440" i="1" s="1"/>
  <c r="J2439" i="1"/>
  <c r="M2439" i="1" s="1"/>
  <c r="J2438" i="1"/>
  <c r="J2437" i="1"/>
  <c r="J2436" i="1"/>
  <c r="J2435" i="1"/>
  <c r="M2435" i="1" s="1"/>
  <c r="J2434" i="1"/>
  <c r="M2434" i="1" s="1"/>
  <c r="J2433" i="1"/>
  <c r="J2432" i="1"/>
  <c r="M2432" i="1" s="1"/>
  <c r="J2431" i="1"/>
  <c r="M2431" i="1" s="1"/>
  <c r="J2430" i="1"/>
  <c r="J2429" i="1"/>
  <c r="J2428" i="1"/>
  <c r="J2427" i="1"/>
  <c r="M2427" i="1" s="1"/>
  <c r="J2426" i="1"/>
  <c r="M2426" i="1" s="1"/>
  <c r="J2425" i="1"/>
  <c r="J2424" i="1"/>
  <c r="M2424" i="1" s="1"/>
  <c r="J2423" i="1"/>
  <c r="M2423" i="1" s="1"/>
  <c r="J2422" i="1"/>
  <c r="J2421" i="1"/>
  <c r="J2420" i="1"/>
  <c r="J2419" i="1"/>
  <c r="M2419" i="1" s="1"/>
  <c r="J2418" i="1"/>
  <c r="M2418" i="1" s="1"/>
  <c r="J2417" i="1"/>
  <c r="J2416" i="1"/>
  <c r="M2416" i="1" s="1"/>
  <c r="J2415" i="1"/>
  <c r="M2415" i="1" s="1"/>
  <c r="J2414" i="1"/>
  <c r="J2413" i="1"/>
  <c r="J2412" i="1"/>
  <c r="J2411" i="1"/>
  <c r="M2411" i="1" s="1"/>
  <c r="J2410" i="1"/>
  <c r="M2410" i="1" s="1"/>
  <c r="J2409" i="1"/>
  <c r="J2408" i="1"/>
  <c r="M2408" i="1" s="1"/>
  <c r="J2407" i="1"/>
  <c r="M2407" i="1" s="1"/>
  <c r="J2406" i="1"/>
  <c r="J2405" i="1"/>
  <c r="J2404" i="1"/>
  <c r="J2403" i="1"/>
  <c r="M2403" i="1" s="1"/>
  <c r="J2402" i="1"/>
  <c r="M2402" i="1" s="1"/>
  <c r="J2401" i="1"/>
  <c r="J2400" i="1"/>
  <c r="M2400" i="1" s="1"/>
  <c r="J2399" i="1"/>
  <c r="M2399" i="1" s="1"/>
  <c r="J2398" i="1"/>
  <c r="J2397" i="1"/>
  <c r="J2396" i="1"/>
  <c r="J2395" i="1"/>
  <c r="M2395" i="1" s="1"/>
  <c r="J2394" i="1"/>
  <c r="M2394" i="1" s="1"/>
  <c r="J2393" i="1"/>
  <c r="J2392" i="1"/>
  <c r="M2392" i="1" s="1"/>
  <c r="J2391" i="1"/>
  <c r="M2391" i="1" s="1"/>
  <c r="J2390" i="1"/>
  <c r="J2389" i="1"/>
  <c r="J2388" i="1"/>
  <c r="J2387" i="1"/>
  <c r="M2387" i="1" s="1"/>
  <c r="J2386" i="1"/>
  <c r="M2386" i="1" s="1"/>
  <c r="J2385" i="1"/>
  <c r="J2384" i="1"/>
  <c r="M2384" i="1" s="1"/>
  <c r="J2383" i="1"/>
  <c r="M2383" i="1" s="1"/>
  <c r="J2382" i="1"/>
  <c r="J2381" i="1"/>
  <c r="J2380" i="1"/>
  <c r="J2379" i="1"/>
  <c r="M2379" i="1" s="1"/>
  <c r="J2378" i="1"/>
  <c r="M2378" i="1" s="1"/>
  <c r="J2377" i="1"/>
  <c r="J2376" i="1"/>
  <c r="M2376" i="1" s="1"/>
  <c r="J2375" i="1"/>
  <c r="M2375" i="1" s="1"/>
  <c r="J2374" i="1"/>
  <c r="J2373" i="1"/>
  <c r="J2372" i="1"/>
  <c r="J2371" i="1"/>
  <c r="M2371" i="1" s="1"/>
  <c r="J2370" i="1"/>
  <c r="M2370" i="1" s="1"/>
  <c r="J2369" i="1"/>
  <c r="J2368" i="1"/>
  <c r="M2368" i="1" s="1"/>
  <c r="J2367" i="1"/>
  <c r="M2367" i="1" s="1"/>
  <c r="J2366" i="1"/>
  <c r="J2365" i="1"/>
  <c r="J2364" i="1"/>
  <c r="J2363" i="1"/>
  <c r="M2363" i="1" s="1"/>
  <c r="J2362" i="1"/>
  <c r="M2362" i="1" s="1"/>
  <c r="J2361" i="1"/>
  <c r="J2360" i="1"/>
  <c r="M2360" i="1" s="1"/>
  <c r="J2359" i="1"/>
  <c r="M2359" i="1" s="1"/>
  <c r="J2358" i="1"/>
  <c r="J2357" i="1"/>
  <c r="J2356" i="1"/>
  <c r="J2355" i="1"/>
  <c r="M2355" i="1" s="1"/>
  <c r="J2354" i="1"/>
  <c r="M2354" i="1" s="1"/>
  <c r="J2353" i="1"/>
  <c r="J2352" i="1"/>
  <c r="M2352" i="1" s="1"/>
  <c r="J2351" i="1"/>
  <c r="M2351" i="1" s="1"/>
  <c r="J2350" i="1"/>
  <c r="J2349" i="1"/>
  <c r="J2348" i="1"/>
  <c r="J2347" i="1"/>
  <c r="M2347" i="1" s="1"/>
  <c r="J2346" i="1"/>
  <c r="M2346" i="1" s="1"/>
  <c r="J2345" i="1"/>
  <c r="J2344" i="1"/>
  <c r="M2344" i="1" s="1"/>
  <c r="J2343" i="1"/>
  <c r="M2343" i="1" s="1"/>
  <c r="J2342" i="1"/>
  <c r="J2341" i="1"/>
  <c r="J2340" i="1"/>
  <c r="J2339" i="1"/>
  <c r="M2339" i="1" s="1"/>
  <c r="J2338" i="1"/>
  <c r="M2338" i="1" s="1"/>
  <c r="J2337" i="1"/>
  <c r="J2336" i="1"/>
  <c r="M2336" i="1" s="1"/>
  <c r="J2335" i="1"/>
  <c r="M2335" i="1" s="1"/>
  <c r="J2334" i="1"/>
  <c r="J2333" i="1"/>
  <c r="J2332" i="1"/>
  <c r="J2331" i="1"/>
  <c r="M2331" i="1" s="1"/>
  <c r="J2330" i="1"/>
  <c r="M2330" i="1" s="1"/>
  <c r="J2329" i="1"/>
  <c r="J2328" i="1"/>
  <c r="M2328" i="1" s="1"/>
  <c r="J2327" i="1"/>
  <c r="M2327" i="1" s="1"/>
  <c r="J2326" i="1"/>
  <c r="J2325" i="1"/>
  <c r="J2324" i="1"/>
  <c r="J2323" i="1"/>
  <c r="M2323" i="1" s="1"/>
  <c r="J2322" i="1"/>
  <c r="M2322" i="1" s="1"/>
  <c r="J2321" i="1"/>
  <c r="J2320" i="1"/>
  <c r="M2320" i="1" s="1"/>
  <c r="J2319" i="1"/>
  <c r="M2319" i="1" s="1"/>
  <c r="J2318" i="1"/>
  <c r="J2317" i="1"/>
  <c r="J2316" i="1"/>
  <c r="J2315" i="1"/>
  <c r="M2315" i="1" s="1"/>
  <c r="J2314" i="1"/>
  <c r="M2314" i="1" s="1"/>
  <c r="J2313" i="1"/>
  <c r="J2312" i="1"/>
  <c r="M2312" i="1" s="1"/>
  <c r="J2311" i="1"/>
  <c r="M2311" i="1" s="1"/>
  <c r="J2310" i="1"/>
  <c r="J2309" i="1"/>
  <c r="J2308" i="1"/>
  <c r="J2307" i="1"/>
  <c r="M2307" i="1" s="1"/>
  <c r="J2306" i="1"/>
  <c r="M2306" i="1" s="1"/>
  <c r="J2305" i="1"/>
  <c r="J2304" i="1"/>
  <c r="M2304" i="1" s="1"/>
  <c r="J2303" i="1"/>
  <c r="M2303" i="1" s="1"/>
  <c r="J2302" i="1"/>
  <c r="J2301" i="1"/>
  <c r="J2300" i="1"/>
  <c r="J2299" i="1"/>
  <c r="M2299" i="1" s="1"/>
  <c r="J2298" i="1"/>
  <c r="M2298" i="1" s="1"/>
  <c r="J2297" i="1"/>
  <c r="J2296" i="1"/>
  <c r="M2296" i="1" s="1"/>
  <c r="J2295" i="1"/>
  <c r="M2295" i="1" s="1"/>
  <c r="J2294" i="1"/>
  <c r="J2293" i="1"/>
  <c r="J2292" i="1"/>
  <c r="J2291" i="1"/>
  <c r="M2291" i="1" s="1"/>
  <c r="J2290" i="1"/>
  <c r="M2290" i="1" s="1"/>
  <c r="J2289" i="1"/>
  <c r="J2288" i="1"/>
  <c r="M2288" i="1" s="1"/>
  <c r="J2287" i="1"/>
  <c r="M2287" i="1" s="1"/>
  <c r="J2286" i="1"/>
  <c r="J2285" i="1"/>
  <c r="J2284" i="1"/>
  <c r="J2283" i="1"/>
  <c r="M2283" i="1" s="1"/>
  <c r="J2282" i="1"/>
  <c r="M2282" i="1" s="1"/>
  <c r="J2281" i="1"/>
  <c r="J2280" i="1"/>
  <c r="M2280" i="1" s="1"/>
  <c r="J2279" i="1"/>
  <c r="M2279" i="1" s="1"/>
  <c r="J2278" i="1"/>
  <c r="J2277" i="1"/>
  <c r="J2276" i="1"/>
  <c r="J2275" i="1"/>
  <c r="M2275" i="1" s="1"/>
  <c r="J2274" i="1"/>
  <c r="M2274" i="1" s="1"/>
  <c r="J2273" i="1"/>
  <c r="J2272" i="1"/>
  <c r="M2272" i="1" s="1"/>
  <c r="J2271" i="1"/>
  <c r="M2271" i="1" s="1"/>
  <c r="J2270" i="1"/>
  <c r="J2269" i="1"/>
  <c r="J2268" i="1"/>
  <c r="J2267" i="1"/>
  <c r="M2267" i="1" s="1"/>
  <c r="J2266" i="1"/>
  <c r="M2266" i="1" s="1"/>
  <c r="J2265" i="1"/>
  <c r="J2264" i="1"/>
  <c r="M2264" i="1" s="1"/>
  <c r="J2263" i="1"/>
  <c r="M2263" i="1" s="1"/>
  <c r="J2262" i="1"/>
  <c r="J2261" i="1"/>
  <c r="J2260" i="1"/>
  <c r="J2259" i="1"/>
  <c r="M2259" i="1" s="1"/>
  <c r="J2258" i="1"/>
  <c r="M2258" i="1" s="1"/>
  <c r="J2257" i="1"/>
  <c r="J2256" i="1"/>
  <c r="M2256" i="1" s="1"/>
  <c r="J2255" i="1"/>
  <c r="M2255" i="1" s="1"/>
  <c r="J2254" i="1"/>
  <c r="J2253" i="1"/>
  <c r="J2252" i="1"/>
  <c r="J2251" i="1"/>
  <c r="M2251" i="1" s="1"/>
  <c r="J2250" i="1"/>
  <c r="M2250" i="1" s="1"/>
  <c r="J2249" i="1"/>
  <c r="J2248" i="1"/>
  <c r="M2248" i="1" s="1"/>
  <c r="J2247" i="1"/>
  <c r="M2247" i="1" s="1"/>
  <c r="J2246" i="1"/>
  <c r="J2245" i="1"/>
  <c r="J2244" i="1"/>
  <c r="J2243" i="1"/>
  <c r="M2243" i="1" s="1"/>
  <c r="J2242" i="1"/>
  <c r="M2242" i="1" s="1"/>
  <c r="J2241" i="1"/>
  <c r="J2240" i="1"/>
  <c r="M2240" i="1" s="1"/>
  <c r="J2239" i="1"/>
  <c r="M2239" i="1" s="1"/>
  <c r="J2238" i="1"/>
  <c r="J2237" i="1"/>
  <c r="J2236" i="1"/>
  <c r="J2235" i="1"/>
  <c r="M2235" i="1" s="1"/>
  <c r="J2234" i="1"/>
  <c r="M2234" i="1" s="1"/>
  <c r="J2233" i="1"/>
  <c r="J2232" i="1"/>
  <c r="M2232" i="1" s="1"/>
  <c r="J2231" i="1"/>
  <c r="M2231" i="1" s="1"/>
  <c r="J2230" i="1"/>
  <c r="J2229" i="1"/>
  <c r="J2228" i="1"/>
  <c r="J2227" i="1"/>
  <c r="M2227" i="1" s="1"/>
  <c r="J2226" i="1"/>
  <c r="M2226" i="1" s="1"/>
  <c r="J2225" i="1"/>
  <c r="J2224" i="1"/>
  <c r="M2224" i="1" s="1"/>
  <c r="J2223" i="1"/>
  <c r="M2223" i="1" s="1"/>
  <c r="J2222" i="1"/>
  <c r="J2221" i="1"/>
  <c r="J2220" i="1"/>
  <c r="J2219" i="1"/>
  <c r="M2219" i="1" s="1"/>
  <c r="J2218" i="1"/>
  <c r="M2218" i="1" s="1"/>
  <c r="J2217" i="1"/>
  <c r="J2216" i="1"/>
  <c r="M2216" i="1" s="1"/>
  <c r="J2215" i="1"/>
  <c r="M2215" i="1" s="1"/>
  <c r="J2214" i="1"/>
  <c r="J2213" i="1"/>
  <c r="J2212" i="1"/>
  <c r="J2211" i="1"/>
  <c r="M2211" i="1" s="1"/>
  <c r="J2210" i="1"/>
  <c r="M2210" i="1" s="1"/>
  <c r="J2209" i="1"/>
  <c r="J2208" i="1"/>
  <c r="M2208" i="1" s="1"/>
  <c r="J2207" i="1"/>
  <c r="M2207" i="1" s="1"/>
  <c r="J2206" i="1"/>
  <c r="J2205" i="1"/>
  <c r="J2204" i="1"/>
  <c r="J2203" i="1"/>
  <c r="M2203" i="1" s="1"/>
  <c r="J2202" i="1"/>
  <c r="M2202" i="1" s="1"/>
  <c r="J2201" i="1"/>
  <c r="J2200" i="1"/>
  <c r="M2200" i="1" s="1"/>
  <c r="J2199" i="1"/>
  <c r="M2199" i="1" s="1"/>
  <c r="J2198" i="1"/>
  <c r="J2197" i="1"/>
  <c r="J2196" i="1"/>
  <c r="J2195" i="1"/>
  <c r="M2195" i="1" s="1"/>
  <c r="J2194" i="1"/>
  <c r="M2194" i="1" s="1"/>
  <c r="J2193" i="1"/>
  <c r="J2192" i="1"/>
  <c r="M2192" i="1" s="1"/>
  <c r="J2191" i="1"/>
  <c r="M2191" i="1" s="1"/>
  <c r="J2190" i="1"/>
  <c r="J2189" i="1"/>
  <c r="J2188" i="1"/>
  <c r="J2187" i="1"/>
  <c r="M2187" i="1" s="1"/>
  <c r="J2186" i="1"/>
  <c r="M2186" i="1" s="1"/>
  <c r="J2185" i="1"/>
  <c r="J2184" i="1"/>
  <c r="M2184" i="1" s="1"/>
  <c r="J2183" i="1"/>
  <c r="M2183" i="1" s="1"/>
  <c r="J2182" i="1"/>
  <c r="J2181" i="1"/>
  <c r="J2180" i="1"/>
  <c r="J2179" i="1"/>
  <c r="M2179" i="1" s="1"/>
  <c r="J2178" i="1"/>
  <c r="M2178" i="1" s="1"/>
  <c r="J2177" i="1"/>
  <c r="J2176" i="1"/>
  <c r="M2176" i="1" s="1"/>
  <c r="J2175" i="1"/>
  <c r="M2175" i="1" s="1"/>
  <c r="J2174" i="1"/>
  <c r="J2173" i="1"/>
  <c r="J2172" i="1"/>
  <c r="J2171" i="1"/>
  <c r="M2171" i="1" s="1"/>
  <c r="J2170" i="1"/>
  <c r="M2170" i="1" s="1"/>
  <c r="J2169" i="1"/>
  <c r="J2168" i="1"/>
  <c r="M2168" i="1" s="1"/>
  <c r="J2167" i="1"/>
  <c r="M2167" i="1" s="1"/>
  <c r="J2166" i="1"/>
  <c r="J2165" i="1"/>
  <c r="J2164" i="1"/>
  <c r="J2163" i="1"/>
  <c r="M2163" i="1" s="1"/>
  <c r="J2162" i="1"/>
  <c r="M2162" i="1" s="1"/>
  <c r="J2161" i="1"/>
  <c r="J2160" i="1"/>
  <c r="M2160" i="1" s="1"/>
  <c r="J2159" i="1"/>
  <c r="M2159" i="1" s="1"/>
  <c r="J2158" i="1"/>
  <c r="J2157" i="1"/>
  <c r="J2156" i="1"/>
  <c r="J2155" i="1"/>
  <c r="M2155" i="1" s="1"/>
  <c r="J2154" i="1"/>
  <c r="M2154" i="1" s="1"/>
  <c r="J2153" i="1"/>
  <c r="J2152" i="1"/>
  <c r="M2152" i="1" s="1"/>
  <c r="J2151" i="1"/>
  <c r="M2151" i="1" s="1"/>
  <c r="J2150" i="1"/>
  <c r="J2149" i="1"/>
  <c r="J2148" i="1"/>
  <c r="J2147" i="1"/>
  <c r="M2147" i="1" s="1"/>
  <c r="J2146" i="1"/>
  <c r="M2146" i="1" s="1"/>
  <c r="J2145" i="1"/>
  <c r="J2144" i="1"/>
  <c r="M2144" i="1" s="1"/>
  <c r="J2143" i="1"/>
  <c r="M2143" i="1" s="1"/>
  <c r="J2142" i="1"/>
  <c r="J2141" i="1"/>
  <c r="J2140" i="1"/>
  <c r="M2140" i="1" s="1"/>
  <c r="J2139" i="1"/>
  <c r="M2139" i="1" s="1"/>
  <c r="J2138" i="1"/>
  <c r="M2138" i="1" s="1"/>
  <c r="J2137" i="1"/>
  <c r="J2136" i="1"/>
  <c r="M2136" i="1" s="1"/>
  <c r="J2135" i="1"/>
  <c r="M2135" i="1" s="1"/>
  <c r="J2134" i="1"/>
  <c r="J2133" i="1"/>
  <c r="J2132" i="1"/>
  <c r="M2132" i="1" s="1"/>
  <c r="J2131" i="1"/>
  <c r="M2131" i="1" s="1"/>
  <c r="J2130" i="1"/>
  <c r="M2130" i="1" s="1"/>
  <c r="J2129" i="1"/>
  <c r="J2128" i="1"/>
  <c r="M2128" i="1" s="1"/>
  <c r="J2127" i="1"/>
  <c r="M2127" i="1" s="1"/>
  <c r="J2126" i="1"/>
  <c r="J2125" i="1"/>
  <c r="J2124" i="1"/>
  <c r="M2124" i="1" s="1"/>
  <c r="J2123" i="1"/>
  <c r="M2123" i="1" s="1"/>
  <c r="J2122" i="1"/>
  <c r="M2122" i="1" s="1"/>
  <c r="J2121" i="1"/>
  <c r="J2120" i="1"/>
  <c r="M2120" i="1" s="1"/>
  <c r="J2119" i="1"/>
  <c r="M2119" i="1" s="1"/>
  <c r="J2118" i="1"/>
  <c r="J2117" i="1"/>
  <c r="J2116" i="1"/>
  <c r="M2116" i="1" s="1"/>
  <c r="J2115" i="1"/>
  <c r="M2115" i="1" s="1"/>
  <c r="J2114" i="1"/>
  <c r="M2114" i="1" s="1"/>
  <c r="J2113" i="1"/>
  <c r="J2112" i="1"/>
  <c r="M2112" i="1" s="1"/>
  <c r="J2111" i="1"/>
  <c r="M2111" i="1" s="1"/>
  <c r="J2110" i="1"/>
  <c r="J2109" i="1"/>
  <c r="J2108" i="1"/>
  <c r="M2108" i="1" s="1"/>
  <c r="J2107" i="1"/>
  <c r="M2107" i="1" s="1"/>
  <c r="J2106" i="1"/>
  <c r="M2106" i="1" s="1"/>
  <c r="J2105" i="1"/>
  <c r="J2104" i="1"/>
  <c r="M2104" i="1" s="1"/>
  <c r="J2103" i="1"/>
  <c r="M2103" i="1" s="1"/>
  <c r="J2102" i="1"/>
  <c r="J2101" i="1"/>
  <c r="J2100" i="1"/>
  <c r="M2100" i="1" s="1"/>
  <c r="J2099" i="1"/>
  <c r="M2099" i="1" s="1"/>
  <c r="J2098" i="1"/>
  <c r="M2098" i="1" s="1"/>
  <c r="J2097" i="1"/>
  <c r="J2096" i="1"/>
  <c r="M2096" i="1" s="1"/>
  <c r="J2095" i="1"/>
  <c r="M2095" i="1" s="1"/>
  <c r="J2094" i="1"/>
  <c r="J2093" i="1"/>
  <c r="J2092" i="1"/>
  <c r="M2092" i="1" s="1"/>
  <c r="J2091" i="1"/>
  <c r="M2091" i="1" s="1"/>
  <c r="J2090" i="1"/>
  <c r="M2090" i="1" s="1"/>
  <c r="J2089" i="1"/>
  <c r="J2088" i="1"/>
  <c r="M2088" i="1" s="1"/>
  <c r="J2087" i="1"/>
  <c r="M2087" i="1" s="1"/>
  <c r="J2086" i="1"/>
  <c r="J2085" i="1"/>
  <c r="J2084" i="1"/>
  <c r="M2084" i="1" s="1"/>
  <c r="J2083" i="1"/>
  <c r="M2083" i="1" s="1"/>
  <c r="J2082" i="1"/>
  <c r="M2082" i="1" s="1"/>
  <c r="J2081" i="1"/>
  <c r="J2080" i="1"/>
  <c r="M2080" i="1" s="1"/>
  <c r="J2079" i="1"/>
  <c r="M2079" i="1" s="1"/>
  <c r="J2078" i="1"/>
  <c r="J2077" i="1"/>
  <c r="J2076" i="1"/>
  <c r="M2076" i="1" s="1"/>
  <c r="J2075" i="1"/>
  <c r="M2075" i="1" s="1"/>
  <c r="J2074" i="1"/>
  <c r="M2074" i="1" s="1"/>
  <c r="J2073" i="1"/>
  <c r="J2072" i="1"/>
  <c r="M2072" i="1" s="1"/>
  <c r="J2071" i="1"/>
  <c r="M2071" i="1" s="1"/>
  <c r="J2070" i="1"/>
  <c r="J2069" i="1"/>
  <c r="J2068" i="1"/>
  <c r="M2068" i="1" s="1"/>
  <c r="J2067" i="1"/>
  <c r="M2067" i="1" s="1"/>
  <c r="J2066" i="1"/>
  <c r="M2066" i="1" s="1"/>
  <c r="J2065" i="1"/>
  <c r="J2064" i="1"/>
  <c r="M2064" i="1" s="1"/>
  <c r="J2063" i="1"/>
  <c r="M2063" i="1" s="1"/>
  <c r="J2062" i="1"/>
  <c r="J2061" i="1"/>
  <c r="J2060" i="1"/>
  <c r="M2060" i="1" s="1"/>
  <c r="J2059" i="1"/>
  <c r="M2059" i="1" s="1"/>
  <c r="J2058" i="1"/>
  <c r="M2058" i="1" s="1"/>
  <c r="J2057" i="1"/>
  <c r="J2056" i="1"/>
  <c r="M2056" i="1" s="1"/>
  <c r="J2055" i="1"/>
  <c r="M2055" i="1" s="1"/>
  <c r="J2054" i="1"/>
  <c r="J2053" i="1"/>
  <c r="J2052" i="1"/>
  <c r="M2052" i="1" s="1"/>
  <c r="J2051" i="1"/>
  <c r="M2051" i="1" s="1"/>
  <c r="J2050" i="1"/>
  <c r="M2050" i="1" s="1"/>
  <c r="J2049" i="1"/>
  <c r="J2048" i="1"/>
  <c r="M2048" i="1" s="1"/>
  <c r="J2047" i="1"/>
  <c r="M2047" i="1" s="1"/>
  <c r="J2046" i="1"/>
  <c r="J2045" i="1"/>
  <c r="J2044" i="1"/>
  <c r="M2044" i="1" s="1"/>
  <c r="J2043" i="1"/>
  <c r="M2043" i="1" s="1"/>
  <c r="J2042" i="1"/>
  <c r="M2042" i="1" s="1"/>
  <c r="J2041" i="1"/>
  <c r="J2040" i="1"/>
  <c r="M2040" i="1" s="1"/>
  <c r="J2039" i="1"/>
  <c r="M2039" i="1" s="1"/>
  <c r="J2038" i="1"/>
  <c r="J2037" i="1"/>
  <c r="J2036" i="1"/>
  <c r="M2036" i="1" s="1"/>
  <c r="J2035" i="1"/>
  <c r="M2035" i="1" s="1"/>
  <c r="J2034" i="1"/>
  <c r="M2034" i="1" s="1"/>
  <c r="J2033" i="1"/>
  <c r="J2032" i="1"/>
  <c r="M2032" i="1" s="1"/>
  <c r="J2031" i="1"/>
  <c r="M2031" i="1" s="1"/>
  <c r="J2030" i="1"/>
  <c r="J2029" i="1"/>
  <c r="J2028" i="1"/>
  <c r="M2028" i="1" s="1"/>
  <c r="J2027" i="1"/>
  <c r="M2027" i="1" s="1"/>
  <c r="J2026" i="1"/>
  <c r="M2026" i="1" s="1"/>
  <c r="J2025" i="1"/>
  <c r="J2024" i="1"/>
  <c r="M2024" i="1" s="1"/>
  <c r="J2023" i="1"/>
  <c r="M2023" i="1" s="1"/>
  <c r="J2022" i="1"/>
  <c r="J2021" i="1"/>
  <c r="J2020" i="1"/>
  <c r="M2020" i="1" s="1"/>
  <c r="J2019" i="1"/>
  <c r="M2019" i="1" s="1"/>
  <c r="J2018" i="1"/>
  <c r="M2018" i="1" s="1"/>
  <c r="J2017" i="1"/>
  <c r="J2016" i="1"/>
  <c r="M2016" i="1" s="1"/>
  <c r="J2015" i="1"/>
  <c r="M2015" i="1" s="1"/>
  <c r="J2014" i="1"/>
  <c r="J2013" i="1"/>
  <c r="J2012" i="1"/>
  <c r="M2012" i="1" s="1"/>
  <c r="J2011" i="1"/>
  <c r="M2011" i="1" s="1"/>
  <c r="J2010" i="1"/>
  <c r="M2010" i="1" s="1"/>
  <c r="J2009" i="1"/>
  <c r="J2008" i="1"/>
  <c r="M2008" i="1" s="1"/>
  <c r="J2007" i="1"/>
  <c r="M2007" i="1" s="1"/>
  <c r="J2006" i="1"/>
  <c r="J2005" i="1"/>
  <c r="J2004" i="1"/>
  <c r="M2004" i="1" s="1"/>
  <c r="J2003" i="1"/>
  <c r="M2003" i="1" s="1"/>
  <c r="J2002" i="1"/>
  <c r="M2002" i="1" s="1"/>
  <c r="J2001" i="1"/>
  <c r="J2000" i="1"/>
  <c r="M2000" i="1" s="1"/>
  <c r="J1999" i="1"/>
  <c r="M1999" i="1" s="1"/>
  <c r="J1998" i="1"/>
  <c r="J1997" i="1"/>
  <c r="J1996" i="1"/>
  <c r="M1996" i="1" s="1"/>
  <c r="J1995" i="1"/>
  <c r="M1995" i="1" s="1"/>
  <c r="J1994" i="1"/>
  <c r="M1994" i="1" s="1"/>
  <c r="J1993" i="1"/>
  <c r="J1992" i="1"/>
  <c r="M1992" i="1" s="1"/>
  <c r="J1991" i="1"/>
  <c r="M1991" i="1" s="1"/>
  <c r="J1990" i="1"/>
  <c r="J1989" i="1"/>
  <c r="J1988" i="1"/>
  <c r="M1988" i="1" s="1"/>
  <c r="J1987" i="1"/>
  <c r="M1987" i="1" s="1"/>
  <c r="J1986" i="1"/>
  <c r="M1986" i="1" s="1"/>
  <c r="J1985" i="1"/>
  <c r="J1984" i="1"/>
  <c r="M1984" i="1" s="1"/>
  <c r="J1983" i="1"/>
  <c r="M1983" i="1" s="1"/>
  <c r="J1982" i="1"/>
  <c r="J1981" i="1"/>
  <c r="J1980" i="1"/>
  <c r="M1980" i="1" s="1"/>
  <c r="J1979" i="1"/>
  <c r="M1979" i="1" s="1"/>
  <c r="J1978" i="1"/>
  <c r="M1978" i="1" s="1"/>
  <c r="J1977" i="1"/>
  <c r="J1976" i="1"/>
  <c r="M1976" i="1" s="1"/>
  <c r="J1975" i="1"/>
  <c r="M1975" i="1" s="1"/>
  <c r="J1974" i="1"/>
  <c r="J1973" i="1"/>
  <c r="J1972" i="1"/>
  <c r="M1972" i="1" s="1"/>
  <c r="J1971" i="1"/>
  <c r="M1971" i="1" s="1"/>
  <c r="J1970" i="1"/>
  <c r="M1970" i="1" s="1"/>
  <c r="J1969" i="1"/>
  <c r="J1968" i="1"/>
  <c r="M1968" i="1" s="1"/>
  <c r="J1967" i="1"/>
  <c r="M1967" i="1" s="1"/>
  <c r="J1966" i="1"/>
  <c r="J1965" i="1"/>
  <c r="J1964" i="1"/>
  <c r="M1964" i="1" s="1"/>
  <c r="J1963" i="1"/>
  <c r="M1963" i="1" s="1"/>
  <c r="J1962" i="1"/>
  <c r="M1962" i="1" s="1"/>
  <c r="J1961" i="1"/>
  <c r="J1960" i="1"/>
  <c r="M1960" i="1" s="1"/>
  <c r="J1959" i="1"/>
  <c r="M1959" i="1" s="1"/>
  <c r="J1958" i="1"/>
  <c r="J1957" i="1"/>
  <c r="J1956" i="1"/>
  <c r="M1956" i="1" s="1"/>
  <c r="J1955" i="1"/>
  <c r="M1955" i="1" s="1"/>
  <c r="J1954" i="1"/>
  <c r="M1954" i="1" s="1"/>
  <c r="J1953" i="1"/>
  <c r="J1952" i="1"/>
  <c r="M1952" i="1" s="1"/>
  <c r="J1951" i="1"/>
  <c r="M1951" i="1" s="1"/>
  <c r="J1950" i="1"/>
  <c r="J1949" i="1"/>
  <c r="J1948" i="1"/>
  <c r="M1948" i="1" s="1"/>
  <c r="J1947" i="1"/>
  <c r="M1947" i="1" s="1"/>
  <c r="J1946" i="1"/>
  <c r="M1946" i="1" s="1"/>
  <c r="J1945" i="1"/>
  <c r="J1944" i="1"/>
  <c r="M1944" i="1" s="1"/>
  <c r="J1943" i="1"/>
  <c r="M1943" i="1" s="1"/>
  <c r="J1942" i="1"/>
  <c r="J1941" i="1"/>
  <c r="J1940" i="1"/>
  <c r="M1940" i="1" s="1"/>
  <c r="J1939" i="1"/>
  <c r="M1939" i="1" s="1"/>
  <c r="J1938" i="1"/>
  <c r="M1938" i="1" s="1"/>
  <c r="J1937" i="1"/>
  <c r="J1936" i="1"/>
  <c r="M1936" i="1" s="1"/>
  <c r="J1935" i="1"/>
  <c r="M1935" i="1" s="1"/>
  <c r="J1934" i="1"/>
  <c r="J1933" i="1"/>
  <c r="J1932" i="1"/>
  <c r="M1932" i="1" s="1"/>
  <c r="J1931" i="1"/>
  <c r="M1931" i="1" s="1"/>
  <c r="J1930" i="1"/>
  <c r="M1930" i="1" s="1"/>
  <c r="J1929" i="1"/>
  <c r="J1928" i="1"/>
  <c r="M1928" i="1" s="1"/>
  <c r="J1927" i="1"/>
  <c r="M1927" i="1" s="1"/>
  <c r="J1926" i="1"/>
  <c r="J1925" i="1"/>
  <c r="J1924" i="1"/>
  <c r="M1924" i="1" s="1"/>
  <c r="J1923" i="1"/>
  <c r="M1923" i="1" s="1"/>
  <c r="J1922" i="1"/>
  <c r="M1922" i="1" s="1"/>
  <c r="J1921" i="1"/>
  <c r="J1920" i="1"/>
  <c r="M1920" i="1" s="1"/>
  <c r="J1919" i="1"/>
  <c r="M1919" i="1" s="1"/>
  <c r="J1918" i="1"/>
  <c r="J1917" i="1"/>
  <c r="J1916" i="1"/>
  <c r="M1916" i="1" s="1"/>
  <c r="J1915" i="1"/>
  <c r="M1915" i="1" s="1"/>
  <c r="J1914" i="1"/>
  <c r="M1914" i="1" s="1"/>
  <c r="J1913" i="1"/>
  <c r="J1912" i="1"/>
  <c r="M1912" i="1" s="1"/>
  <c r="J1911" i="1"/>
  <c r="M1911" i="1" s="1"/>
  <c r="J1910" i="1"/>
  <c r="J1909" i="1"/>
  <c r="J1908" i="1"/>
  <c r="M1908" i="1" s="1"/>
  <c r="J1907" i="1"/>
  <c r="M1907" i="1" s="1"/>
  <c r="J1906" i="1"/>
  <c r="M1906" i="1" s="1"/>
  <c r="J1905" i="1"/>
  <c r="J1904" i="1"/>
  <c r="M1904" i="1" s="1"/>
  <c r="J1903" i="1"/>
  <c r="M1903" i="1" s="1"/>
  <c r="J1902" i="1"/>
  <c r="J1901" i="1"/>
  <c r="J1900" i="1"/>
  <c r="M1900" i="1" s="1"/>
  <c r="J1899" i="1"/>
  <c r="M1899" i="1" s="1"/>
  <c r="J1898" i="1"/>
  <c r="M1898" i="1" s="1"/>
  <c r="J1897" i="1"/>
  <c r="J1896" i="1"/>
  <c r="M1896" i="1" s="1"/>
  <c r="J1895" i="1"/>
  <c r="M1895" i="1" s="1"/>
  <c r="J1894" i="1"/>
  <c r="J1893" i="1"/>
  <c r="J1892" i="1"/>
  <c r="M1892" i="1" s="1"/>
  <c r="J1891" i="1"/>
  <c r="M1891" i="1" s="1"/>
  <c r="J1890" i="1"/>
  <c r="M1890" i="1" s="1"/>
  <c r="J1889" i="1"/>
  <c r="J1888" i="1"/>
  <c r="M1888" i="1" s="1"/>
  <c r="J1887" i="1"/>
  <c r="M1887" i="1" s="1"/>
  <c r="J1886" i="1"/>
  <c r="J1885" i="1"/>
  <c r="J1884" i="1"/>
  <c r="M1884" i="1" s="1"/>
  <c r="J1883" i="1"/>
  <c r="M1883" i="1" s="1"/>
  <c r="J1882" i="1"/>
  <c r="M1882" i="1" s="1"/>
  <c r="J1881" i="1"/>
  <c r="J1880" i="1"/>
  <c r="M1880" i="1" s="1"/>
  <c r="J1879" i="1"/>
  <c r="M1879" i="1" s="1"/>
  <c r="J1878" i="1"/>
  <c r="J1877" i="1"/>
  <c r="J1876" i="1"/>
  <c r="M1876" i="1" s="1"/>
  <c r="J1875" i="1"/>
  <c r="M1875" i="1" s="1"/>
  <c r="J1874" i="1"/>
  <c r="M1874" i="1" s="1"/>
  <c r="J1873" i="1"/>
  <c r="J1872" i="1"/>
  <c r="M1872" i="1" s="1"/>
  <c r="J1871" i="1"/>
  <c r="M1871" i="1" s="1"/>
  <c r="J1870" i="1"/>
  <c r="J1869" i="1"/>
  <c r="J1868" i="1"/>
  <c r="M1868" i="1" s="1"/>
  <c r="J1867" i="1"/>
  <c r="M1867" i="1" s="1"/>
  <c r="J1866" i="1"/>
  <c r="M1866" i="1" s="1"/>
  <c r="J1865" i="1"/>
  <c r="J1864" i="1"/>
  <c r="M1864" i="1" s="1"/>
  <c r="J1863" i="1"/>
  <c r="M1863" i="1" s="1"/>
  <c r="J1862" i="1"/>
  <c r="J1861" i="1"/>
  <c r="J1860" i="1"/>
  <c r="M1860" i="1" s="1"/>
  <c r="J1859" i="1"/>
  <c r="M1859" i="1" s="1"/>
  <c r="J1858" i="1"/>
  <c r="M1858" i="1" s="1"/>
  <c r="J1857" i="1"/>
  <c r="J1856" i="1"/>
  <c r="M1856" i="1" s="1"/>
  <c r="J1855" i="1"/>
  <c r="M1855" i="1" s="1"/>
  <c r="J1854" i="1"/>
  <c r="J1853" i="1"/>
  <c r="J1852" i="1"/>
  <c r="M1852" i="1" s="1"/>
  <c r="J1851" i="1"/>
  <c r="M1851" i="1" s="1"/>
  <c r="J1850" i="1"/>
  <c r="M1850" i="1" s="1"/>
  <c r="J1849" i="1"/>
  <c r="J1848" i="1"/>
  <c r="M1848" i="1" s="1"/>
  <c r="J1847" i="1"/>
  <c r="M1847" i="1" s="1"/>
  <c r="J1846" i="1"/>
  <c r="J1845" i="1"/>
  <c r="J1844" i="1"/>
  <c r="M1844" i="1" s="1"/>
  <c r="J1843" i="1"/>
  <c r="M1843" i="1" s="1"/>
  <c r="J1842" i="1"/>
  <c r="M1842" i="1" s="1"/>
  <c r="J1841" i="1"/>
  <c r="J1840" i="1"/>
  <c r="M1840" i="1" s="1"/>
  <c r="J1839" i="1"/>
  <c r="M1839" i="1" s="1"/>
  <c r="J1838" i="1"/>
  <c r="J1837" i="1"/>
  <c r="J1836" i="1"/>
  <c r="M1836" i="1" s="1"/>
  <c r="J1835" i="1"/>
  <c r="M1835" i="1" s="1"/>
  <c r="J1834" i="1"/>
  <c r="M1834" i="1" s="1"/>
  <c r="J1833" i="1"/>
  <c r="J1832" i="1"/>
  <c r="M1832" i="1" s="1"/>
  <c r="J1831" i="1"/>
  <c r="M1831" i="1" s="1"/>
  <c r="J1830" i="1"/>
  <c r="J1829" i="1"/>
  <c r="J1828" i="1"/>
  <c r="M1828" i="1" s="1"/>
  <c r="J1827" i="1"/>
  <c r="M1827" i="1" s="1"/>
  <c r="J1826" i="1"/>
  <c r="M1826" i="1" s="1"/>
  <c r="J1825" i="1"/>
  <c r="J1824" i="1"/>
  <c r="M1824" i="1" s="1"/>
  <c r="J1823" i="1"/>
  <c r="M1823" i="1" s="1"/>
  <c r="J1822" i="1"/>
  <c r="J1821" i="1"/>
  <c r="J1820" i="1"/>
  <c r="M1820" i="1" s="1"/>
  <c r="J1819" i="1"/>
  <c r="M1819" i="1" s="1"/>
  <c r="J1818" i="1"/>
  <c r="M1818" i="1" s="1"/>
  <c r="J1817" i="1"/>
  <c r="J1816" i="1"/>
  <c r="M1816" i="1" s="1"/>
  <c r="J1815" i="1"/>
  <c r="M1815" i="1" s="1"/>
  <c r="J1814" i="1"/>
  <c r="J1813" i="1"/>
  <c r="J1812" i="1"/>
  <c r="M1812" i="1" s="1"/>
  <c r="J1811" i="1"/>
  <c r="M1811" i="1" s="1"/>
  <c r="J1810" i="1"/>
  <c r="M1810" i="1" s="1"/>
  <c r="J1809" i="1"/>
  <c r="J1808" i="1"/>
  <c r="M1808" i="1" s="1"/>
  <c r="J1807" i="1"/>
  <c r="M1807" i="1" s="1"/>
  <c r="J1806" i="1"/>
  <c r="J1805" i="1"/>
  <c r="J1804" i="1"/>
  <c r="M1804" i="1" s="1"/>
  <c r="J1803" i="1"/>
  <c r="M1803" i="1" s="1"/>
  <c r="J1802" i="1"/>
  <c r="M1802" i="1" s="1"/>
  <c r="J1801" i="1"/>
  <c r="J1800" i="1"/>
  <c r="M1800" i="1" s="1"/>
  <c r="J1799" i="1"/>
  <c r="M1799" i="1" s="1"/>
  <c r="J1798" i="1"/>
  <c r="J1797" i="1"/>
  <c r="J1796" i="1"/>
  <c r="M1796" i="1" s="1"/>
  <c r="J1795" i="1"/>
  <c r="M1795" i="1" s="1"/>
  <c r="J1794" i="1"/>
  <c r="M1794" i="1" s="1"/>
  <c r="J1793" i="1"/>
  <c r="J1792" i="1"/>
  <c r="M1792" i="1" s="1"/>
  <c r="J1791" i="1"/>
  <c r="M1791" i="1" s="1"/>
  <c r="J1790" i="1"/>
  <c r="J1789" i="1"/>
  <c r="J1788" i="1"/>
  <c r="M1788" i="1" s="1"/>
  <c r="J1787" i="1"/>
  <c r="M1787" i="1" s="1"/>
  <c r="J1786" i="1"/>
  <c r="M1786" i="1" s="1"/>
  <c r="J1785" i="1"/>
  <c r="J1784" i="1"/>
  <c r="M1784" i="1" s="1"/>
  <c r="J1783" i="1"/>
  <c r="M1783" i="1" s="1"/>
  <c r="J1782" i="1"/>
  <c r="J1781" i="1"/>
  <c r="J1780" i="1"/>
  <c r="M1780" i="1" s="1"/>
  <c r="J1779" i="1"/>
  <c r="M1779" i="1" s="1"/>
  <c r="J1778" i="1"/>
  <c r="M1778" i="1" s="1"/>
  <c r="J1777" i="1"/>
  <c r="J1776" i="1"/>
  <c r="M1776" i="1" s="1"/>
  <c r="J1775" i="1"/>
  <c r="M1775" i="1" s="1"/>
  <c r="J1774" i="1"/>
  <c r="J1773" i="1"/>
  <c r="J1772" i="1"/>
  <c r="M1772" i="1" s="1"/>
  <c r="J1771" i="1"/>
  <c r="M1771" i="1" s="1"/>
  <c r="J1770" i="1"/>
  <c r="M1770" i="1" s="1"/>
  <c r="J1769" i="1"/>
  <c r="J1768" i="1"/>
  <c r="M1768" i="1" s="1"/>
  <c r="J1767" i="1"/>
  <c r="M1767" i="1" s="1"/>
  <c r="J1766" i="1"/>
  <c r="J1765" i="1"/>
  <c r="J1764" i="1"/>
  <c r="M1764" i="1" s="1"/>
  <c r="J1763" i="1"/>
  <c r="M1763" i="1" s="1"/>
  <c r="J1762" i="1"/>
  <c r="M1762" i="1" s="1"/>
  <c r="J1761" i="1"/>
  <c r="J1760" i="1"/>
  <c r="M1760" i="1" s="1"/>
  <c r="J1759" i="1"/>
  <c r="M1759" i="1" s="1"/>
  <c r="J1758" i="1"/>
  <c r="J1757" i="1"/>
  <c r="J1756" i="1"/>
  <c r="M1756" i="1" s="1"/>
  <c r="J1755" i="1"/>
  <c r="M1755" i="1" s="1"/>
  <c r="J1754" i="1"/>
  <c r="M1754" i="1" s="1"/>
  <c r="J1753" i="1"/>
  <c r="J1752" i="1"/>
  <c r="M1752" i="1" s="1"/>
  <c r="J1751" i="1"/>
  <c r="M1751" i="1" s="1"/>
  <c r="J1750" i="1"/>
  <c r="J1749" i="1"/>
  <c r="J1748" i="1"/>
  <c r="M1748" i="1" s="1"/>
  <c r="J1747" i="1"/>
  <c r="M1747" i="1" s="1"/>
  <c r="J1746" i="1"/>
  <c r="M1746" i="1" s="1"/>
  <c r="J1745" i="1"/>
  <c r="J1744" i="1"/>
  <c r="M1744" i="1" s="1"/>
  <c r="J1743" i="1"/>
  <c r="M1743" i="1" s="1"/>
  <c r="J1742" i="1"/>
  <c r="J1741" i="1"/>
  <c r="J1740" i="1"/>
  <c r="M1740" i="1" s="1"/>
  <c r="J1739" i="1"/>
  <c r="M1739" i="1" s="1"/>
  <c r="J1738" i="1"/>
  <c r="M1738" i="1" s="1"/>
  <c r="J1737" i="1"/>
  <c r="J1736" i="1"/>
  <c r="M1736" i="1" s="1"/>
  <c r="J1735" i="1"/>
  <c r="M1735" i="1" s="1"/>
  <c r="J1734" i="1"/>
  <c r="J1733" i="1"/>
  <c r="J1732" i="1"/>
  <c r="M1732" i="1" s="1"/>
  <c r="J1731" i="1"/>
  <c r="M1731" i="1" s="1"/>
  <c r="J1730" i="1"/>
  <c r="M1730" i="1" s="1"/>
  <c r="J1729" i="1"/>
  <c r="J1728" i="1"/>
  <c r="M1728" i="1" s="1"/>
  <c r="J1727" i="1"/>
  <c r="M1727" i="1" s="1"/>
  <c r="J1726" i="1"/>
  <c r="J1725" i="1"/>
  <c r="J1724" i="1"/>
  <c r="M1724" i="1" s="1"/>
  <c r="J1723" i="1"/>
  <c r="M1723" i="1" s="1"/>
  <c r="J1722" i="1"/>
  <c r="M1722" i="1" s="1"/>
  <c r="J1721" i="1"/>
  <c r="J1720" i="1"/>
  <c r="M1720" i="1" s="1"/>
  <c r="J1719" i="1"/>
  <c r="M1719" i="1" s="1"/>
  <c r="J1718" i="1"/>
  <c r="J1717" i="1"/>
  <c r="J1716" i="1"/>
  <c r="M1716" i="1" s="1"/>
  <c r="J1715" i="1"/>
  <c r="M1715" i="1" s="1"/>
  <c r="J1714" i="1"/>
  <c r="M1714" i="1" s="1"/>
  <c r="J1713" i="1"/>
  <c r="J1712" i="1"/>
  <c r="M1712" i="1" s="1"/>
  <c r="J1711" i="1"/>
  <c r="M1711" i="1" s="1"/>
  <c r="J1710" i="1"/>
  <c r="J1709" i="1"/>
  <c r="J1708" i="1"/>
  <c r="M1708" i="1" s="1"/>
  <c r="J1707" i="1"/>
  <c r="M1707" i="1" s="1"/>
  <c r="J1706" i="1"/>
  <c r="M1706" i="1" s="1"/>
  <c r="J1705" i="1"/>
  <c r="J1704" i="1"/>
  <c r="M1704" i="1" s="1"/>
  <c r="J1703" i="1"/>
  <c r="M1703" i="1" s="1"/>
  <c r="J1702" i="1"/>
  <c r="J1701" i="1"/>
  <c r="J1700" i="1"/>
  <c r="M1700" i="1" s="1"/>
  <c r="J1699" i="1"/>
  <c r="M1699" i="1" s="1"/>
  <c r="J1698" i="1"/>
  <c r="M1698" i="1" s="1"/>
  <c r="J1697" i="1"/>
  <c r="J1696" i="1"/>
  <c r="M1696" i="1" s="1"/>
  <c r="J1695" i="1"/>
  <c r="M1695" i="1" s="1"/>
  <c r="J1694" i="1"/>
  <c r="J1693" i="1"/>
  <c r="J1692" i="1"/>
  <c r="M1692" i="1" s="1"/>
  <c r="J1691" i="1"/>
  <c r="M1691" i="1" s="1"/>
  <c r="J1690" i="1"/>
  <c r="M1690" i="1" s="1"/>
  <c r="J1689" i="1"/>
  <c r="J1688" i="1"/>
  <c r="M1688" i="1" s="1"/>
  <c r="J1687" i="1"/>
  <c r="M1687" i="1" s="1"/>
  <c r="J1686" i="1"/>
  <c r="J1685" i="1"/>
  <c r="J1684" i="1"/>
  <c r="M1684" i="1" s="1"/>
  <c r="J1683" i="1"/>
  <c r="M1683" i="1" s="1"/>
  <c r="J1682" i="1"/>
  <c r="M1682" i="1" s="1"/>
  <c r="J1681" i="1"/>
  <c r="J1680" i="1"/>
  <c r="M1680" i="1" s="1"/>
  <c r="J1679" i="1"/>
  <c r="M1679" i="1" s="1"/>
  <c r="J1678" i="1"/>
  <c r="J1677" i="1"/>
  <c r="J1676" i="1"/>
  <c r="M1676" i="1" s="1"/>
  <c r="J1675" i="1"/>
  <c r="M1675" i="1" s="1"/>
  <c r="J1674" i="1"/>
  <c r="M1674" i="1" s="1"/>
  <c r="J1673" i="1"/>
  <c r="J1672" i="1"/>
  <c r="M1672" i="1" s="1"/>
  <c r="J1671" i="1"/>
  <c r="M1671" i="1" s="1"/>
  <c r="J1670" i="1"/>
  <c r="J1669" i="1"/>
  <c r="J1668" i="1"/>
  <c r="M1668" i="1" s="1"/>
  <c r="J1667" i="1"/>
  <c r="M1667" i="1" s="1"/>
  <c r="J1666" i="1"/>
  <c r="M1666" i="1" s="1"/>
  <c r="J1665" i="1"/>
  <c r="J1664" i="1"/>
  <c r="M1664" i="1" s="1"/>
  <c r="J1663" i="1"/>
  <c r="M1663" i="1" s="1"/>
  <c r="J1662" i="1"/>
  <c r="J1661" i="1"/>
  <c r="J1660" i="1"/>
  <c r="M1660" i="1" s="1"/>
  <c r="J1659" i="1"/>
  <c r="M1659" i="1" s="1"/>
  <c r="J1658" i="1"/>
  <c r="M1658" i="1" s="1"/>
  <c r="J1657" i="1"/>
  <c r="J1656" i="1"/>
  <c r="M1656" i="1" s="1"/>
  <c r="J1655" i="1"/>
  <c r="M1655" i="1" s="1"/>
  <c r="J1654" i="1"/>
  <c r="J1653" i="1"/>
  <c r="J1652" i="1"/>
  <c r="M1652" i="1" s="1"/>
  <c r="J1651" i="1"/>
  <c r="M1651" i="1" s="1"/>
  <c r="J1650" i="1"/>
  <c r="M1650" i="1" s="1"/>
  <c r="J1649" i="1"/>
  <c r="J1648" i="1"/>
  <c r="M1648" i="1" s="1"/>
  <c r="J1647" i="1"/>
  <c r="M1647" i="1" s="1"/>
  <c r="J1646" i="1"/>
  <c r="J1645" i="1"/>
  <c r="J1644" i="1"/>
  <c r="M1644" i="1" s="1"/>
  <c r="J1643" i="1"/>
  <c r="M1643" i="1" s="1"/>
  <c r="J1642" i="1"/>
  <c r="M1642" i="1" s="1"/>
  <c r="J1641" i="1"/>
  <c r="J1640" i="1"/>
  <c r="M1640" i="1" s="1"/>
  <c r="J1639" i="1"/>
  <c r="M1639" i="1" s="1"/>
  <c r="J1638" i="1"/>
  <c r="J1637" i="1"/>
  <c r="J1636" i="1"/>
  <c r="M1636" i="1" s="1"/>
  <c r="J1635" i="1"/>
  <c r="M1635" i="1" s="1"/>
  <c r="J1634" i="1"/>
  <c r="M1634" i="1" s="1"/>
  <c r="J1633" i="1"/>
  <c r="J1632" i="1"/>
  <c r="M1632" i="1" s="1"/>
  <c r="J1631" i="1"/>
  <c r="M1631" i="1" s="1"/>
  <c r="J1630" i="1"/>
  <c r="J1629" i="1"/>
  <c r="J1628" i="1"/>
  <c r="M1628" i="1" s="1"/>
  <c r="J1627" i="1"/>
  <c r="M1627" i="1" s="1"/>
  <c r="J1626" i="1"/>
  <c r="M1626" i="1" s="1"/>
  <c r="J1625" i="1"/>
  <c r="J1624" i="1"/>
  <c r="M1624" i="1" s="1"/>
  <c r="J1623" i="1"/>
  <c r="M1623" i="1" s="1"/>
  <c r="J1622" i="1"/>
  <c r="J1621" i="1"/>
  <c r="J1620" i="1"/>
  <c r="M1620" i="1" s="1"/>
  <c r="J1619" i="1"/>
  <c r="M1619" i="1" s="1"/>
  <c r="J1618" i="1"/>
  <c r="M1618" i="1" s="1"/>
  <c r="J1617" i="1"/>
  <c r="J1616" i="1"/>
  <c r="M1616" i="1" s="1"/>
  <c r="J1615" i="1"/>
  <c r="M1615" i="1" s="1"/>
  <c r="J1614" i="1"/>
  <c r="J1613" i="1"/>
  <c r="J1612" i="1"/>
  <c r="M1612" i="1" s="1"/>
  <c r="J1611" i="1"/>
  <c r="M1611" i="1" s="1"/>
  <c r="J1610" i="1"/>
  <c r="M1610" i="1" s="1"/>
  <c r="J1609" i="1"/>
  <c r="J1608" i="1"/>
  <c r="M1608" i="1" s="1"/>
  <c r="J1607" i="1"/>
  <c r="M1607" i="1" s="1"/>
  <c r="J1606" i="1"/>
  <c r="J1605" i="1"/>
  <c r="J1604" i="1"/>
  <c r="M1604" i="1" s="1"/>
  <c r="J1603" i="1"/>
  <c r="M1603" i="1" s="1"/>
  <c r="J1602" i="1"/>
  <c r="M1602" i="1" s="1"/>
  <c r="J1601" i="1"/>
  <c r="J1600" i="1"/>
  <c r="M1600" i="1" s="1"/>
  <c r="J1599" i="1"/>
  <c r="M1599" i="1" s="1"/>
  <c r="J1598" i="1"/>
  <c r="J1597" i="1"/>
  <c r="J1596" i="1"/>
  <c r="M1596" i="1" s="1"/>
  <c r="J1595" i="1"/>
  <c r="M1595" i="1" s="1"/>
  <c r="J1594" i="1"/>
  <c r="M1594" i="1" s="1"/>
  <c r="J1593" i="1"/>
  <c r="J1592" i="1"/>
  <c r="M1592" i="1" s="1"/>
  <c r="J1591" i="1"/>
  <c r="M1591" i="1" s="1"/>
  <c r="J1590" i="1"/>
  <c r="J1589" i="1"/>
  <c r="J1588" i="1"/>
  <c r="M1588" i="1" s="1"/>
  <c r="J1587" i="1"/>
  <c r="M1587" i="1" s="1"/>
  <c r="J1586" i="1"/>
  <c r="M1586" i="1" s="1"/>
  <c r="J1585" i="1"/>
  <c r="J1584" i="1"/>
  <c r="M1584" i="1" s="1"/>
  <c r="J1583" i="1"/>
  <c r="M1583" i="1" s="1"/>
  <c r="J1582" i="1"/>
  <c r="J1581" i="1"/>
  <c r="J1580" i="1"/>
  <c r="M1580" i="1" s="1"/>
  <c r="J1579" i="1"/>
  <c r="M1579" i="1" s="1"/>
  <c r="J1578" i="1"/>
  <c r="M1578" i="1" s="1"/>
  <c r="J1577" i="1"/>
  <c r="J1576" i="1"/>
  <c r="M1576" i="1" s="1"/>
  <c r="J1575" i="1"/>
  <c r="M1575" i="1" s="1"/>
  <c r="J1574" i="1"/>
  <c r="J1573" i="1"/>
  <c r="J1572" i="1"/>
  <c r="M1572" i="1" s="1"/>
  <c r="J1571" i="1"/>
  <c r="M1571" i="1" s="1"/>
  <c r="J1570" i="1"/>
  <c r="M1570" i="1" s="1"/>
  <c r="J1569" i="1"/>
  <c r="J1568" i="1"/>
  <c r="M1568" i="1" s="1"/>
  <c r="J1567" i="1"/>
  <c r="M1567" i="1" s="1"/>
  <c r="J1566" i="1"/>
  <c r="J1565" i="1"/>
  <c r="J1564" i="1"/>
  <c r="M1564" i="1" s="1"/>
  <c r="J1563" i="1"/>
  <c r="M1563" i="1" s="1"/>
  <c r="J1562" i="1"/>
  <c r="M1562" i="1" s="1"/>
  <c r="J1561" i="1"/>
  <c r="J1560" i="1"/>
  <c r="M1560" i="1" s="1"/>
  <c r="J1559" i="1"/>
  <c r="M1559" i="1" s="1"/>
  <c r="J1558" i="1"/>
  <c r="J1557" i="1"/>
  <c r="J1556" i="1"/>
  <c r="M1556" i="1" s="1"/>
  <c r="J1555" i="1"/>
  <c r="M1555" i="1" s="1"/>
  <c r="J1554" i="1"/>
  <c r="M1554" i="1" s="1"/>
  <c r="J1553" i="1"/>
  <c r="J1552" i="1"/>
  <c r="M1552" i="1" s="1"/>
  <c r="J1551" i="1"/>
  <c r="M1551" i="1" s="1"/>
  <c r="J1550" i="1"/>
  <c r="J1549" i="1"/>
  <c r="J1548" i="1"/>
  <c r="M1548" i="1" s="1"/>
  <c r="J1547" i="1"/>
  <c r="M1547" i="1" s="1"/>
  <c r="J1546" i="1"/>
  <c r="M1546" i="1" s="1"/>
  <c r="J1545" i="1"/>
  <c r="J1544" i="1"/>
  <c r="M1544" i="1" s="1"/>
  <c r="J1543" i="1"/>
  <c r="M1543" i="1" s="1"/>
  <c r="J1542" i="1"/>
  <c r="J1541" i="1"/>
  <c r="J1540" i="1"/>
  <c r="M1540" i="1" s="1"/>
  <c r="J1539" i="1"/>
  <c r="M1539" i="1" s="1"/>
  <c r="J1538" i="1"/>
  <c r="M1538" i="1" s="1"/>
  <c r="J1537" i="1"/>
  <c r="J1536" i="1"/>
  <c r="M1536" i="1" s="1"/>
  <c r="J1535" i="1"/>
  <c r="M1535" i="1" s="1"/>
  <c r="J1534" i="1"/>
  <c r="J1533" i="1"/>
  <c r="J1532" i="1"/>
  <c r="M1532" i="1" s="1"/>
  <c r="J1531" i="1"/>
  <c r="M1531" i="1" s="1"/>
  <c r="J1530" i="1"/>
  <c r="M1530" i="1" s="1"/>
  <c r="J1529" i="1"/>
  <c r="J1528" i="1"/>
  <c r="M1528" i="1" s="1"/>
  <c r="J1527" i="1"/>
  <c r="M1527" i="1" s="1"/>
  <c r="J1526" i="1"/>
  <c r="J1525" i="1"/>
  <c r="J1524" i="1"/>
  <c r="M1524" i="1" s="1"/>
  <c r="J1523" i="1"/>
  <c r="M1523" i="1" s="1"/>
  <c r="J1522" i="1"/>
  <c r="M1522" i="1" s="1"/>
  <c r="J1521" i="1"/>
  <c r="J1520" i="1"/>
  <c r="M1520" i="1" s="1"/>
  <c r="J1519" i="1"/>
  <c r="M1519" i="1" s="1"/>
  <c r="J1518" i="1"/>
  <c r="J1517" i="1"/>
  <c r="J1516" i="1"/>
  <c r="M1516" i="1" s="1"/>
  <c r="J1515" i="1"/>
  <c r="M1515" i="1" s="1"/>
  <c r="J1514" i="1"/>
  <c r="M1514" i="1" s="1"/>
  <c r="J1513" i="1"/>
  <c r="J1512" i="1"/>
  <c r="M1512" i="1" s="1"/>
  <c r="J1511" i="1"/>
  <c r="M1511" i="1" s="1"/>
  <c r="J1510" i="1"/>
  <c r="J1509" i="1"/>
  <c r="J1508" i="1"/>
  <c r="M1508" i="1" s="1"/>
  <c r="J1507" i="1"/>
  <c r="M1507" i="1" s="1"/>
  <c r="J1506" i="1"/>
  <c r="M1506" i="1" s="1"/>
  <c r="J1505" i="1"/>
  <c r="J1504" i="1"/>
  <c r="M1504" i="1" s="1"/>
  <c r="J1503" i="1"/>
  <c r="M1503" i="1" s="1"/>
  <c r="J1502" i="1"/>
  <c r="J1501" i="1"/>
  <c r="J1500" i="1"/>
  <c r="M1500" i="1" s="1"/>
  <c r="J1499" i="1"/>
  <c r="M1499" i="1" s="1"/>
  <c r="J1498" i="1"/>
  <c r="M1498" i="1" s="1"/>
  <c r="J1497" i="1"/>
  <c r="J1496" i="1"/>
  <c r="M1496" i="1" s="1"/>
  <c r="J1495" i="1"/>
  <c r="M1495" i="1" s="1"/>
  <c r="J1494" i="1"/>
  <c r="J1493" i="1"/>
  <c r="J1492" i="1"/>
  <c r="M1492" i="1" s="1"/>
  <c r="J1491" i="1"/>
  <c r="M1491" i="1" s="1"/>
  <c r="J1490" i="1"/>
  <c r="M1490" i="1" s="1"/>
  <c r="J1489" i="1"/>
  <c r="J1488" i="1"/>
  <c r="M1488" i="1" s="1"/>
  <c r="J1487" i="1"/>
  <c r="M1487" i="1" s="1"/>
  <c r="J1486" i="1"/>
  <c r="J1485" i="1"/>
  <c r="J1484" i="1"/>
  <c r="M1484" i="1" s="1"/>
  <c r="J1483" i="1"/>
  <c r="M1483" i="1" s="1"/>
  <c r="J1482" i="1"/>
  <c r="M1482" i="1" s="1"/>
  <c r="J1481" i="1"/>
  <c r="J1480" i="1"/>
  <c r="M1480" i="1" s="1"/>
  <c r="J1479" i="1"/>
  <c r="M1479" i="1" s="1"/>
  <c r="J1478" i="1"/>
  <c r="J1477" i="1"/>
  <c r="J1476" i="1"/>
  <c r="M1476" i="1" s="1"/>
  <c r="J1475" i="1"/>
  <c r="M1475" i="1" s="1"/>
  <c r="J1474" i="1"/>
  <c r="M1474" i="1" s="1"/>
  <c r="J1473" i="1"/>
  <c r="J1472" i="1"/>
  <c r="M1472" i="1" s="1"/>
  <c r="J1471" i="1"/>
  <c r="M1471" i="1" s="1"/>
  <c r="J1470" i="1"/>
  <c r="J1469" i="1"/>
  <c r="J1468" i="1"/>
  <c r="M1468" i="1" s="1"/>
  <c r="J1467" i="1"/>
  <c r="M1467" i="1" s="1"/>
  <c r="J1466" i="1"/>
  <c r="M1466" i="1" s="1"/>
  <c r="J1465" i="1"/>
  <c r="J1464" i="1"/>
  <c r="M1464" i="1" s="1"/>
  <c r="J1463" i="1"/>
  <c r="M1463" i="1" s="1"/>
  <c r="J1462" i="1"/>
  <c r="J1461" i="1"/>
  <c r="J1460" i="1"/>
  <c r="M1460" i="1" s="1"/>
  <c r="J1459" i="1"/>
  <c r="M1459" i="1" s="1"/>
  <c r="J1458" i="1"/>
  <c r="M1458" i="1" s="1"/>
  <c r="J1457" i="1"/>
  <c r="J1456" i="1"/>
  <c r="M1456" i="1" s="1"/>
  <c r="J1455" i="1"/>
  <c r="M1455" i="1" s="1"/>
  <c r="J1454" i="1"/>
  <c r="J1453" i="1"/>
  <c r="J1452" i="1"/>
  <c r="M1452" i="1" s="1"/>
  <c r="J1451" i="1"/>
  <c r="M1451" i="1" s="1"/>
  <c r="J1450" i="1"/>
  <c r="M1450" i="1" s="1"/>
  <c r="J1449" i="1"/>
  <c r="J1448" i="1"/>
  <c r="M1448" i="1" s="1"/>
  <c r="J1447" i="1"/>
  <c r="M1447" i="1" s="1"/>
  <c r="J1446" i="1"/>
  <c r="J1445" i="1"/>
  <c r="J1444" i="1"/>
  <c r="M1444" i="1" s="1"/>
  <c r="J1443" i="1"/>
  <c r="M1443" i="1" s="1"/>
  <c r="J1442" i="1"/>
  <c r="M1442" i="1" s="1"/>
  <c r="J1441" i="1"/>
  <c r="J1440" i="1"/>
  <c r="M1440" i="1" s="1"/>
  <c r="J1439" i="1"/>
  <c r="M1439" i="1" s="1"/>
  <c r="J1438" i="1"/>
  <c r="J1437" i="1"/>
  <c r="J1436" i="1"/>
  <c r="M1436" i="1" s="1"/>
  <c r="J1435" i="1"/>
  <c r="M1435" i="1" s="1"/>
  <c r="J1434" i="1"/>
  <c r="M1434" i="1" s="1"/>
  <c r="J1433" i="1"/>
  <c r="J1432" i="1"/>
  <c r="M1432" i="1" s="1"/>
  <c r="J1431" i="1"/>
  <c r="M1431" i="1" s="1"/>
  <c r="J1430" i="1"/>
  <c r="J1429" i="1"/>
  <c r="J1428" i="1"/>
  <c r="M1428" i="1" s="1"/>
  <c r="J1427" i="1"/>
  <c r="M1427" i="1" s="1"/>
  <c r="J1426" i="1"/>
  <c r="M1426" i="1" s="1"/>
  <c r="J1425" i="1"/>
  <c r="J1424" i="1"/>
  <c r="M1424" i="1" s="1"/>
  <c r="J1423" i="1"/>
  <c r="M1423" i="1" s="1"/>
  <c r="J1422" i="1"/>
  <c r="J1421" i="1"/>
  <c r="J1420" i="1"/>
  <c r="M1420" i="1" s="1"/>
  <c r="J1419" i="1"/>
  <c r="M1419" i="1" s="1"/>
  <c r="J1418" i="1"/>
  <c r="M1418" i="1" s="1"/>
  <c r="J1417" i="1"/>
  <c r="J1416" i="1"/>
  <c r="M1416" i="1" s="1"/>
  <c r="J1415" i="1"/>
  <c r="M1415" i="1" s="1"/>
  <c r="J1414" i="1"/>
  <c r="J1413" i="1"/>
  <c r="J1412" i="1"/>
  <c r="M1412" i="1" s="1"/>
  <c r="J1411" i="1"/>
  <c r="M1411" i="1" s="1"/>
  <c r="J1410" i="1"/>
  <c r="M1410" i="1" s="1"/>
  <c r="J1409" i="1"/>
  <c r="J1408" i="1"/>
  <c r="M1408" i="1" s="1"/>
  <c r="J1407" i="1"/>
  <c r="M1407" i="1" s="1"/>
  <c r="J1406" i="1"/>
  <c r="J1405" i="1"/>
  <c r="J1404" i="1"/>
  <c r="M1404" i="1" s="1"/>
  <c r="J1403" i="1"/>
  <c r="M1403" i="1" s="1"/>
  <c r="J1402" i="1"/>
  <c r="M1402" i="1" s="1"/>
  <c r="J1401" i="1"/>
  <c r="J1400" i="1"/>
  <c r="M1400" i="1" s="1"/>
  <c r="J1399" i="1"/>
  <c r="M1399" i="1" s="1"/>
  <c r="J1398" i="1"/>
  <c r="J1397" i="1"/>
  <c r="J1396" i="1"/>
  <c r="M1396" i="1" s="1"/>
  <c r="J1395" i="1"/>
  <c r="M1395" i="1" s="1"/>
  <c r="J1394" i="1"/>
  <c r="M1394" i="1" s="1"/>
  <c r="J1393" i="1"/>
  <c r="J1392" i="1"/>
  <c r="M1392" i="1" s="1"/>
  <c r="J1391" i="1"/>
  <c r="M1391" i="1" s="1"/>
  <c r="J1390" i="1"/>
  <c r="J1389" i="1"/>
  <c r="J1388" i="1"/>
  <c r="M1388" i="1" s="1"/>
  <c r="J1387" i="1"/>
  <c r="M1387" i="1" s="1"/>
  <c r="J1386" i="1"/>
  <c r="M1386" i="1" s="1"/>
  <c r="J1385" i="1"/>
  <c r="J1384" i="1"/>
  <c r="M1384" i="1" s="1"/>
  <c r="J1383" i="1"/>
  <c r="M1383" i="1" s="1"/>
  <c r="J1382" i="1"/>
  <c r="J1381" i="1"/>
  <c r="J1380" i="1"/>
  <c r="M1380" i="1" s="1"/>
  <c r="J1379" i="1"/>
  <c r="M1379" i="1" s="1"/>
  <c r="J1378" i="1"/>
  <c r="M1378" i="1" s="1"/>
  <c r="J1377" i="1"/>
  <c r="J1376" i="1"/>
  <c r="M1376" i="1" s="1"/>
  <c r="J1375" i="1"/>
  <c r="M1375" i="1" s="1"/>
  <c r="J1374" i="1"/>
  <c r="J1373" i="1"/>
  <c r="J1372" i="1"/>
  <c r="M1372" i="1" s="1"/>
  <c r="J1371" i="1"/>
  <c r="M1371" i="1" s="1"/>
  <c r="J1370" i="1"/>
  <c r="M1370" i="1" s="1"/>
  <c r="J1369" i="1"/>
  <c r="J1368" i="1"/>
  <c r="M1368" i="1" s="1"/>
  <c r="J1367" i="1"/>
  <c r="M1367" i="1" s="1"/>
  <c r="J1366" i="1"/>
  <c r="J1365" i="1"/>
  <c r="J1364" i="1"/>
  <c r="M1364" i="1" s="1"/>
  <c r="J1363" i="1"/>
  <c r="M1363" i="1" s="1"/>
  <c r="J1362" i="1"/>
  <c r="M1362" i="1" s="1"/>
  <c r="J1361" i="1"/>
  <c r="J1360" i="1"/>
  <c r="M1360" i="1" s="1"/>
  <c r="J1359" i="1"/>
  <c r="M1359" i="1" s="1"/>
  <c r="J1358" i="1"/>
  <c r="J1357" i="1"/>
  <c r="J1356" i="1"/>
  <c r="M1356" i="1" s="1"/>
  <c r="J1355" i="1"/>
  <c r="M1355" i="1" s="1"/>
  <c r="J1354" i="1"/>
  <c r="M1354" i="1" s="1"/>
  <c r="J1353" i="1"/>
  <c r="J1352" i="1"/>
  <c r="M1352" i="1" s="1"/>
  <c r="J1351" i="1"/>
  <c r="M1351" i="1" s="1"/>
  <c r="J1350" i="1"/>
  <c r="J1349" i="1"/>
  <c r="J1348" i="1"/>
  <c r="M1348" i="1" s="1"/>
  <c r="J1347" i="1"/>
  <c r="M1347" i="1" s="1"/>
  <c r="J1346" i="1"/>
  <c r="M1346" i="1" s="1"/>
  <c r="J1345" i="1"/>
  <c r="J1344" i="1"/>
  <c r="M1344" i="1" s="1"/>
  <c r="J1343" i="1"/>
  <c r="M1343" i="1" s="1"/>
  <c r="J1342" i="1"/>
  <c r="J1341" i="1"/>
  <c r="J1340" i="1"/>
  <c r="M1340" i="1" s="1"/>
  <c r="J1339" i="1"/>
  <c r="M1339" i="1" s="1"/>
  <c r="J1338" i="1"/>
  <c r="M1338" i="1" s="1"/>
  <c r="J1337" i="1"/>
  <c r="J1336" i="1"/>
  <c r="M1336" i="1" s="1"/>
  <c r="J1335" i="1"/>
  <c r="M1335" i="1" s="1"/>
  <c r="J1334" i="1"/>
  <c r="J1333" i="1"/>
  <c r="J1332" i="1"/>
  <c r="M1332" i="1" s="1"/>
  <c r="J1331" i="1"/>
  <c r="M1331" i="1" s="1"/>
  <c r="J1330" i="1"/>
  <c r="M1330" i="1" s="1"/>
  <c r="J1329" i="1"/>
  <c r="J1328" i="1"/>
  <c r="M1328" i="1" s="1"/>
  <c r="J1327" i="1"/>
  <c r="M1327" i="1" s="1"/>
  <c r="J1326" i="1"/>
  <c r="J1325" i="1"/>
  <c r="J1324" i="1"/>
  <c r="M1324" i="1" s="1"/>
  <c r="J1323" i="1"/>
  <c r="M1323" i="1" s="1"/>
  <c r="J1322" i="1"/>
  <c r="M1322" i="1" s="1"/>
  <c r="J1321" i="1"/>
  <c r="J1320" i="1"/>
  <c r="M1320" i="1" s="1"/>
  <c r="J1319" i="1"/>
  <c r="M1319" i="1" s="1"/>
  <c r="J1318" i="1"/>
  <c r="J1317" i="1"/>
  <c r="J1316" i="1"/>
  <c r="M1316" i="1" s="1"/>
  <c r="J1315" i="1"/>
  <c r="M1315" i="1" s="1"/>
  <c r="J1314" i="1"/>
  <c r="M1314" i="1" s="1"/>
  <c r="J1313" i="1"/>
  <c r="J1312" i="1"/>
  <c r="M1312" i="1" s="1"/>
  <c r="J1311" i="1"/>
  <c r="M1311" i="1" s="1"/>
  <c r="J1310" i="1"/>
  <c r="J1309" i="1"/>
  <c r="J1308" i="1"/>
  <c r="M1308" i="1" s="1"/>
  <c r="J1307" i="1"/>
  <c r="M1307" i="1" s="1"/>
  <c r="J1306" i="1"/>
  <c r="M1306" i="1" s="1"/>
  <c r="J1305" i="1"/>
  <c r="J1304" i="1"/>
  <c r="M1304" i="1" s="1"/>
  <c r="J1303" i="1"/>
  <c r="M1303" i="1" s="1"/>
  <c r="J1302" i="1"/>
  <c r="J1301" i="1"/>
  <c r="J1300" i="1"/>
  <c r="M1300" i="1" s="1"/>
  <c r="J1299" i="1"/>
  <c r="M1299" i="1" s="1"/>
  <c r="J1298" i="1"/>
  <c r="M1298" i="1" s="1"/>
  <c r="J1297" i="1"/>
  <c r="J1296" i="1"/>
  <c r="M1296" i="1" s="1"/>
  <c r="J1295" i="1"/>
  <c r="M1295" i="1" s="1"/>
  <c r="J1294" i="1"/>
  <c r="J1293" i="1"/>
  <c r="J1292" i="1"/>
  <c r="M1292" i="1" s="1"/>
  <c r="J1291" i="1"/>
  <c r="M1291" i="1" s="1"/>
  <c r="J1290" i="1"/>
  <c r="M1290" i="1" s="1"/>
  <c r="J1289" i="1"/>
  <c r="J1288" i="1"/>
  <c r="M1288" i="1" s="1"/>
  <c r="J1287" i="1"/>
  <c r="M1287" i="1" s="1"/>
  <c r="J1286" i="1"/>
  <c r="J1285" i="1"/>
  <c r="J1284" i="1"/>
  <c r="M1284" i="1" s="1"/>
  <c r="J1283" i="1"/>
  <c r="M1283" i="1" s="1"/>
  <c r="J1282" i="1"/>
  <c r="M1282" i="1" s="1"/>
  <c r="J1281" i="1"/>
  <c r="J1280" i="1"/>
  <c r="M1280" i="1" s="1"/>
  <c r="J1279" i="1"/>
  <c r="M1279" i="1" s="1"/>
  <c r="J1278" i="1"/>
  <c r="J1277" i="1"/>
  <c r="J1276" i="1"/>
  <c r="M1276" i="1" s="1"/>
  <c r="J1275" i="1"/>
  <c r="M1275" i="1" s="1"/>
  <c r="J1274" i="1"/>
  <c r="M1274" i="1" s="1"/>
  <c r="J1273" i="1"/>
  <c r="J1272" i="1"/>
  <c r="M1272" i="1" s="1"/>
  <c r="J1271" i="1"/>
  <c r="M1271" i="1" s="1"/>
  <c r="J1270" i="1"/>
  <c r="J1269" i="1"/>
  <c r="J1268" i="1"/>
  <c r="M1268" i="1" s="1"/>
  <c r="J1267" i="1"/>
  <c r="M1267" i="1" s="1"/>
  <c r="J1266" i="1"/>
  <c r="M1266" i="1" s="1"/>
  <c r="J1265" i="1"/>
  <c r="J1264" i="1"/>
  <c r="M1264" i="1" s="1"/>
  <c r="J1263" i="1"/>
  <c r="M1263" i="1" s="1"/>
  <c r="J1262" i="1"/>
  <c r="J1261" i="1"/>
  <c r="J1260" i="1"/>
  <c r="M1260" i="1" s="1"/>
  <c r="J1259" i="1"/>
  <c r="M1259" i="1" s="1"/>
  <c r="J1258" i="1"/>
  <c r="M1258" i="1" s="1"/>
  <c r="J1257" i="1"/>
  <c r="J1256" i="1"/>
  <c r="M1256" i="1" s="1"/>
  <c r="J1255" i="1"/>
  <c r="M1255" i="1" s="1"/>
  <c r="J1254" i="1"/>
  <c r="J1253" i="1"/>
  <c r="J1252" i="1"/>
  <c r="M1252" i="1" s="1"/>
  <c r="J1251" i="1"/>
  <c r="M1251" i="1" s="1"/>
  <c r="J1250" i="1"/>
  <c r="M1250" i="1" s="1"/>
  <c r="J1249" i="1"/>
  <c r="J1248" i="1"/>
  <c r="M1248" i="1" s="1"/>
  <c r="J1247" i="1"/>
  <c r="M1247" i="1" s="1"/>
  <c r="J1246" i="1"/>
  <c r="J1245" i="1"/>
  <c r="J1244" i="1"/>
  <c r="M1244" i="1" s="1"/>
  <c r="J1243" i="1"/>
  <c r="M1243" i="1" s="1"/>
  <c r="J1242" i="1"/>
  <c r="M1242" i="1" s="1"/>
  <c r="J1241" i="1"/>
  <c r="J1240" i="1"/>
  <c r="M1240" i="1" s="1"/>
  <c r="J1239" i="1"/>
  <c r="M1239" i="1" s="1"/>
  <c r="J1238" i="1"/>
  <c r="J1237" i="1"/>
  <c r="J1236" i="1"/>
  <c r="M1236" i="1" s="1"/>
  <c r="J1235" i="1"/>
  <c r="M1235" i="1" s="1"/>
  <c r="J1234" i="1"/>
  <c r="M1234" i="1" s="1"/>
  <c r="J1233" i="1"/>
  <c r="J1232" i="1"/>
  <c r="M1232" i="1" s="1"/>
  <c r="J1231" i="1"/>
  <c r="M1231" i="1" s="1"/>
  <c r="J1230" i="1"/>
  <c r="J1229" i="1"/>
  <c r="J1228" i="1"/>
  <c r="M1228" i="1" s="1"/>
  <c r="J1227" i="1"/>
  <c r="M1227" i="1" s="1"/>
  <c r="J1226" i="1"/>
  <c r="M1226" i="1" s="1"/>
  <c r="J1225" i="1"/>
  <c r="J1224" i="1"/>
  <c r="M1224" i="1" s="1"/>
  <c r="J1223" i="1"/>
  <c r="M1223" i="1" s="1"/>
  <c r="J1222" i="1"/>
  <c r="J1221" i="1"/>
  <c r="J1220" i="1"/>
  <c r="M1220" i="1" s="1"/>
  <c r="J1219" i="1"/>
  <c r="M1219" i="1" s="1"/>
  <c r="J1218" i="1"/>
  <c r="M1218" i="1" s="1"/>
  <c r="J1217" i="1"/>
  <c r="J1216" i="1"/>
  <c r="M1216" i="1" s="1"/>
  <c r="J1215" i="1"/>
  <c r="M1215" i="1" s="1"/>
  <c r="J1214" i="1"/>
  <c r="J1213" i="1"/>
  <c r="J1212" i="1"/>
  <c r="M1212" i="1" s="1"/>
  <c r="J1211" i="1"/>
  <c r="M1211" i="1" s="1"/>
  <c r="J1210" i="1"/>
  <c r="M1210" i="1" s="1"/>
  <c r="J1209" i="1"/>
  <c r="J1208" i="1"/>
  <c r="M1208" i="1" s="1"/>
  <c r="J1207" i="1"/>
  <c r="M1207" i="1" s="1"/>
  <c r="J1206" i="1"/>
  <c r="J1205" i="1"/>
  <c r="J1204" i="1"/>
  <c r="M1204" i="1" s="1"/>
  <c r="J1203" i="1"/>
  <c r="M1203" i="1" s="1"/>
  <c r="J1202" i="1"/>
  <c r="M1202" i="1" s="1"/>
  <c r="J1201" i="1"/>
  <c r="J1200" i="1"/>
  <c r="M1200" i="1" s="1"/>
  <c r="J1199" i="1"/>
  <c r="M1199" i="1" s="1"/>
  <c r="J1198" i="1"/>
  <c r="J1197" i="1"/>
  <c r="J1196" i="1"/>
  <c r="M1196" i="1" s="1"/>
  <c r="J1195" i="1"/>
  <c r="M1195" i="1" s="1"/>
  <c r="J1194" i="1"/>
  <c r="M1194" i="1" s="1"/>
  <c r="J1193" i="1"/>
  <c r="J1192" i="1"/>
  <c r="M1192" i="1" s="1"/>
  <c r="J1191" i="1"/>
  <c r="M1191" i="1" s="1"/>
  <c r="J1190" i="1"/>
  <c r="J1189" i="1"/>
  <c r="J1188" i="1"/>
  <c r="M1188" i="1" s="1"/>
  <c r="J1187" i="1"/>
  <c r="M1187" i="1" s="1"/>
  <c r="J1186" i="1"/>
  <c r="M1186" i="1" s="1"/>
  <c r="J1185" i="1"/>
  <c r="J1184" i="1"/>
  <c r="M1184" i="1" s="1"/>
  <c r="J1183" i="1"/>
  <c r="M1183" i="1" s="1"/>
  <c r="J1182" i="1"/>
  <c r="J1181" i="1"/>
  <c r="J1180" i="1"/>
  <c r="M1180" i="1" s="1"/>
  <c r="J1179" i="1"/>
  <c r="M1179" i="1" s="1"/>
  <c r="J1178" i="1"/>
  <c r="M1178" i="1" s="1"/>
  <c r="J1177" i="1"/>
  <c r="J1176" i="1"/>
  <c r="M1176" i="1" s="1"/>
  <c r="J1175" i="1"/>
  <c r="M1175" i="1" s="1"/>
  <c r="J1174" i="1"/>
  <c r="J1173" i="1"/>
  <c r="J1172" i="1"/>
  <c r="M1172" i="1" s="1"/>
  <c r="J1171" i="1"/>
  <c r="M1171" i="1" s="1"/>
  <c r="J1170" i="1"/>
  <c r="M1170" i="1" s="1"/>
  <c r="J1169" i="1"/>
  <c r="J1168" i="1"/>
  <c r="M1168" i="1" s="1"/>
  <c r="J1167" i="1"/>
  <c r="M1167" i="1" s="1"/>
  <c r="J1166" i="1"/>
  <c r="J1165" i="1"/>
  <c r="J1164" i="1"/>
  <c r="M1164" i="1" s="1"/>
  <c r="J1163" i="1"/>
  <c r="M1163" i="1" s="1"/>
  <c r="J1162" i="1"/>
  <c r="M1162" i="1" s="1"/>
  <c r="J1161" i="1"/>
  <c r="J1160" i="1"/>
  <c r="M1160" i="1" s="1"/>
  <c r="J1159" i="1"/>
  <c r="M1159" i="1" s="1"/>
  <c r="J1158" i="1"/>
  <c r="J1157" i="1"/>
  <c r="J1156" i="1"/>
  <c r="M1156" i="1" s="1"/>
  <c r="J1155" i="1"/>
  <c r="M1155" i="1" s="1"/>
  <c r="J1154" i="1"/>
  <c r="M1154" i="1" s="1"/>
  <c r="J1153" i="1"/>
  <c r="J1152" i="1"/>
  <c r="M1152" i="1" s="1"/>
  <c r="J1151" i="1"/>
  <c r="M1151" i="1" s="1"/>
  <c r="J1150" i="1"/>
  <c r="J1149" i="1"/>
  <c r="J1148" i="1"/>
  <c r="M1148" i="1" s="1"/>
  <c r="J1147" i="1"/>
  <c r="M1147" i="1" s="1"/>
  <c r="J1146" i="1"/>
  <c r="M1146" i="1" s="1"/>
  <c r="J1145" i="1"/>
  <c r="J1144" i="1"/>
  <c r="M1144" i="1" s="1"/>
  <c r="J1143" i="1"/>
  <c r="M1143" i="1" s="1"/>
  <c r="J1142" i="1"/>
  <c r="J1141" i="1"/>
  <c r="J1140" i="1"/>
  <c r="M1140" i="1" s="1"/>
  <c r="J1139" i="1"/>
  <c r="M1139" i="1" s="1"/>
  <c r="J1138" i="1"/>
  <c r="M1138" i="1" s="1"/>
  <c r="J1137" i="1"/>
  <c r="J1136" i="1"/>
  <c r="M1136" i="1" s="1"/>
  <c r="J1135" i="1"/>
  <c r="M1135" i="1" s="1"/>
  <c r="J1134" i="1"/>
  <c r="J1133" i="1"/>
  <c r="J1132" i="1"/>
  <c r="M1132" i="1" s="1"/>
  <c r="J1131" i="1"/>
  <c r="M1131" i="1" s="1"/>
  <c r="J1130" i="1"/>
  <c r="M1130" i="1" s="1"/>
  <c r="J1129" i="1"/>
  <c r="J1128" i="1"/>
  <c r="M1128" i="1" s="1"/>
  <c r="J1127" i="1"/>
  <c r="M1127" i="1" s="1"/>
  <c r="J1126" i="1"/>
  <c r="J1125" i="1"/>
  <c r="J1124" i="1"/>
  <c r="M1124" i="1" s="1"/>
  <c r="J1123" i="1"/>
  <c r="M1123" i="1" s="1"/>
  <c r="J1122" i="1"/>
  <c r="M1122" i="1" s="1"/>
  <c r="J1121" i="1"/>
  <c r="J1120" i="1"/>
  <c r="M1120" i="1" s="1"/>
  <c r="J1119" i="1"/>
  <c r="M1119" i="1" s="1"/>
  <c r="J1118" i="1"/>
  <c r="J1117" i="1"/>
  <c r="J1116" i="1"/>
  <c r="M1116" i="1" s="1"/>
  <c r="J1115" i="1"/>
  <c r="M1115" i="1" s="1"/>
  <c r="J1114" i="1"/>
  <c r="M1114" i="1" s="1"/>
  <c r="J1113" i="1"/>
  <c r="J1112" i="1"/>
  <c r="M1112" i="1" s="1"/>
  <c r="J1111" i="1"/>
  <c r="M1111" i="1" s="1"/>
  <c r="J1110" i="1"/>
  <c r="J1109" i="1"/>
  <c r="J1108" i="1"/>
  <c r="M1108" i="1" s="1"/>
  <c r="J1107" i="1"/>
  <c r="M1107" i="1" s="1"/>
  <c r="J1106" i="1"/>
  <c r="M1106" i="1" s="1"/>
  <c r="J1105" i="1"/>
  <c r="J1104" i="1"/>
  <c r="M1104" i="1" s="1"/>
  <c r="J1103" i="1"/>
  <c r="M1103" i="1" s="1"/>
  <c r="J1102" i="1"/>
  <c r="J1101" i="1"/>
  <c r="J1100" i="1"/>
  <c r="M1100" i="1" s="1"/>
  <c r="J1099" i="1"/>
  <c r="M1099" i="1" s="1"/>
  <c r="J1098" i="1"/>
  <c r="M1098" i="1" s="1"/>
  <c r="J1097" i="1"/>
  <c r="J1096" i="1"/>
  <c r="M1096" i="1" s="1"/>
  <c r="J1095" i="1"/>
  <c r="M1095" i="1" s="1"/>
  <c r="J1094" i="1"/>
  <c r="J1093" i="1"/>
  <c r="J1092" i="1"/>
  <c r="M1092" i="1" s="1"/>
  <c r="J1091" i="1"/>
  <c r="M1091" i="1" s="1"/>
  <c r="J1090" i="1"/>
  <c r="M1090" i="1" s="1"/>
  <c r="J1089" i="1"/>
  <c r="J1088" i="1"/>
  <c r="M1088" i="1" s="1"/>
  <c r="J1087" i="1"/>
  <c r="M1087" i="1" s="1"/>
  <c r="J1086" i="1"/>
  <c r="J1085" i="1"/>
  <c r="J1084" i="1"/>
  <c r="M1084" i="1" s="1"/>
  <c r="J1083" i="1"/>
  <c r="M1083" i="1" s="1"/>
  <c r="J1082" i="1"/>
  <c r="M1082" i="1" s="1"/>
  <c r="J1081" i="1"/>
  <c r="J1080" i="1"/>
  <c r="M1080" i="1" s="1"/>
  <c r="J1079" i="1"/>
  <c r="M1079" i="1" s="1"/>
  <c r="J1078" i="1"/>
  <c r="J1077" i="1"/>
  <c r="J1076" i="1"/>
  <c r="M1076" i="1" s="1"/>
  <c r="J1075" i="1"/>
  <c r="M1075" i="1" s="1"/>
  <c r="J1074" i="1"/>
  <c r="M1074" i="1" s="1"/>
  <c r="J1073" i="1"/>
  <c r="J1072" i="1"/>
  <c r="M1072" i="1" s="1"/>
  <c r="J1071" i="1"/>
  <c r="M1071" i="1" s="1"/>
  <c r="J1070" i="1"/>
  <c r="J1069" i="1"/>
  <c r="J1068" i="1"/>
  <c r="M1068" i="1" s="1"/>
  <c r="J1067" i="1"/>
  <c r="M1067" i="1" s="1"/>
  <c r="J1066" i="1"/>
  <c r="M1066" i="1" s="1"/>
  <c r="J1065" i="1"/>
  <c r="J1064" i="1"/>
  <c r="M1064" i="1" s="1"/>
  <c r="J1063" i="1"/>
  <c r="M1063" i="1" s="1"/>
  <c r="J1062" i="1"/>
  <c r="J1061" i="1"/>
  <c r="J1060" i="1"/>
  <c r="M1060" i="1" s="1"/>
  <c r="J1059" i="1"/>
  <c r="M1059" i="1" s="1"/>
  <c r="J1058" i="1"/>
  <c r="M1058" i="1" s="1"/>
  <c r="J1057" i="1"/>
  <c r="J1056" i="1"/>
  <c r="M1056" i="1" s="1"/>
  <c r="J1055" i="1"/>
  <c r="M1055" i="1" s="1"/>
  <c r="J1054" i="1"/>
  <c r="J1053" i="1"/>
  <c r="J1052" i="1"/>
  <c r="M1052" i="1" s="1"/>
  <c r="J1051" i="1"/>
  <c r="M1051" i="1" s="1"/>
  <c r="J1050" i="1"/>
  <c r="M1050" i="1" s="1"/>
  <c r="J1049" i="1"/>
  <c r="J1048" i="1"/>
  <c r="M1048" i="1" s="1"/>
  <c r="J1047" i="1"/>
  <c r="M1047" i="1" s="1"/>
  <c r="J1046" i="1"/>
  <c r="J1045" i="1"/>
  <c r="J1044" i="1"/>
  <c r="M1044" i="1" s="1"/>
  <c r="J1043" i="1"/>
  <c r="M1043" i="1" s="1"/>
  <c r="J1042" i="1"/>
  <c r="M1042" i="1" s="1"/>
  <c r="J1041" i="1"/>
  <c r="J1040" i="1"/>
  <c r="M1040" i="1" s="1"/>
  <c r="J1039" i="1"/>
  <c r="M1039" i="1" s="1"/>
  <c r="J1038" i="1"/>
  <c r="J1037" i="1"/>
  <c r="J1036" i="1"/>
  <c r="M1036" i="1" s="1"/>
  <c r="J1035" i="1"/>
  <c r="M1035" i="1" s="1"/>
  <c r="J1034" i="1"/>
  <c r="M1034" i="1" s="1"/>
  <c r="J1033" i="1"/>
  <c r="J1032" i="1"/>
  <c r="M1032" i="1" s="1"/>
  <c r="J1031" i="1"/>
  <c r="M1031" i="1" s="1"/>
  <c r="J1030" i="1"/>
  <c r="J1029" i="1"/>
  <c r="J1028" i="1"/>
  <c r="M1028" i="1" s="1"/>
  <c r="J1027" i="1"/>
  <c r="M1027" i="1" s="1"/>
  <c r="J1026" i="1"/>
  <c r="M1026" i="1" s="1"/>
  <c r="J1025" i="1"/>
  <c r="J1024" i="1"/>
  <c r="M1024" i="1" s="1"/>
  <c r="J1023" i="1"/>
  <c r="M1023" i="1" s="1"/>
  <c r="J1022" i="1"/>
  <c r="J1021" i="1"/>
  <c r="J1020" i="1"/>
  <c r="M1020" i="1" s="1"/>
  <c r="J1019" i="1"/>
  <c r="M1019" i="1" s="1"/>
  <c r="J1018" i="1"/>
  <c r="M1018" i="1" s="1"/>
  <c r="J1017" i="1"/>
  <c r="J1016" i="1"/>
  <c r="M1016" i="1" s="1"/>
  <c r="J1015" i="1"/>
  <c r="M1015" i="1" s="1"/>
  <c r="J1014" i="1"/>
  <c r="J1013" i="1"/>
  <c r="J1012" i="1"/>
  <c r="M1012" i="1" s="1"/>
  <c r="J1011" i="1"/>
  <c r="M1011" i="1" s="1"/>
  <c r="J1010" i="1"/>
  <c r="M1010" i="1" s="1"/>
  <c r="J1009" i="1"/>
  <c r="J1008" i="1"/>
  <c r="M1008" i="1" s="1"/>
  <c r="J1007" i="1"/>
  <c r="M1007" i="1" s="1"/>
  <c r="J1006" i="1"/>
  <c r="J1005" i="1"/>
  <c r="J1004" i="1"/>
  <c r="M1004" i="1" s="1"/>
  <c r="J1003" i="1"/>
  <c r="M1003" i="1" s="1"/>
  <c r="J1002" i="1"/>
  <c r="M1002" i="1" s="1"/>
  <c r="J1001" i="1"/>
  <c r="J1000" i="1"/>
  <c r="M1000" i="1" s="1"/>
  <c r="J999" i="1"/>
  <c r="M999" i="1" s="1"/>
  <c r="J998" i="1"/>
  <c r="J997" i="1"/>
  <c r="J996" i="1"/>
  <c r="M996" i="1" s="1"/>
  <c r="J995" i="1"/>
  <c r="M995" i="1" s="1"/>
  <c r="J994" i="1"/>
  <c r="M994" i="1" s="1"/>
  <c r="J993" i="1"/>
  <c r="J992" i="1"/>
  <c r="M992" i="1" s="1"/>
  <c r="J991" i="1"/>
  <c r="M991" i="1" s="1"/>
  <c r="J990" i="1"/>
  <c r="J989" i="1"/>
  <c r="J988" i="1"/>
  <c r="M988" i="1" s="1"/>
  <c r="J987" i="1"/>
  <c r="M987" i="1" s="1"/>
  <c r="J986" i="1"/>
  <c r="M986" i="1" s="1"/>
  <c r="J985" i="1"/>
  <c r="J984" i="1"/>
  <c r="M984" i="1" s="1"/>
  <c r="J983" i="1"/>
  <c r="M983" i="1" s="1"/>
  <c r="J982" i="1"/>
  <c r="J981" i="1"/>
  <c r="J980" i="1"/>
  <c r="M980" i="1" s="1"/>
  <c r="J979" i="1"/>
  <c r="M979" i="1" s="1"/>
  <c r="J978" i="1"/>
  <c r="M978" i="1" s="1"/>
  <c r="J977" i="1"/>
  <c r="J976" i="1"/>
  <c r="M976" i="1" s="1"/>
  <c r="J975" i="1"/>
  <c r="M975" i="1" s="1"/>
  <c r="J974" i="1"/>
  <c r="J973" i="1"/>
  <c r="J972" i="1"/>
  <c r="M972" i="1" s="1"/>
  <c r="J971" i="1"/>
  <c r="M971" i="1" s="1"/>
  <c r="J970" i="1"/>
  <c r="M970" i="1" s="1"/>
  <c r="J969" i="1"/>
  <c r="J968" i="1"/>
  <c r="M968" i="1" s="1"/>
  <c r="J967" i="1"/>
  <c r="M967" i="1" s="1"/>
  <c r="J966" i="1"/>
  <c r="J965" i="1"/>
  <c r="J964" i="1"/>
  <c r="M964" i="1" s="1"/>
  <c r="J963" i="1"/>
  <c r="M963" i="1" s="1"/>
  <c r="J962" i="1"/>
  <c r="M962" i="1" s="1"/>
  <c r="J961" i="1"/>
  <c r="J960" i="1"/>
  <c r="M960" i="1" s="1"/>
  <c r="J959" i="1"/>
  <c r="M959" i="1" s="1"/>
  <c r="J958" i="1"/>
  <c r="J957" i="1"/>
  <c r="J956" i="1"/>
  <c r="M956" i="1" s="1"/>
  <c r="J955" i="1"/>
  <c r="M955" i="1" s="1"/>
  <c r="J954" i="1"/>
  <c r="M954" i="1" s="1"/>
  <c r="J953" i="1"/>
  <c r="J952" i="1"/>
  <c r="M952" i="1" s="1"/>
  <c r="J951" i="1"/>
  <c r="M951" i="1" s="1"/>
  <c r="J950" i="1"/>
  <c r="J949" i="1"/>
  <c r="J948" i="1"/>
  <c r="M948" i="1" s="1"/>
  <c r="J947" i="1"/>
  <c r="M947" i="1" s="1"/>
  <c r="J946" i="1"/>
  <c r="M946" i="1" s="1"/>
  <c r="J945" i="1"/>
  <c r="J944" i="1"/>
  <c r="M944" i="1" s="1"/>
  <c r="J943" i="1"/>
  <c r="M943" i="1" s="1"/>
  <c r="J942" i="1"/>
  <c r="J941" i="1"/>
  <c r="J940" i="1"/>
  <c r="M940" i="1" s="1"/>
  <c r="J939" i="1"/>
  <c r="M939" i="1" s="1"/>
  <c r="J938" i="1"/>
  <c r="M938" i="1" s="1"/>
  <c r="J937" i="1"/>
  <c r="J936" i="1"/>
  <c r="M936" i="1" s="1"/>
  <c r="J935" i="1"/>
  <c r="M935" i="1" s="1"/>
  <c r="J934" i="1"/>
  <c r="J933" i="1"/>
  <c r="J932" i="1"/>
  <c r="M932" i="1" s="1"/>
  <c r="J931" i="1"/>
  <c r="M931" i="1" s="1"/>
  <c r="J930" i="1"/>
  <c r="M930" i="1" s="1"/>
  <c r="J929" i="1"/>
  <c r="J928" i="1"/>
  <c r="M928" i="1" s="1"/>
  <c r="J927" i="1"/>
  <c r="M927" i="1" s="1"/>
  <c r="J926" i="1"/>
  <c r="J925" i="1"/>
  <c r="J924" i="1"/>
  <c r="M924" i="1" s="1"/>
  <c r="J923" i="1"/>
  <c r="M923" i="1" s="1"/>
  <c r="J922" i="1"/>
  <c r="M922" i="1" s="1"/>
  <c r="J921" i="1"/>
  <c r="J920" i="1"/>
  <c r="M920" i="1" s="1"/>
  <c r="J919" i="1"/>
  <c r="M919" i="1" s="1"/>
  <c r="J918" i="1"/>
  <c r="J917" i="1"/>
  <c r="J916" i="1"/>
  <c r="M916" i="1" s="1"/>
  <c r="J915" i="1"/>
  <c r="M915" i="1" s="1"/>
  <c r="J914" i="1"/>
  <c r="M914" i="1" s="1"/>
  <c r="J913" i="1"/>
  <c r="J912" i="1"/>
  <c r="M912" i="1" s="1"/>
  <c r="J911" i="1"/>
  <c r="M911" i="1" s="1"/>
  <c r="J910" i="1"/>
  <c r="J909" i="1"/>
  <c r="J908" i="1"/>
  <c r="M908" i="1" s="1"/>
  <c r="J907" i="1"/>
  <c r="M907" i="1" s="1"/>
  <c r="J906" i="1"/>
  <c r="M906" i="1" s="1"/>
  <c r="J905" i="1"/>
  <c r="J904" i="1"/>
  <c r="M904" i="1" s="1"/>
  <c r="J903" i="1"/>
  <c r="M903" i="1" s="1"/>
  <c r="J902" i="1"/>
  <c r="J901" i="1"/>
  <c r="J900" i="1"/>
  <c r="M900" i="1" s="1"/>
  <c r="J899" i="1"/>
  <c r="M899" i="1" s="1"/>
  <c r="J898" i="1"/>
  <c r="M898" i="1" s="1"/>
  <c r="J897" i="1"/>
  <c r="J896" i="1"/>
  <c r="M896" i="1" s="1"/>
  <c r="J895" i="1"/>
  <c r="M895" i="1" s="1"/>
  <c r="J894" i="1"/>
  <c r="J893" i="1"/>
  <c r="J892" i="1"/>
  <c r="M892" i="1" s="1"/>
  <c r="J891" i="1"/>
  <c r="M891" i="1" s="1"/>
  <c r="J890" i="1"/>
  <c r="M890" i="1" s="1"/>
  <c r="J889" i="1"/>
  <c r="J888" i="1"/>
  <c r="M888" i="1" s="1"/>
  <c r="J887" i="1"/>
  <c r="M887" i="1" s="1"/>
  <c r="J886" i="1"/>
  <c r="J885" i="1"/>
  <c r="J884" i="1"/>
  <c r="M884" i="1" s="1"/>
  <c r="J883" i="1"/>
  <c r="M883" i="1" s="1"/>
  <c r="J882" i="1"/>
  <c r="M882" i="1" s="1"/>
  <c r="J881" i="1"/>
  <c r="J880" i="1"/>
  <c r="M880" i="1" s="1"/>
  <c r="J879" i="1"/>
  <c r="M879" i="1" s="1"/>
  <c r="J878" i="1"/>
  <c r="J877" i="1"/>
  <c r="J876" i="1"/>
  <c r="M876" i="1" s="1"/>
  <c r="J875" i="1"/>
  <c r="M875" i="1" s="1"/>
  <c r="J874" i="1"/>
  <c r="M874" i="1" s="1"/>
  <c r="J873" i="1"/>
  <c r="J872" i="1"/>
  <c r="M872" i="1" s="1"/>
  <c r="J871" i="1"/>
  <c r="M871" i="1" s="1"/>
  <c r="J870" i="1"/>
  <c r="J869" i="1"/>
  <c r="J868" i="1"/>
  <c r="M868" i="1" s="1"/>
  <c r="J867" i="1"/>
  <c r="M867" i="1" s="1"/>
  <c r="J866" i="1"/>
  <c r="M866" i="1" s="1"/>
  <c r="J865" i="1"/>
  <c r="J864" i="1"/>
  <c r="M864" i="1" s="1"/>
  <c r="J863" i="1"/>
  <c r="M863" i="1" s="1"/>
  <c r="J862" i="1"/>
  <c r="J861" i="1"/>
  <c r="J860" i="1"/>
  <c r="M860" i="1" s="1"/>
  <c r="J859" i="1"/>
  <c r="M859" i="1" s="1"/>
  <c r="J858" i="1"/>
  <c r="M858" i="1" s="1"/>
  <c r="J857" i="1"/>
  <c r="J856" i="1"/>
  <c r="M856" i="1" s="1"/>
  <c r="J855" i="1"/>
  <c r="M855" i="1" s="1"/>
  <c r="J854" i="1"/>
  <c r="J853" i="1"/>
  <c r="J852" i="1"/>
  <c r="M852" i="1" s="1"/>
  <c r="J851" i="1"/>
  <c r="M851" i="1" s="1"/>
  <c r="J850" i="1"/>
  <c r="M850" i="1" s="1"/>
  <c r="J849" i="1"/>
  <c r="J848" i="1"/>
  <c r="M848" i="1" s="1"/>
  <c r="J847" i="1"/>
  <c r="M847" i="1" s="1"/>
  <c r="J846" i="1"/>
  <c r="J845" i="1"/>
  <c r="J844" i="1"/>
  <c r="M844" i="1" s="1"/>
  <c r="J843" i="1"/>
  <c r="M843" i="1" s="1"/>
  <c r="J842" i="1"/>
  <c r="M842" i="1" s="1"/>
  <c r="J841" i="1"/>
  <c r="J840" i="1"/>
  <c r="M840" i="1" s="1"/>
  <c r="J839" i="1"/>
  <c r="M839" i="1" s="1"/>
  <c r="J838" i="1"/>
  <c r="J837" i="1"/>
  <c r="J836" i="1"/>
  <c r="M836" i="1" s="1"/>
  <c r="J835" i="1"/>
  <c r="M835" i="1" s="1"/>
  <c r="J834" i="1"/>
  <c r="M834" i="1" s="1"/>
  <c r="J833" i="1"/>
  <c r="J832" i="1"/>
  <c r="M832" i="1" s="1"/>
  <c r="J831" i="1"/>
  <c r="M831" i="1" s="1"/>
  <c r="J830" i="1"/>
  <c r="J829" i="1"/>
  <c r="J828" i="1"/>
  <c r="M828" i="1" s="1"/>
  <c r="J827" i="1"/>
  <c r="M827" i="1" s="1"/>
  <c r="J826" i="1"/>
  <c r="M826" i="1" s="1"/>
  <c r="J825" i="1"/>
  <c r="J824" i="1"/>
  <c r="M824" i="1" s="1"/>
  <c r="J823" i="1"/>
  <c r="M823" i="1" s="1"/>
  <c r="J822" i="1"/>
  <c r="J821" i="1"/>
  <c r="J820" i="1"/>
  <c r="M820" i="1" s="1"/>
  <c r="J819" i="1"/>
  <c r="M819" i="1" s="1"/>
  <c r="J818" i="1"/>
  <c r="M818" i="1" s="1"/>
  <c r="J817" i="1"/>
  <c r="J816" i="1"/>
  <c r="M816" i="1" s="1"/>
  <c r="J815" i="1"/>
  <c r="M815" i="1" s="1"/>
  <c r="J814" i="1"/>
  <c r="J813" i="1"/>
  <c r="J812" i="1"/>
  <c r="M812" i="1" s="1"/>
  <c r="J811" i="1"/>
  <c r="M811" i="1" s="1"/>
  <c r="J810" i="1"/>
  <c r="M810" i="1" s="1"/>
  <c r="J809" i="1"/>
  <c r="J808" i="1"/>
  <c r="M808" i="1" s="1"/>
  <c r="J807" i="1"/>
  <c r="M807" i="1" s="1"/>
  <c r="J806" i="1"/>
  <c r="J805" i="1"/>
  <c r="J804" i="1"/>
  <c r="M804" i="1" s="1"/>
  <c r="J803" i="1"/>
  <c r="M803" i="1" s="1"/>
  <c r="J802" i="1"/>
  <c r="M802" i="1" s="1"/>
  <c r="J801" i="1"/>
  <c r="J800" i="1"/>
  <c r="M800" i="1" s="1"/>
  <c r="J799" i="1"/>
  <c r="M799" i="1" s="1"/>
  <c r="J798" i="1"/>
  <c r="J797" i="1"/>
  <c r="J796" i="1"/>
  <c r="M796" i="1" s="1"/>
  <c r="J795" i="1"/>
  <c r="M795" i="1" s="1"/>
  <c r="J794" i="1"/>
  <c r="M794" i="1" s="1"/>
  <c r="J793" i="1"/>
  <c r="J792" i="1"/>
  <c r="M792" i="1" s="1"/>
  <c r="J791" i="1"/>
  <c r="M791" i="1" s="1"/>
  <c r="J790" i="1"/>
  <c r="J789" i="1"/>
  <c r="J788" i="1"/>
  <c r="M788" i="1" s="1"/>
  <c r="J787" i="1"/>
  <c r="M787" i="1" s="1"/>
  <c r="J786" i="1"/>
  <c r="M786" i="1" s="1"/>
  <c r="J785" i="1"/>
  <c r="J784" i="1"/>
  <c r="M784" i="1" s="1"/>
  <c r="J783" i="1"/>
  <c r="M783" i="1" s="1"/>
  <c r="J782" i="1"/>
  <c r="J781" i="1"/>
  <c r="J780" i="1"/>
  <c r="M780" i="1" s="1"/>
  <c r="J779" i="1"/>
  <c r="M779" i="1" s="1"/>
  <c r="J778" i="1"/>
  <c r="M778" i="1" s="1"/>
  <c r="J777" i="1"/>
  <c r="J776" i="1"/>
  <c r="M776" i="1" s="1"/>
  <c r="J775" i="1"/>
  <c r="M775" i="1" s="1"/>
  <c r="J774" i="1"/>
  <c r="J773" i="1"/>
  <c r="J772" i="1"/>
  <c r="M772" i="1" s="1"/>
  <c r="J771" i="1"/>
  <c r="M771" i="1" s="1"/>
  <c r="J770" i="1"/>
  <c r="M770" i="1" s="1"/>
  <c r="J769" i="1"/>
  <c r="J768" i="1"/>
  <c r="M768" i="1" s="1"/>
  <c r="J767" i="1"/>
  <c r="M767" i="1" s="1"/>
  <c r="J766" i="1"/>
  <c r="J765" i="1"/>
  <c r="J764" i="1"/>
  <c r="M764" i="1" s="1"/>
  <c r="J763" i="1"/>
  <c r="M763" i="1" s="1"/>
  <c r="J762" i="1"/>
  <c r="M762" i="1" s="1"/>
  <c r="J761" i="1"/>
  <c r="J760" i="1"/>
  <c r="M760" i="1" s="1"/>
  <c r="J759" i="1"/>
  <c r="M759" i="1" s="1"/>
  <c r="J758" i="1"/>
  <c r="J757" i="1"/>
  <c r="J756" i="1"/>
  <c r="M756" i="1" s="1"/>
  <c r="J755" i="1"/>
  <c r="M755" i="1" s="1"/>
  <c r="J754" i="1"/>
  <c r="M754" i="1" s="1"/>
  <c r="J753" i="1"/>
  <c r="J752" i="1"/>
  <c r="M752" i="1" s="1"/>
  <c r="J751" i="1"/>
  <c r="M751" i="1" s="1"/>
  <c r="J750" i="1"/>
  <c r="J749" i="1"/>
  <c r="J748" i="1"/>
  <c r="M748" i="1" s="1"/>
  <c r="J747" i="1"/>
  <c r="M747" i="1" s="1"/>
  <c r="J746" i="1"/>
  <c r="M746" i="1" s="1"/>
  <c r="J745" i="1"/>
  <c r="J744" i="1"/>
  <c r="M744" i="1" s="1"/>
  <c r="J743" i="1"/>
  <c r="M743" i="1" s="1"/>
  <c r="J742" i="1"/>
  <c r="J741" i="1"/>
  <c r="J740" i="1"/>
  <c r="M740" i="1" s="1"/>
  <c r="J739" i="1"/>
  <c r="M739" i="1" s="1"/>
  <c r="J738" i="1"/>
  <c r="M738" i="1" s="1"/>
  <c r="J737" i="1"/>
  <c r="J736" i="1"/>
  <c r="M736" i="1" s="1"/>
  <c r="J735" i="1"/>
  <c r="M735" i="1" s="1"/>
  <c r="J734" i="1"/>
  <c r="J733" i="1"/>
  <c r="J732" i="1"/>
  <c r="M732" i="1" s="1"/>
  <c r="J731" i="1"/>
  <c r="M731" i="1" s="1"/>
  <c r="J730" i="1"/>
  <c r="M730" i="1" s="1"/>
  <c r="J729" i="1"/>
  <c r="J728" i="1"/>
  <c r="M728" i="1" s="1"/>
  <c r="J727" i="1"/>
  <c r="M727" i="1" s="1"/>
  <c r="J726" i="1"/>
  <c r="J725" i="1"/>
  <c r="J724" i="1"/>
  <c r="M724" i="1" s="1"/>
  <c r="J723" i="1"/>
  <c r="M723" i="1" s="1"/>
  <c r="J722" i="1"/>
  <c r="M722" i="1" s="1"/>
  <c r="J721" i="1"/>
  <c r="J720" i="1"/>
  <c r="M720" i="1" s="1"/>
  <c r="J719" i="1"/>
  <c r="M719" i="1" s="1"/>
  <c r="J718" i="1"/>
  <c r="J717" i="1"/>
  <c r="J716" i="1"/>
  <c r="M716" i="1" s="1"/>
  <c r="J715" i="1"/>
  <c r="M715" i="1" s="1"/>
  <c r="J714" i="1"/>
  <c r="M714" i="1" s="1"/>
  <c r="J713" i="1"/>
  <c r="J712" i="1"/>
  <c r="M712" i="1" s="1"/>
  <c r="J711" i="1"/>
  <c r="M711" i="1" s="1"/>
  <c r="J710" i="1"/>
  <c r="J709" i="1"/>
  <c r="J708" i="1"/>
  <c r="M708" i="1" s="1"/>
  <c r="J707" i="1"/>
  <c r="M707" i="1" s="1"/>
  <c r="J706" i="1"/>
  <c r="M706" i="1" s="1"/>
  <c r="J705" i="1"/>
  <c r="J704" i="1"/>
  <c r="M704" i="1" s="1"/>
  <c r="J703" i="1"/>
  <c r="M703" i="1" s="1"/>
  <c r="J702" i="1"/>
  <c r="J701" i="1"/>
  <c r="J700" i="1"/>
  <c r="M700" i="1" s="1"/>
  <c r="J699" i="1"/>
  <c r="M699" i="1" s="1"/>
  <c r="J698" i="1"/>
  <c r="M698" i="1" s="1"/>
  <c r="J697" i="1"/>
  <c r="J696" i="1"/>
  <c r="M696" i="1" s="1"/>
  <c r="J695" i="1"/>
  <c r="M695" i="1" s="1"/>
  <c r="J694" i="1"/>
  <c r="J693" i="1"/>
  <c r="J692" i="1"/>
  <c r="M692" i="1" s="1"/>
  <c r="J691" i="1"/>
  <c r="M691" i="1" s="1"/>
  <c r="J690" i="1"/>
  <c r="M690" i="1" s="1"/>
  <c r="J689" i="1"/>
  <c r="J688" i="1"/>
  <c r="M688" i="1" s="1"/>
  <c r="J687" i="1"/>
  <c r="M687" i="1" s="1"/>
  <c r="J686" i="1"/>
  <c r="J685" i="1"/>
  <c r="J684" i="1"/>
  <c r="M684" i="1" s="1"/>
  <c r="J683" i="1"/>
  <c r="M683" i="1" s="1"/>
  <c r="J682" i="1"/>
  <c r="M682" i="1" s="1"/>
  <c r="J681" i="1"/>
  <c r="J680" i="1"/>
  <c r="M680" i="1" s="1"/>
  <c r="J679" i="1"/>
  <c r="M679" i="1" s="1"/>
  <c r="J678" i="1"/>
  <c r="J677" i="1"/>
  <c r="J676" i="1"/>
  <c r="M676" i="1" s="1"/>
  <c r="J675" i="1"/>
  <c r="M675" i="1" s="1"/>
  <c r="J674" i="1"/>
  <c r="M674" i="1" s="1"/>
  <c r="J673" i="1"/>
  <c r="J672" i="1"/>
  <c r="M672" i="1" s="1"/>
  <c r="J671" i="1"/>
  <c r="M671" i="1" s="1"/>
  <c r="J670" i="1"/>
  <c r="J669" i="1"/>
  <c r="J668" i="1"/>
  <c r="M668" i="1" s="1"/>
  <c r="J667" i="1"/>
  <c r="M667" i="1" s="1"/>
  <c r="J666" i="1"/>
  <c r="M666" i="1" s="1"/>
  <c r="J665" i="1"/>
  <c r="J664" i="1"/>
  <c r="M664" i="1" s="1"/>
  <c r="J663" i="1"/>
  <c r="M663" i="1" s="1"/>
  <c r="J662" i="1"/>
  <c r="J661" i="1"/>
  <c r="J660" i="1"/>
  <c r="M660" i="1" s="1"/>
  <c r="J659" i="1"/>
  <c r="M659" i="1" s="1"/>
  <c r="J658" i="1"/>
  <c r="M658" i="1" s="1"/>
  <c r="J657" i="1"/>
  <c r="J656" i="1"/>
  <c r="M656" i="1" s="1"/>
  <c r="J655" i="1"/>
  <c r="M655" i="1" s="1"/>
  <c r="J654" i="1"/>
  <c r="J653" i="1"/>
  <c r="J652" i="1"/>
  <c r="M652" i="1" s="1"/>
  <c r="J651" i="1"/>
  <c r="M651" i="1" s="1"/>
  <c r="J650" i="1"/>
  <c r="M650" i="1" s="1"/>
  <c r="J649" i="1"/>
  <c r="J648" i="1"/>
  <c r="M648" i="1" s="1"/>
  <c r="J647" i="1"/>
  <c r="M647" i="1" s="1"/>
  <c r="J646" i="1"/>
  <c r="J645" i="1"/>
  <c r="J644" i="1"/>
  <c r="M644" i="1" s="1"/>
  <c r="J643" i="1"/>
  <c r="M643" i="1" s="1"/>
  <c r="J642" i="1"/>
  <c r="M642" i="1" s="1"/>
  <c r="J641" i="1"/>
  <c r="J640" i="1"/>
  <c r="M640" i="1" s="1"/>
  <c r="J639" i="1"/>
  <c r="M639" i="1" s="1"/>
  <c r="J638" i="1"/>
  <c r="J637" i="1"/>
  <c r="J636" i="1"/>
  <c r="M636" i="1" s="1"/>
  <c r="J635" i="1"/>
  <c r="M635" i="1" s="1"/>
  <c r="J634" i="1"/>
  <c r="M634" i="1" s="1"/>
  <c r="J633" i="1"/>
  <c r="J632" i="1"/>
  <c r="M632" i="1" s="1"/>
  <c r="J631" i="1"/>
  <c r="M631" i="1" s="1"/>
  <c r="J630" i="1"/>
  <c r="J629" i="1"/>
  <c r="J628" i="1"/>
  <c r="M628" i="1" s="1"/>
  <c r="J627" i="1"/>
  <c r="M627" i="1" s="1"/>
  <c r="J626" i="1"/>
  <c r="M626" i="1" s="1"/>
  <c r="J625" i="1"/>
  <c r="J624" i="1"/>
  <c r="M624" i="1" s="1"/>
  <c r="J623" i="1"/>
  <c r="M623" i="1" s="1"/>
  <c r="J622" i="1"/>
  <c r="J621" i="1"/>
  <c r="J620" i="1"/>
  <c r="M620" i="1" s="1"/>
  <c r="J619" i="1"/>
  <c r="M619" i="1" s="1"/>
  <c r="J618" i="1"/>
  <c r="M618" i="1" s="1"/>
  <c r="J617" i="1"/>
  <c r="J616" i="1"/>
  <c r="M616" i="1" s="1"/>
  <c r="J615" i="1"/>
  <c r="M615" i="1" s="1"/>
  <c r="J614" i="1"/>
  <c r="J613" i="1"/>
  <c r="J612" i="1"/>
  <c r="M612" i="1" s="1"/>
  <c r="J611" i="1"/>
  <c r="M611" i="1" s="1"/>
  <c r="J610" i="1"/>
  <c r="M610" i="1" s="1"/>
  <c r="J609" i="1"/>
  <c r="J608" i="1"/>
  <c r="M608" i="1" s="1"/>
  <c r="J607" i="1"/>
  <c r="M607" i="1" s="1"/>
  <c r="J606" i="1"/>
  <c r="J605" i="1"/>
  <c r="J604" i="1"/>
  <c r="M604" i="1" s="1"/>
  <c r="J603" i="1"/>
  <c r="M603" i="1" s="1"/>
  <c r="J602" i="1"/>
  <c r="M602" i="1" s="1"/>
  <c r="J601" i="1"/>
  <c r="J600" i="1"/>
  <c r="M600" i="1" s="1"/>
  <c r="J599" i="1"/>
  <c r="M599" i="1" s="1"/>
  <c r="J598" i="1"/>
  <c r="J597" i="1"/>
  <c r="J596" i="1"/>
  <c r="M596" i="1" s="1"/>
  <c r="J595" i="1"/>
  <c r="M595" i="1" s="1"/>
  <c r="J594" i="1"/>
  <c r="M594" i="1" s="1"/>
  <c r="J593" i="1"/>
  <c r="J592" i="1"/>
  <c r="M592" i="1" s="1"/>
  <c r="J591" i="1"/>
  <c r="M591" i="1" s="1"/>
  <c r="J590" i="1"/>
  <c r="J589" i="1"/>
  <c r="J588" i="1"/>
  <c r="M588" i="1" s="1"/>
  <c r="J587" i="1"/>
  <c r="M587" i="1" s="1"/>
  <c r="J586" i="1"/>
  <c r="M586" i="1" s="1"/>
  <c r="J585" i="1"/>
  <c r="J584" i="1"/>
  <c r="M584" i="1" s="1"/>
  <c r="J583" i="1"/>
  <c r="M583" i="1" s="1"/>
  <c r="J582" i="1"/>
  <c r="J581" i="1"/>
  <c r="J580" i="1"/>
  <c r="M580" i="1" s="1"/>
  <c r="J579" i="1"/>
  <c r="M579" i="1" s="1"/>
  <c r="J578" i="1"/>
  <c r="M578" i="1" s="1"/>
  <c r="J577" i="1"/>
  <c r="J576" i="1"/>
  <c r="M576" i="1" s="1"/>
  <c r="J575" i="1"/>
  <c r="M575" i="1" s="1"/>
  <c r="J574" i="1"/>
  <c r="J573" i="1"/>
  <c r="J572" i="1"/>
  <c r="M572" i="1" s="1"/>
  <c r="J571" i="1"/>
  <c r="M571" i="1" s="1"/>
  <c r="J570" i="1"/>
  <c r="M570" i="1" s="1"/>
  <c r="J569" i="1"/>
  <c r="J568" i="1"/>
  <c r="M568" i="1" s="1"/>
  <c r="J567" i="1"/>
  <c r="M567" i="1" s="1"/>
  <c r="J566" i="1"/>
  <c r="J565" i="1"/>
  <c r="J564" i="1"/>
  <c r="M564" i="1" s="1"/>
  <c r="J563" i="1"/>
  <c r="M563" i="1" s="1"/>
  <c r="J562" i="1"/>
  <c r="M562" i="1" s="1"/>
  <c r="J561" i="1"/>
  <c r="J560" i="1"/>
  <c r="M560" i="1" s="1"/>
  <c r="J559" i="1"/>
  <c r="M559" i="1" s="1"/>
  <c r="J558" i="1"/>
  <c r="J557" i="1"/>
  <c r="J556" i="1"/>
  <c r="M556" i="1" s="1"/>
  <c r="J555" i="1"/>
  <c r="M555" i="1" s="1"/>
  <c r="J554" i="1"/>
  <c r="M554" i="1" s="1"/>
  <c r="J553" i="1"/>
  <c r="J552" i="1"/>
  <c r="M552" i="1" s="1"/>
  <c r="J551" i="1"/>
  <c r="M551" i="1" s="1"/>
  <c r="J550" i="1"/>
  <c r="J549" i="1"/>
  <c r="J548" i="1"/>
  <c r="J547" i="1"/>
  <c r="M547" i="1" s="1"/>
  <c r="J546" i="1"/>
  <c r="M546" i="1" s="1"/>
  <c r="J545" i="1"/>
  <c r="J544" i="1"/>
  <c r="M544" i="1" s="1"/>
  <c r="J543" i="1"/>
  <c r="M543" i="1" s="1"/>
  <c r="J542" i="1"/>
  <c r="J541" i="1"/>
  <c r="J540" i="1"/>
  <c r="J539" i="1"/>
  <c r="M539" i="1" s="1"/>
  <c r="J538" i="1"/>
  <c r="M538" i="1" s="1"/>
  <c r="J537" i="1"/>
  <c r="J536" i="1"/>
  <c r="M536" i="1" s="1"/>
  <c r="J535" i="1"/>
  <c r="M535" i="1" s="1"/>
  <c r="J534" i="1"/>
  <c r="J533" i="1"/>
  <c r="J532" i="1"/>
  <c r="J531" i="1"/>
  <c r="M531" i="1" s="1"/>
  <c r="J530" i="1"/>
  <c r="M530" i="1" s="1"/>
  <c r="J529" i="1"/>
  <c r="J528" i="1"/>
  <c r="M528" i="1" s="1"/>
  <c r="J527" i="1"/>
  <c r="M527" i="1" s="1"/>
  <c r="J526" i="1"/>
  <c r="J525" i="1"/>
  <c r="J524" i="1"/>
  <c r="J523" i="1"/>
  <c r="M523" i="1" s="1"/>
  <c r="J522" i="1"/>
  <c r="M522" i="1" s="1"/>
  <c r="J521" i="1"/>
  <c r="J520" i="1"/>
  <c r="M520" i="1" s="1"/>
  <c r="J519" i="1"/>
  <c r="M519" i="1" s="1"/>
  <c r="J518" i="1"/>
  <c r="J517" i="1"/>
  <c r="J516" i="1"/>
  <c r="J515" i="1"/>
  <c r="M515" i="1" s="1"/>
  <c r="J514" i="1"/>
  <c r="M514" i="1" s="1"/>
  <c r="J513" i="1"/>
  <c r="J512" i="1"/>
  <c r="M512" i="1" s="1"/>
  <c r="J511" i="1"/>
  <c r="M511" i="1" s="1"/>
  <c r="J510" i="1"/>
  <c r="J509" i="1"/>
  <c r="J508" i="1"/>
  <c r="J507" i="1"/>
  <c r="M507" i="1" s="1"/>
  <c r="J506" i="1"/>
  <c r="M506" i="1" s="1"/>
  <c r="J505" i="1"/>
  <c r="J504" i="1"/>
  <c r="M504" i="1" s="1"/>
  <c r="J503" i="1"/>
  <c r="M503" i="1" s="1"/>
  <c r="J502" i="1"/>
  <c r="J501" i="1"/>
  <c r="J500" i="1"/>
  <c r="J499" i="1"/>
  <c r="M499" i="1" s="1"/>
  <c r="J498" i="1"/>
  <c r="M498" i="1" s="1"/>
  <c r="J497" i="1"/>
  <c r="J496" i="1"/>
  <c r="M496" i="1" s="1"/>
  <c r="J495" i="1"/>
  <c r="M495" i="1" s="1"/>
  <c r="J494" i="1"/>
  <c r="J493" i="1"/>
  <c r="J492" i="1"/>
  <c r="J491" i="1"/>
  <c r="M491" i="1" s="1"/>
  <c r="J490" i="1"/>
  <c r="M490" i="1" s="1"/>
  <c r="J489" i="1"/>
  <c r="J488" i="1"/>
  <c r="M488" i="1" s="1"/>
  <c r="J487" i="1"/>
  <c r="M487" i="1" s="1"/>
  <c r="J486" i="1"/>
  <c r="J485" i="1"/>
  <c r="J484" i="1"/>
  <c r="J483" i="1"/>
  <c r="M483" i="1" s="1"/>
  <c r="J482" i="1"/>
  <c r="M482" i="1" s="1"/>
  <c r="J481" i="1"/>
  <c r="J480" i="1"/>
  <c r="M480" i="1" s="1"/>
  <c r="J479" i="1"/>
  <c r="M479" i="1" s="1"/>
  <c r="J478" i="1"/>
  <c r="J477" i="1"/>
  <c r="J476" i="1"/>
  <c r="J475" i="1"/>
  <c r="M475" i="1" s="1"/>
  <c r="J474" i="1"/>
  <c r="M474" i="1" s="1"/>
  <c r="J473" i="1"/>
  <c r="J472" i="1"/>
  <c r="M472" i="1" s="1"/>
  <c r="J471" i="1"/>
  <c r="M471" i="1" s="1"/>
  <c r="J470" i="1"/>
  <c r="J469" i="1"/>
  <c r="J468" i="1"/>
  <c r="J467" i="1"/>
  <c r="M467" i="1" s="1"/>
  <c r="J466" i="1"/>
  <c r="M466" i="1" s="1"/>
  <c r="J465" i="1"/>
  <c r="J464" i="1"/>
  <c r="M464" i="1" s="1"/>
  <c r="J463" i="1"/>
  <c r="M463" i="1" s="1"/>
  <c r="J462" i="1"/>
  <c r="J461" i="1"/>
  <c r="J460" i="1"/>
  <c r="J459" i="1"/>
  <c r="M459" i="1" s="1"/>
  <c r="J458" i="1"/>
  <c r="M458" i="1" s="1"/>
  <c r="J457" i="1"/>
  <c r="J456" i="1"/>
  <c r="M456" i="1" s="1"/>
  <c r="J455" i="1"/>
  <c r="M455" i="1" s="1"/>
  <c r="J454" i="1"/>
  <c r="J453" i="1"/>
  <c r="J452" i="1"/>
  <c r="J451" i="1"/>
  <c r="M451" i="1" s="1"/>
  <c r="J450" i="1"/>
  <c r="M450" i="1" s="1"/>
  <c r="J449" i="1"/>
  <c r="J448" i="1"/>
  <c r="M448" i="1" s="1"/>
  <c r="J447" i="1"/>
  <c r="M447" i="1" s="1"/>
  <c r="J446" i="1"/>
  <c r="J445" i="1"/>
  <c r="J444" i="1"/>
  <c r="J443" i="1"/>
  <c r="M443" i="1" s="1"/>
  <c r="J442" i="1"/>
  <c r="M442" i="1" s="1"/>
  <c r="J441" i="1"/>
  <c r="J440" i="1"/>
  <c r="M440" i="1" s="1"/>
  <c r="J439" i="1"/>
  <c r="M439" i="1" s="1"/>
  <c r="J438" i="1"/>
  <c r="J437" i="1"/>
  <c r="J436" i="1"/>
  <c r="J435" i="1"/>
  <c r="M435" i="1" s="1"/>
  <c r="J434" i="1"/>
  <c r="M434" i="1" s="1"/>
  <c r="J433" i="1"/>
  <c r="J432" i="1"/>
  <c r="M432" i="1" s="1"/>
  <c r="J431" i="1"/>
  <c r="M431" i="1" s="1"/>
  <c r="J430" i="1"/>
  <c r="J429" i="1"/>
  <c r="J428" i="1"/>
  <c r="J427" i="1"/>
  <c r="M427" i="1" s="1"/>
  <c r="J426" i="1"/>
  <c r="M426" i="1" s="1"/>
  <c r="J425" i="1"/>
  <c r="J424" i="1"/>
  <c r="M424" i="1" s="1"/>
  <c r="J423" i="1"/>
  <c r="M423" i="1" s="1"/>
  <c r="J422" i="1"/>
  <c r="J421" i="1"/>
  <c r="J420" i="1"/>
  <c r="J419" i="1"/>
  <c r="M419" i="1" s="1"/>
  <c r="J418" i="1"/>
  <c r="M418" i="1" s="1"/>
  <c r="J417" i="1"/>
  <c r="J416" i="1"/>
  <c r="M416" i="1" s="1"/>
  <c r="J415" i="1"/>
  <c r="M415" i="1" s="1"/>
  <c r="J414" i="1"/>
  <c r="J413" i="1"/>
  <c r="J412" i="1"/>
  <c r="J411" i="1"/>
  <c r="M411" i="1" s="1"/>
  <c r="J410" i="1"/>
  <c r="M410" i="1" s="1"/>
  <c r="J409" i="1"/>
  <c r="J408" i="1"/>
  <c r="M408" i="1" s="1"/>
  <c r="J407" i="1"/>
  <c r="M407" i="1" s="1"/>
  <c r="J406" i="1"/>
  <c r="J405" i="1"/>
  <c r="J404" i="1"/>
  <c r="J403" i="1"/>
  <c r="M403" i="1" s="1"/>
  <c r="J402" i="1"/>
  <c r="M402" i="1" s="1"/>
  <c r="J401" i="1"/>
  <c r="J400" i="1"/>
  <c r="M400" i="1" s="1"/>
  <c r="J399" i="1"/>
  <c r="M399" i="1" s="1"/>
  <c r="J398" i="1"/>
  <c r="J397" i="1"/>
  <c r="J396" i="1"/>
  <c r="J395" i="1"/>
  <c r="M395" i="1" s="1"/>
  <c r="J394" i="1"/>
  <c r="M394" i="1" s="1"/>
  <c r="J393" i="1"/>
  <c r="J392" i="1"/>
  <c r="M392" i="1" s="1"/>
  <c r="J391" i="1"/>
  <c r="M391" i="1" s="1"/>
  <c r="J390" i="1"/>
  <c r="J389" i="1"/>
  <c r="J388" i="1"/>
  <c r="J387" i="1"/>
  <c r="M387" i="1" s="1"/>
  <c r="J386" i="1"/>
  <c r="M386" i="1" s="1"/>
  <c r="J385" i="1"/>
  <c r="J384" i="1"/>
  <c r="M384" i="1" s="1"/>
  <c r="J383" i="1"/>
  <c r="M383" i="1" s="1"/>
  <c r="J382" i="1"/>
  <c r="J381" i="1"/>
  <c r="J380" i="1"/>
  <c r="J379" i="1"/>
  <c r="M379" i="1" s="1"/>
  <c r="J378" i="1"/>
  <c r="M378" i="1" s="1"/>
  <c r="J377" i="1"/>
  <c r="J376" i="1"/>
  <c r="M376" i="1" s="1"/>
  <c r="J375" i="1"/>
  <c r="M375" i="1" s="1"/>
  <c r="J374" i="1"/>
  <c r="J373" i="1"/>
  <c r="J372" i="1"/>
  <c r="J371" i="1"/>
  <c r="M371" i="1" s="1"/>
  <c r="J370" i="1"/>
  <c r="M370" i="1" s="1"/>
  <c r="J369" i="1"/>
  <c r="J368" i="1"/>
  <c r="M368" i="1" s="1"/>
  <c r="J367" i="1"/>
  <c r="M367" i="1" s="1"/>
  <c r="J366" i="1"/>
  <c r="J365" i="1"/>
  <c r="J364" i="1"/>
  <c r="J363" i="1"/>
  <c r="M363" i="1" s="1"/>
  <c r="J362" i="1"/>
  <c r="M362" i="1" s="1"/>
  <c r="J361" i="1"/>
  <c r="J360" i="1"/>
  <c r="M360" i="1" s="1"/>
  <c r="J359" i="1"/>
  <c r="M359" i="1" s="1"/>
  <c r="J358" i="1"/>
  <c r="J357" i="1"/>
  <c r="J356" i="1"/>
  <c r="J355" i="1"/>
  <c r="M355" i="1" s="1"/>
  <c r="J354" i="1"/>
  <c r="M354" i="1" s="1"/>
  <c r="J353" i="1"/>
  <c r="J352" i="1"/>
  <c r="M352" i="1" s="1"/>
  <c r="J351" i="1"/>
  <c r="M351" i="1" s="1"/>
  <c r="J350" i="1"/>
  <c r="J349" i="1"/>
  <c r="J348" i="1"/>
  <c r="J347" i="1"/>
  <c r="M347" i="1" s="1"/>
  <c r="J346" i="1"/>
  <c r="M346" i="1" s="1"/>
  <c r="J345" i="1"/>
  <c r="J344" i="1"/>
  <c r="M344" i="1" s="1"/>
  <c r="J343" i="1"/>
  <c r="M343" i="1" s="1"/>
  <c r="J342" i="1"/>
  <c r="J341" i="1"/>
  <c r="J340" i="1"/>
  <c r="J339" i="1"/>
  <c r="M339" i="1" s="1"/>
  <c r="J338" i="1"/>
  <c r="M338" i="1" s="1"/>
  <c r="J337" i="1"/>
  <c r="J336" i="1"/>
  <c r="M336" i="1" s="1"/>
  <c r="J335" i="1"/>
  <c r="M335" i="1" s="1"/>
  <c r="J334" i="1"/>
  <c r="J333" i="1"/>
  <c r="J332" i="1"/>
  <c r="J331" i="1"/>
  <c r="M331" i="1" s="1"/>
  <c r="J330" i="1"/>
  <c r="M330" i="1" s="1"/>
  <c r="J329" i="1"/>
  <c r="J328" i="1"/>
  <c r="M328" i="1" s="1"/>
  <c r="J327" i="1"/>
  <c r="M327" i="1" s="1"/>
  <c r="J326" i="1"/>
  <c r="J325" i="1"/>
  <c r="J324" i="1"/>
  <c r="J323" i="1"/>
  <c r="M323" i="1" s="1"/>
  <c r="J322" i="1"/>
  <c r="M322" i="1" s="1"/>
  <c r="J321" i="1"/>
  <c r="J320" i="1"/>
  <c r="M320" i="1" s="1"/>
  <c r="J319" i="1"/>
  <c r="M319" i="1" s="1"/>
  <c r="J318" i="1"/>
  <c r="J317" i="1"/>
  <c r="J316" i="1"/>
  <c r="J315" i="1"/>
  <c r="M315" i="1" s="1"/>
  <c r="J314" i="1"/>
  <c r="M314" i="1" s="1"/>
  <c r="J313" i="1"/>
  <c r="J312" i="1"/>
  <c r="M312" i="1" s="1"/>
  <c r="J311" i="1"/>
  <c r="M311" i="1" s="1"/>
  <c r="J310" i="1"/>
  <c r="J309" i="1"/>
  <c r="J308" i="1"/>
  <c r="J307" i="1"/>
  <c r="M307" i="1" s="1"/>
  <c r="J306" i="1"/>
  <c r="M306" i="1" s="1"/>
  <c r="J305" i="1"/>
  <c r="J304" i="1"/>
  <c r="M304" i="1" s="1"/>
  <c r="J303" i="1"/>
  <c r="M303" i="1" s="1"/>
  <c r="J302" i="1"/>
  <c r="J301" i="1"/>
  <c r="J300" i="1"/>
  <c r="J299" i="1"/>
  <c r="M299" i="1" s="1"/>
  <c r="J298" i="1"/>
  <c r="M298" i="1" s="1"/>
  <c r="J297" i="1"/>
  <c r="J296" i="1"/>
  <c r="M296" i="1" s="1"/>
  <c r="J295" i="1"/>
  <c r="M295" i="1" s="1"/>
  <c r="J294" i="1"/>
  <c r="J293" i="1"/>
  <c r="J292" i="1"/>
  <c r="J291" i="1"/>
  <c r="M291" i="1" s="1"/>
  <c r="J290" i="1"/>
  <c r="M290" i="1" s="1"/>
  <c r="J289" i="1"/>
  <c r="J288" i="1"/>
  <c r="M288" i="1" s="1"/>
  <c r="J287" i="1"/>
  <c r="M287" i="1" s="1"/>
  <c r="J286" i="1"/>
  <c r="J285" i="1"/>
  <c r="J284" i="1"/>
  <c r="J283" i="1"/>
  <c r="M283" i="1" s="1"/>
  <c r="J282" i="1"/>
  <c r="M282" i="1" s="1"/>
  <c r="J281" i="1"/>
  <c r="J280" i="1"/>
  <c r="M280" i="1" s="1"/>
  <c r="J279" i="1"/>
  <c r="M279" i="1" s="1"/>
  <c r="J278" i="1"/>
  <c r="J277" i="1"/>
  <c r="J276" i="1"/>
  <c r="J275" i="1"/>
  <c r="M275" i="1" s="1"/>
  <c r="J274" i="1"/>
  <c r="M274" i="1" s="1"/>
  <c r="J273" i="1"/>
  <c r="J272" i="1"/>
  <c r="M272" i="1" s="1"/>
  <c r="J271" i="1"/>
  <c r="M271" i="1" s="1"/>
  <c r="J270" i="1"/>
  <c r="J269" i="1"/>
  <c r="J268" i="1"/>
  <c r="J267" i="1"/>
  <c r="M267" i="1" s="1"/>
  <c r="J266" i="1"/>
  <c r="M266" i="1" s="1"/>
  <c r="J265" i="1"/>
  <c r="J264" i="1"/>
  <c r="M264" i="1" s="1"/>
  <c r="J263" i="1"/>
  <c r="M263" i="1" s="1"/>
  <c r="J262" i="1"/>
  <c r="J261" i="1"/>
  <c r="J260" i="1"/>
  <c r="J259" i="1"/>
  <c r="M259" i="1" s="1"/>
  <c r="J258" i="1"/>
  <c r="M258" i="1" s="1"/>
  <c r="J257" i="1"/>
  <c r="J256" i="1"/>
  <c r="M256" i="1" s="1"/>
  <c r="J255" i="1"/>
  <c r="M255" i="1" s="1"/>
  <c r="J254" i="1"/>
  <c r="J253" i="1"/>
  <c r="J252" i="1"/>
  <c r="J251" i="1"/>
  <c r="M251" i="1" s="1"/>
  <c r="J250" i="1"/>
  <c r="M250" i="1" s="1"/>
  <c r="J249" i="1"/>
  <c r="J248" i="1"/>
  <c r="M248" i="1" s="1"/>
  <c r="J247" i="1"/>
  <c r="M247" i="1" s="1"/>
  <c r="J246" i="1"/>
  <c r="J245" i="1"/>
  <c r="J244" i="1"/>
  <c r="J243" i="1"/>
  <c r="M243" i="1" s="1"/>
  <c r="J242" i="1"/>
  <c r="M242" i="1" s="1"/>
  <c r="J241" i="1"/>
  <c r="J240" i="1"/>
  <c r="M240" i="1" s="1"/>
  <c r="J239" i="1"/>
  <c r="M239" i="1" s="1"/>
  <c r="J238" i="1"/>
  <c r="J237" i="1"/>
  <c r="J236" i="1"/>
  <c r="J235" i="1"/>
  <c r="M235" i="1" s="1"/>
  <c r="J234" i="1"/>
  <c r="M234" i="1" s="1"/>
  <c r="J233" i="1"/>
  <c r="J232" i="1"/>
  <c r="M232" i="1" s="1"/>
  <c r="J231" i="1"/>
  <c r="M231" i="1" s="1"/>
  <c r="J230" i="1"/>
  <c r="J229" i="1"/>
  <c r="J228" i="1"/>
  <c r="J227" i="1"/>
  <c r="M227" i="1" s="1"/>
  <c r="J226" i="1"/>
  <c r="M226" i="1" s="1"/>
  <c r="J225" i="1"/>
  <c r="J224" i="1"/>
  <c r="M224" i="1" s="1"/>
  <c r="J223" i="1"/>
  <c r="M223" i="1" s="1"/>
  <c r="J222" i="1"/>
  <c r="J221" i="1"/>
  <c r="J220" i="1"/>
  <c r="J219" i="1"/>
  <c r="M219" i="1" s="1"/>
  <c r="J218" i="1"/>
  <c r="M218" i="1" s="1"/>
  <c r="J217" i="1"/>
  <c r="J216" i="1"/>
  <c r="M216" i="1" s="1"/>
  <c r="J215" i="1"/>
  <c r="M215" i="1" s="1"/>
  <c r="J214" i="1"/>
  <c r="J213" i="1"/>
  <c r="J212" i="1"/>
  <c r="J211" i="1"/>
  <c r="M211" i="1" s="1"/>
  <c r="J210" i="1"/>
  <c r="M210" i="1" s="1"/>
  <c r="J209" i="1"/>
  <c r="J208" i="1"/>
  <c r="M208" i="1" s="1"/>
  <c r="J207" i="1"/>
  <c r="M207" i="1" s="1"/>
  <c r="J206" i="1"/>
  <c r="J205" i="1"/>
  <c r="J204" i="1"/>
  <c r="J203" i="1"/>
  <c r="M203" i="1" s="1"/>
  <c r="J202" i="1"/>
  <c r="M202" i="1" s="1"/>
  <c r="J201" i="1"/>
  <c r="J200" i="1"/>
  <c r="M200" i="1" s="1"/>
  <c r="J199" i="1"/>
  <c r="M199" i="1" s="1"/>
  <c r="J198" i="1"/>
  <c r="J197" i="1"/>
  <c r="J196" i="1"/>
  <c r="J195" i="1"/>
  <c r="M195" i="1" s="1"/>
  <c r="J194" i="1"/>
  <c r="M194" i="1" s="1"/>
  <c r="J193" i="1"/>
  <c r="J192" i="1"/>
  <c r="M192" i="1" s="1"/>
  <c r="J191" i="1"/>
  <c r="M191" i="1" s="1"/>
  <c r="J190" i="1"/>
  <c r="J189" i="1"/>
  <c r="J188" i="1"/>
  <c r="J187" i="1"/>
  <c r="M187" i="1" s="1"/>
  <c r="J186" i="1"/>
  <c r="M186" i="1" s="1"/>
  <c r="J185" i="1"/>
  <c r="J184" i="1"/>
  <c r="M184" i="1" s="1"/>
  <c r="J183" i="1"/>
  <c r="M183" i="1" s="1"/>
  <c r="J182" i="1"/>
  <c r="J181" i="1"/>
  <c r="J180" i="1"/>
  <c r="J179" i="1"/>
  <c r="M179" i="1" s="1"/>
  <c r="J178" i="1"/>
  <c r="M178" i="1" s="1"/>
  <c r="J177" i="1"/>
  <c r="J176" i="1"/>
  <c r="M176" i="1" s="1"/>
  <c r="J175" i="1"/>
  <c r="M175" i="1" s="1"/>
  <c r="J174" i="1"/>
  <c r="J173" i="1"/>
  <c r="J172" i="1"/>
  <c r="J171" i="1"/>
  <c r="M171" i="1" s="1"/>
  <c r="J170" i="1"/>
  <c r="M170" i="1" s="1"/>
  <c r="J169" i="1"/>
  <c r="J168" i="1"/>
  <c r="M168" i="1" s="1"/>
  <c r="J167" i="1"/>
  <c r="M167" i="1" s="1"/>
  <c r="J166" i="1"/>
  <c r="J165" i="1"/>
  <c r="J164" i="1"/>
  <c r="J163" i="1"/>
  <c r="M163" i="1" s="1"/>
  <c r="J162" i="1"/>
  <c r="M162" i="1" s="1"/>
  <c r="J161" i="1"/>
  <c r="J160" i="1"/>
  <c r="M160" i="1" s="1"/>
  <c r="J159" i="1"/>
  <c r="M159" i="1" s="1"/>
  <c r="J158" i="1"/>
  <c r="J157" i="1"/>
  <c r="J156" i="1"/>
  <c r="J155" i="1"/>
  <c r="M155" i="1" s="1"/>
  <c r="J154" i="1"/>
  <c r="M154" i="1" s="1"/>
  <c r="J153" i="1"/>
  <c r="J152" i="1"/>
  <c r="M152" i="1" s="1"/>
  <c r="J151" i="1"/>
  <c r="M151" i="1" s="1"/>
  <c r="J150" i="1"/>
  <c r="J149" i="1"/>
  <c r="J148" i="1"/>
  <c r="J147" i="1"/>
  <c r="M147" i="1" s="1"/>
  <c r="J146" i="1"/>
  <c r="M146" i="1" s="1"/>
  <c r="J145" i="1"/>
  <c r="J144" i="1"/>
  <c r="M144" i="1" s="1"/>
  <c r="J143" i="1"/>
  <c r="M143" i="1" s="1"/>
  <c r="J142" i="1"/>
  <c r="J141" i="1"/>
  <c r="J140" i="1"/>
  <c r="J139" i="1"/>
  <c r="M139" i="1" s="1"/>
  <c r="J138" i="1"/>
  <c r="M138" i="1" s="1"/>
  <c r="J137" i="1"/>
  <c r="J136" i="1"/>
  <c r="M136" i="1" s="1"/>
  <c r="J135" i="1"/>
  <c r="M135" i="1" s="1"/>
  <c r="J134" i="1"/>
  <c r="J133" i="1"/>
  <c r="J132" i="1"/>
  <c r="J131" i="1"/>
  <c r="M131" i="1" s="1"/>
  <c r="J130" i="1"/>
  <c r="M130" i="1" s="1"/>
  <c r="J129" i="1"/>
  <c r="J128" i="1"/>
  <c r="M128" i="1" s="1"/>
  <c r="J127" i="1"/>
  <c r="M127" i="1" s="1"/>
  <c r="J126" i="1"/>
  <c r="J125" i="1"/>
  <c r="J124" i="1"/>
  <c r="J123" i="1"/>
  <c r="M123" i="1" s="1"/>
  <c r="J122" i="1"/>
  <c r="M122" i="1" s="1"/>
  <c r="J121" i="1"/>
  <c r="J120" i="1"/>
  <c r="M120" i="1" s="1"/>
  <c r="J119" i="1"/>
  <c r="M119" i="1" s="1"/>
  <c r="J118" i="1"/>
  <c r="J117" i="1"/>
  <c r="J116" i="1"/>
  <c r="J115" i="1"/>
  <c r="M115" i="1" s="1"/>
  <c r="J114" i="1"/>
  <c r="M114" i="1" s="1"/>
  <c r="J113" i="1"/>
  <c r="J112" i="1"/>
  <c r="M112" i="1" s="1"/>
  <c r="J111" i="1"/>
  <c r="M111" i="1" s="1"/>
  <c r="J110" i="1"/>
  <c r="J109" i="1"/>
  <c r="J108" i="1"/>
  <c r="J107" i="1"/>
  <c r="M107" i="1" s="1"/>
  <c r="J106" i="1"/>
  <c r="M106" i="1" s="1"/>
  <c r="J105" i="1"/>
  <c r="J104" i="1"/>
  <c r="M104" i="1" s="1"/>
  <c r="J103" i="1"/>
  <c r="M103" i="1" s="1"/>
  <c r="J102" i="1"/>
  <c r="J101" i="1"/>
  <c r="J100" i="1"/>
  <c r="J99" i="1"/>
  <c r="M99" i="1" s="1"/>
  <c r="J98" i="1"/>
  <c r="M98" i="1" s="1"/>
  <c r="J97" i="1"/>
  <c r="J96" i="1"/>
  <c r="M96" i="1" s="1"/>
  <c r="J95" i="1"/>
  <c r="M95" i="1" s="1"/>
  <c r="J94" i="1"/>
  <c r="J93" i="1"/>
  <c r="J92" i="1"/>
  <c r="J91" i="1"/>
  <c r="M91" i="1" s="1"/>
  <c r="J90" i="1"/>
  <c r="M90" i="1" s="1"/>
  <c r="J89" i="1"/>
  <c r="J88" i="1"/>
  <c r="M88" i="1" s="1"/>
  <c r="J87" i="1"/>
  <c r="M87" i="1" s="1"/>
  <c r="J86" i="1"/>
  <c r="J85" i="1"/>
  <c r="J84" i="1"/>
  <c r="J83" i="1"/>
  <c r="M83" i="1" s="1"/>
  <c r="J82" i="1"/>
  <c r="M82" i="1" s="1"/>
  <c r="J81" i="1"/>
  <c r="J80" i="1"/>
  <c r="M80" i="1" s="1"/>
  <c r="J79" i="1"/>
  <c r="M79" i="1" s="1"/>
  <c r="J78" i="1"/>
  <c r="J77" i="1"/>
  <c r="J76" i="1"/>
  <c r="J75" i="1"/>
  <c r="M75" i="1" s="1"/>
  <c r="J74" i="1"/>
  <c r="M74" i="1" s="1"/>
  <c r="J73" i="1"/>
  <c r="J72" i="1"/>
  <c r="M72" i="1" s="1"/>
  <c r="J71" i="1"/>
  <c r="M71" i="1" s="1"/>
  <c r="J70" i="1"/>
  <c r="J69" i="1"/>
  <c r="J68" i="1"/>
  <c r="J67" i="1"/>
  <c r="M67" i="1" s="1"/>
  <c r="J66" i="1"/>
  <c r="M66" i="1" s="1"/>
  <c r="J65" i="1"/>
  <c r="J64" i="1"/>
  <c r="M64" i="1" s="1"/>
  <c r="J63" i="1"/>
  <c r="M63" i="1" s="1"/>
  <c r="J62" i="1"/>
  <c r="J61" i="1"/>
  <c r="J60" i="1"/>
  <c r="J59" i="1"/>
  <c r="M59" i="1" s="1"/>
  <c r="J58" i="1"/>
  <c r="M58" i="1" s="1"/>
  <c r="J57" i="1"/>
  <c r="J56" i="1"/>
  <c r="M56" i="1" s="1"/>
  <c r="J55" i="1"/>
  <c r="M55" i="1" s="1"/>
  <c r="J54" i="1"/>
  <c r="J53" i="1"/>
  <c r="J52" i="1"/>
  <c r="J51" i="1"/>
  <c r="M51" i="1" s="1"/>
  <c r="J50" i="1"/>
  <c r="M50" i="1" s="1"/>
  <c r="J49" i="1"/>
  <c r="J48" i="1"/>
  <c r="M48" i="1" s="1"/>
  <c r="J47" i="1"/>
  <c r="M47" i="1" s="1"/>
  <c r="J46" i="1"/>
  <c r="J45" i="1"/>
  <c r="J44" i="1"/>
  <c r="J43" i="1"/>
  <c r="M43" i="1" s="1"/>
  <c r="J42" i="1"/>
  <c r="M42" i="1" s="1"/>
  <c r="J41" i="1"/>
  <c r="J40" i="1"/>
  <c r="M40" i="1" s="1"/>
  <c r="J39" i="1"/>
  <c r="M39" i="1" s="1"/>
  <c r="J38" i="1"/>
  <c r="J37" i="1"/>
  <c r="J36" i="1"/>
  <c r="J35" i="1"/>
  <c r="M35" i="1" s="1"/>
  <c r="J34" i="1"/>
  <c r="M34" i="1" s="1"/>
  <c r="J33" i="1"/>
  <c r="J32" i="1"/>
  <c r="M32" i="1" s="1"/>
  <c r="J31" i="1"/>
  <c r="M31" i="1" s="1"/>
  <c r="J30" i="1"/>
  <c r="J29" i="1"/>
  <c r="J28" i="1"/>
  <c r="J27" i="1"/>
  <c r="M27" i="1" s="1"/>
  <c r="J26" i="1"/>
  <c r="M26" i="1" s="1"/>
  <c r="J25" i="1"/>
  <c r="J24" i="1"/>
  <c r="M24" i="1" s="1"/>
  <c r="J23" i="1"/>
  <c r="M23" i="1" s="1"/>
  <c r="J22" i="1"/>
  <c r="J21" i="1"/>
  <c r="J20" i="1"/>
  <c r="J19" i="1"/>
  <c r="M19" i="1" s="1"/>
  <c r="J18" i="1"/>
  <c r="M18" i="1" s="1"/>
  <c r="J17" i="1"/>
  <c r="J16" i="1"/>
  <c r="M16" i="1" s="1"/>
  <c r="J15" i="1"/>
  <c r="M15" i="1" s="1"/>
  <c r="J14" i="1"/>
  <c r="J13" i="1"/>
  <c r="J12" i="1"/>
  <c r="J11" i="1"/>
  <c r="M11" i="1" s="1"/>
  <c r="J10" i="1"/>
  <c r="M10" i="1" s="1"/>
  <c r="J9" i="1"/>
  <c r="J8" i="1"/>
  <c r="M8" i="1" s="1"/>
  <c r="J7" i="1"/>
  <c r="M7" i="1" s="1"/>
  <c r="J6" i="1"/>
  <c r="J5" i="1"/>
  <c r="J4" i="1"/>
  <c r="J3" i="1"/>
  <c r="M3" i="1" s="1"/>
  <c r="J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442" i="1" l="1"/>
  <c r="M3450" i="1"/>
  <c r="M3458" i="1"/>
  <c r="M3466" i="1"/>
  <c r="M3474" i="1"/>
  <c r="M3482" i="1"/>
  <c r="M3490" i="1"/>
  <c r="M3498" i="1"/>
  <c r="M3506" i="1"/>
  <c r="M3514" i="1"/>
  <c r="M3522" i="1"/>
  <c r="M3530" i="1"/>
  <c r="M3538" i="1"/>
  <c r="M3546" i="1"/>
  <c r="M3554" i="1"/>
  <c r="M3562" i="1"/>
  <c r="M3570" i="1"/>
  <c r="M3578" i="1"/>
  <c r="M3586" i="1"/>
  <c r="M3594" i="1"/>
  <c r="M3602" i="1"/>
  <c r="M3610" i="1"/>
  <c r="M3618" i="1"/>
  <c r="M3626" i="1"/>
  <c r="M3634" i="1"/>
  <c r="M3642" i="1"/>
  <c r="M3650" i="1"/>
  <c r="M3658" i="1"/>
  <c r="M3666" i="1"/>
  <c r="M3674" i="1"/>
  <c r="M3682" i="1"/>
  <c r="M3690" i="1"/>
  <c r="M3698" i="1"/>
  <c r="M3706" i="1"/>
  <c r="M3714" i="1"/>
  <c r="M3722" i="1"/>
  <c r="M3730" i="1"/>
  <c r="M3738" i="1"/>
  <c r="M3746" i="1"/>
  <c r="M3754" i="1"/>
  <c r="M3762" i="1"/>
  <c r="M3770" i="1"/>
  <c r="M3778" i="1"/>
  <c r="M3786" i="1"/>
  <c r="M3794" i="1"/>
  <c r="M3802" i="1"/>
  <c r="M3810" i="1"/>
  <c r="M3818" i="1"/>
  <c r="M3826" i="1"/>
  <c r="M3834" i="1"/>
  <c r="M3842" i="1"/>
  <c r="M3850" i="1"/>
  <c r="M3858" i="1"/>
  <c r="M3866" i="1"/>
  <c r="M3874" i="1"/>
  <c r="M3882" i="1"/>
  <c r="M3890" i="1"/>
  <c r="M3898" i="1"/>
  <c r="M3906" i="1"/>
  <c r="M3914" i="1"/>
  <c r="M3922" i="1"/>
  <c r="M3930" i="1"/>
  <c r="M3938" i="1"/>
  <c r="M3946" i="1"/>
  <c r="M3954" i="1"/>
  <c r="M3962" i="1"/>
  <c r="M3970" i="1"/>
  <c r="M3978" i="1"/>
  <c r="M3986" i="1"/>
  <c r="M3994" i="1"/>
  <c r="M4002" i="1"/>
  <c r="M4010" i="1"/>
  <c r="M4018" i="1"/>
  <c r="M4026" i="1"/>
  <c r="M4034" i="1"/>
  <c r="M4042" i="1"/>
  <c r="M4050" i="1"/>
  <c r="M4058" i="1"/>
  <c r="M4066" i="1"/>
  <c r="M4074" i="1"/>
  <c r="M4082" i="1"/>
  <c r="M4090" i="1"/>
  <c r="M4098" i="1"/>
  <c r="M4106" i="1"/>
  <c r="M4114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1289" i="1"/>
  <c r="M1297" i="1"/>
  <c r="M1305" i="1"/>
  <c r="M1313" i="1"/>
  <c r="M1321" i="1"/>
  <c r="M1329" i="1"/>
  <c r="M1337" i="1"/>
  <c r="M1345" i="1"/>
  <c r="M1353" i="1"/>
  <c r="M1361" i="1"/>
  <c r="M1369" i="1"/>
  <c r="M1377" i="1"/>
  <c r="M1385" i="1"/>
  <c r="M1393" i="1"/>
  <c r="M1401" i="1"/>
  <c r="M1409" i="1"/>
  <c r="M1417" i="1"/>
  <c r="M1425" i="1"/>
  <c r="M1433" i="1"/>
  <c r="M1441" i="1"/>
  <c r="M1449" i="1"/>
  <c r="M1457" i="1"/>
  <c r="M1465" i="1"/>
  <c r="M1473" i="1"/>
  <c r="M1481" i="1"/>
  <c r="M1489" i="1"/>
  <c r="M1497" i="1"/>
  <c r="M1505" i="1"/>
  <c r="M1513" i="1"/>
  <c r="M1521" i="1"/>
  <c r="M1529" i="1"/>
  <c r="M1537" i="1"/>
  <c r="M1545" i="1"/>
  <c r="M1553" i="1"/>
  <c r="M1561" i="1"/>
  <c r="M1569" i="1"/>
  <c r="M1577" i="1"/>
  <c r="M1585" i="1"/>
  <c r="M1593" i="1"/>
  <c r="M1601" i="1"/>
  <c r="M1609" i="1"/>
  <c r="M1617" i="1"/>
  <c r="M1625" i="1"/>
  <c r="M1633" i="1"/>
  <c r="M1641" i="1"/>
  <c r="M1649" i="1"/>
  <c r="M1657" i="1"/>
  <c r="M1665" i="1"/>
  <c r="M1673" i="1"/>
  <c r="M1681" i="1"/>
  <c r="M1689" i="1"/>
  <c r="M1697" i="1"/>
  <c r="M1705" i="1"/>
  <c r="M1713" i="1"/>
  <c r="M1721" i="1"/>
  <c r="M1729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1873" i="1"/>
  <c r="M1881" i="1"/>
  <c r="M1889" i="1"/>
  <c r="M1897" i="1"/>
  <c r="M1905" i="1"/>
  <c r="M1913" i="1"/>
  <c r="M1921" i="1"/>
  <c r="M1929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2049" i="1"/>
  <c r="M2057" i="1"/>
  <c r="M2065" i="1"/>
  <c r="M2073" i="1"/>
  <c r="M2081" i="1"/>
  <c r="M2089" i="1"/>
  <c r="M2097" i="1"/>
  <c r="M2105" i="1"/>
  <c r="M2113" i="1"/>
  <c r="M2121" i="1"/>
  <c r="M2129" i="1"/>
  <c r="M2137" i="1"/>
  <c r="M2145" i="1"/>
  <c r="M2153" i="1"/>
  <c r="M2161" i="1"/>
  <c r="M2169" i="1"/>
  <c r="M2177" i="1"/>
  <c r="M2185" i="1"/>
  <c r="M2193" i="1"/>
  <c r="M2201" i="1"/>
  <c r="M2209" i="1"/>
  <c r="M2217" i="1"/>
  <c r="M2225" i="1"/>
  <c r="M2233" i="1"/>
  <c r="M2241" i="1"/>
  <c r="M2249" i="1"/>
  <c r="M2257" i="1"/>
  <c r="M2265" i="1"/>
  <c r="M2273" i="1"/>
  <c r="M2281" i="1"/>
  <c r="M2289" i="1"/>
  <c r="M2297" i="1"/>
  <c r="M2305" i="1"/>
  <c r="M2313" i="1"/>
  <c r="M2321" i="1"/>
  <c r="M2329" i="1"/>
  <c r="M2337" i="1"/>
  <c r="M2345" i="1"/>
  <c r="M2353" i="1"/>
  <c r="M2361" i="1"/>
  <c r="M2369" i="1"/>
  <c r="M2377" i="1"/>
  <c r="M2385" i="1"/>
  <c r="M2393" i="1"/>
  <c r="M2401" i="1"/>
  <c r="M2409" i="1"/>
  <c r="M2417" i="1"/>
  <c r="M2425" i="1"/>
  <c r="M2433" i="1"/>
  <c r="M2441" i="1"/>
  <c r="M2449" i="1"/>
  <c r="M2457" i="1"/>
  <c r="M2465" i="1"/>
  <c r="M2473" i="1"/>
  <c r="M2481" i="1"/>
  <c r="M2489" i="1"/>
  <c r="M2497" i="1"/>
  <c r="M2505" i="1"/>
  <c r="M2513" i="1"/>
  <c r="M2521" i="1"/>
  <c r="M2529" i="1"/>
  <c r="M2537" i="1"/>
  <c r="M2545" i="1"/>
  <c r="M2553" i="1"/>
  <c r="M2561" i="1"/>
  <c r="M2569" i="1"/>
  <c r="M2577" i="1"/>
  <c r="M2585" i="1"/>
  <c r="M2593" i="1"/>
  <c r="M2601" i="1"/>
  <c r="M2609" i="1"/>
  <c r="M2617" i="1"/>
  <c r="M2625" i="1"/>
  <c r="M2633" i="1"/>
  <c r="M2641" i="1"/>
  <c r="M2649" i="1"/>
  <c r="M2657" i="1"/>
  <c r="M2665" i="1"/>
  <c r="M2673" i="1"/>
  <c r="M2681" i="1"/>
  <c r="M2689" i="1"/>
  <c r="M2697" i="1"/>
  <c r="M2705" i="1"/>
  <c r="M2713" i="1"/>
  <c r="M2721" i="1"/>
  <c r="M2729" i="1"/>
  <c r="M2737" i="1"/>
  <c r="M2745" i="1"/>
  <c r="M2753" i="1"/>
  <c r="M2761" i="1"/>
  <c r="M2769" i="1"/>
  <c r="M2777" i="1"/>
  <c r="M2785" i="1"/>
  <c r="M2793" i="1"/>
  <c r="M2801" i="1"/>
  <c r="M2809" i="1"/>
  <c r="M2817" i="1"/>
  <c r="M2825" i="1"/>
  <c r="M2833" i="1"/>
  <c r="M2841" i="1"/>
  <c r="M2849" i="1"/>
  <c r="M2857" i="1"/>
  <c r="M2865" i="1"/>
  <c r="M2873" i="1"/>
  <c r="M2881" i="1"/>
  <c r="M2889" i="1"/>
  <c r="M2897" i="1"/>
  <c r="M2905" i="1"/>
  <c r="M2913" i="1"/>
  <c r="M2921" i="1"/>
  <c r="M2929" i="1"/>
  <c r="M2937" i="1"/>
  <c r="M2945" i="1"/>
  <c r="M2953" i="1"/>
  <c r="M2961" i="1"/>
  <c r="M2969" i="1"/>
  <c r="M2977" i="1"/>
  <c r="M2985" i="1"/>
  <c r="M2993" i="1"/>
  <c r="M3001" i="1"/>
  <c r="M3009" i="1"/>
  <c r="M3017" i="1"/>
  <c r="M3025" i="1"/>
  <c r="M3033" i="1"/>
  <c r="M3041" i="1"/>
  <c r="M3049" i="1"/>
  <c r="M3057" i="1"/>
  <c r="M3065" i="1"/>
  <c r="M3073" i="1"/>
  <c r="M3081" i="1"/>
  <c r="M3089" i="1"/>
  <c r="M3097" i="1"/>
  <c r="M3105" i="1"/>
  <c r="M3113" i="1"/>
  <c r="M3121" i="1"/>
  <c r="M3129" i="1"/>
  <c r="M3137" i="1"/>
  <c r="M3145" i="1"/>
  <c r="M3153" i="1"/>
  <c r="M3161" i="1"/>
  <c r="M3169" i="1"/>
  <c r="M3177" i="1"/>
  <c r="M3185" i="1"/>
  <c r="M3193" i="1"/>
  <c r="M3201" i="1"/>
  <c r="M3209" i="1"/>
  <c r="M3217" i="1"/>
  <c r="M3225" i="1"/>
  <c r="M3233" i="1"/>
  <c r="M3241" i="1"/>
  <c r="M3249" i="1"/>
  <c r="M3257" i="1"/>
  <c r="M3265" i="1"/>
  <c r="M3273" i="1"/>
  <c r="M3281" i="1"/>
  <c r="M3289" i="1"/>
  <c r="M3297" i="1"/>
  <c r="M3305" i="1"/>
  <c r="M3313" i="1"/>
  <c r="M3321" i="1"/>
  <c r="M3329" i="1"/>
  <c r="M3337" i="1"/>
  <c r="M3345" i="1"/>
  <c r="M3353" i="1"/>
  <c r="M3361" i="1"/>
  <c r="M3369" i="1"/>
  <c r="M3377" i="1"/>
  <c r="M3385" i="1"/>
  <c r="M3393" i="1"/>
  <c r="M3401" i="1"/>
  <c r="M3409" i="1"/>
  <c r="M3417" i="1"/>
  <c r="M3425" i="1"/>
  <c r="M3433" i="1"/>
  <c r="M3441" i="1"/>
  <c r="M3449" i="1"/>
  <c r="M3457" i="1"/>
  <c r="M3465" i="1"/>
  <c r="M3473" i="1"/>
  <c r="M3481" i="1"/>
  <c r="M3489" i="1"/>
  <c r="M3497" i="1"/>
  <c r="M3505" i="1"/>
  <c r="M3513" i="1"/>
  <c r="M3521" i="1"/>
  <c r="M3529" i="1"/>
  <c r="M3537" i="1"/>
  <c r="M3545" i="1"/>
  <c r="M3553" i="1"/>
  <c r="M3561" i="1"/>
  <c r="M3569" i="1"/>
  <c r="M3577" i="1"/>
  <c r="M3585" i="1"/>
  <c r="M3593" i="1"/>
  <c r="M3601" i="1"/>
  <c r="M3609" i="1"/>
  <c r="M3617" i="1"/>
  <c r="M3625" i="1"/>
  <c r="M3633" i="1"/>
  <c r="M3641" i="1"/>
  <c r="M3649" i="1"/>
  <c r="M3657" i="1"/>
  <c r="M3665" i="1"/>
  <c r="M3673" i="1"/>
  <c r="M3681" i="1"/>
  <c r="M3689" i="1"/>
  <c r="M3697" i="1"/>
  <c r="M3705" i="1"/>
  <c r="M3713" i="1"/>
  <c r="M3721" i="1"/>
  <c r="M3729" i="1"/>
  <c r="M3737" i="1"/>
  <c r="M3745" i="1"/>
  <c r="M3753" i="1"/>
  <c r="M3761" i="1"/>
  <c r="M3769" i="1"/>
  <c r="M3777" i="1"/>
  <c r="M3785" i="1"/>
  <c r="M3793" i="1"/>
  <c r="M3801" i="1"/>
  <c r="M3809" i="1"/>
  <c r="M3817" i="1"/>
  <c r="M3825" i="1"/>
  <c r="M3833" i="1"/>
  <c r="M3841" i="1"/>
  <c r="M3849" i="1"/>
  <c r="M3857" i="1"/>
  <c r="M3865" i="1"/>
  <c r="M3873" i="1"/>
  <c r="M3881" i="1"/>
  <c r="M3889" i="1"/>
  <c r="M3897" i="1"/>
  <c r="M3905" i="1"/>
  <c r="M3913" i="1"/>
  <c r="M3921" i="1"/>
  <c r="M3929" i="1"/>
  <c r="M3937" i="1"/>
  <c r="M3945" i="1"/>
  <c r="M3953" i="1"/>
  <c r="M3961" i="1"/>
  <c r="M3969" i="1"/>
  <c r="M3977" i="1"/>
  <c r="M3985" i="1"/>
  <c r="M3993" i="1"/>
  <c r="M4001" i="1"/>
  <c r="M4009" i="1"/>
  <c r="M4017" i="1"/>
  <c r="M4025" i="1"/>
  <c r="M4033" i="1"/>
  <c r="M4041" i="1"/>
  <c r="M4049" i="1"/>
  <c r="M4057" i="1"/>
  <c r="M4065" i="1"/>
  <c r="M4073" i="1"/>
  <c r="M4081" i="1"/>
  <c r="M4089" i="1"/>
  <c r="M4097" i="1"/>
  <c r="M4105" i="1"/>
  <c r="M4113" i="1"/>
  <c r="E8" i="7"/>
  <c r="E5" i="7"/>
  <c r="E6" i="7"/>
  <c r="E12" i="7"/>
  <c r="E4" i="7"/>
  <c r="E10" i="7"/>
  <c r="E14" i="7"/>
  <c r="E11" i="7"/>
  <c r="E7" i="7"/>
  <c r="C16" i="7"/>
  <c r="P16" i="7"/>
  <c r="E9" i="7"/>
  <c r="D16" i="7"/>
  <c r="E3" i="7"/>
  <c r="E13" i="7"/>
  <c r="Q5" i="7"/>
  <c r="Q3" i="7"/>
  <c r="Q7" i="7"/>
  <c r="Q9" i="7"/>
  <c r="Q8" i="7"/>
  <c r="Q10" i="7"/>
  <c r="Q11" i="7"/>
  <c r="Q4" i="7"/>
  <c r="Q12" i="7"/>
  <c r="Q13" i="7"/>
  <c r="Q6" i="7"/>
  <c r="Q14" i="7"/>
  <c r="B16" i="7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O4121" i="1"/>
  <c r="O4120" i="1"/>
  <c r="O4119" i="1"/>
  <c r="O4118" i="1"/>
  <c r="M1238" i="1"/>
  <c r="M1246" i="1"/>
  <c r="M1254" i="1"/>
  <c r="M1262" i="1"/>
  <c r="M1270" i="1"/>
  <c r="M127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P4121" i="1"/>
  <c r="P4118" i="1"/>
  <c r="P4119" i="1"/>
  <c r="P4120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M2796" i="1"/>
  <c r="M2804" i="1"/>
  <c r="M2812" i="1"/>
  <c r="M2820" i="1"/>
  <c r="M2828" i="1"/>
  <c r="M2836" i="1"/>
  <c r="M2844" i="1"/>
  <c r="M2852" i="1"/>
  <c r="M2860" i="1"/>
  <c r="M2868" i="1"/>
  <c r="M2876" i="1"/>
  <c r="M2884" i="1"/>
  <c r="M2892" i="1"/>
  <c r="M2900" i="1"/>
  <c r="M2908" i="1"/>
  <c r="M2916" i="1"/>
  <c r="M2924" i="1"/>
  <c r="M2932" i="1"/>
  <c r="M2940" i="1"/>
  <c r="M2948" i="1"/>
  <c r="M2956" i="1"/>
  <c r="M2964" i="1"/>
  <c r="M2972" i="1"/>
  <c r="M2980" i="1"/>
  <c r="M2988" i="1"/>
  <c r="M2996" i="1"/>
  <c r="M3004" i="1"/>
  <c r="M3012" i="1"/>
  <c r="M3020" i="1"/>
  <c r="M3028" i="1"/>
  <c r="M3036" i="1"/>
  <c r="M3044" i="1"/>
  <c r="M3052" i="1"/>
  <c r="M3060" i="1"/>
  <c r="M3068" i="1"/>
  <c r="M3076" i="1"/>
  <c r="M3084" i="1"/>
  <c r="M3092" i="1"/>
  <c r="M3100" i="1"/>
  <c r="M3108" i="1"/>
  <c r="M3116" i="1"/>
  <c r="M3124" i="1"/>
  <c r="M3132" i="1"/>
  <c r="M3140" i="1"/>
  <c r="M3148" i="1"/>
  <c r="M3156" i="1"/>
  <c r="M3164" i="1"/>
  <c r="M3172" i="1"/>
  <c r="M3180" i="1"/>
  <c r="M3188" i="1"/>
  <c r="M3196" i="1"/>
  <c r="M3204" i="1"/>
  <c r="M3212" i="1"/>
  <c r="M3220" i="1"/>
  <c r="M3228" i="1"/>
  <c r="M3236" i="1"/>
  <c r="M3244" i="1"/>
  <c r="M3252" i="1"/>
  <c r="M3260" i="1"/>
  <c r="M3268" i="1"/>
  <c r="M3276" i="1"/>
  <c r="M3284" i="1"/>
  <c r="M3292" i="1"/>
  <c r="M3300" i="1"/>
  <c r="M3308" i="1"/>
  <c r="M3316" i="1"/>
  <c r="M3324" i="1"/>
  <c r="M3332" i="1"/>
  <c r="M3340" i="1"/>
  <c r="M3348" i="1"/>
  <c r="M3356" i="1"/>
  <c r="M3364" i="1"/>
  <c r="M3372" i="1"/>
  <c r="M3380" i="1"/>
  <c r="M3388" i="1"/>
  <c r="M3396" i="1"/>
  <c r="M3404" i="1"/>
  <c r="M3412" i="1"/>
  <c r="M3420" i="1"/>
  <c r="M3428" i="1"/>
  <c r="M3436" i="1"/>
  <c r="M3444" i="1"/>
  <c r="M3452" i="1"/>
  <c r="M3460" i="1"/>
  <c r="M3468" i="1"/>
  <c r="M3476" i="1"/>
  <c r="M3484" i="1"/>
  <c r="M3492" i="1"/>
  <c r="M3500" i="1"/>
  <c r="M3508" i="1"/>
  <c r="M3516" i="1"/>
  <c r="M3524" i="1"/>
  <c r="M3532" i="1"/>
  <c r="M3540" i="1"/>
  <c r="M3548" i="1"/>
  <c r="M3556" i="1"/>
  <c r="M3564" i="1"/>
  <c r="M3572" i="1"/>
  <c r="M3580" i="1"/>
  <c r="M3588" i="1"/>
  <c r="M3596" i="1"/>
  <c r="M3604" i="1"/>
  <c r="M3612" i="1"/>
  <c r="M3620" i="1"/>
  <c r="M3628" i="1"/>
  <c r="M3636" i="1"/>
  <c r="M3644" i="1"/>
  <c r="M3652" i="1"/>
  <c r="M3660" i="1"/>
  <c r="M3668" i="1"/>
  <c r="M3676" i="1"/>
  <c r="M3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M2413" i="1"/>
  <c r="M2421" i="1"/>
  <c r="M2429" i="1"/>
  <c r="M2437" i="1"/>
  <c r="M2445" i="1"/>
  <c r="M2453" i="1"/>
  <c r="M2461" i="1"/>
  <c r="M2469" i="1"/>
  <c r="M2477" i="1"/>
  <c r="M2485" i="1"/>
  <c r="M2493" i="1"/>
  <c r="M2501" i="1"/>
  <c r="M2509" i="1"/>
  <c r="M2517" i="1"/>
  <c r="M2525" i="1"/>
  <c r="M2533" i="1"/>
  <c r="M2541" i="1"/>
  <c r="M2549" i="1"/>
  <c r="M2557" i="1"/>
  <c r="M2565" i="1"/>
  <c r="M2573" i="1"/>
  <c r="M2581" i="1"/>
  <c r="M2589" i="1"/>
  <c r="M2597" i="1"/>
  <c r="M2605" i="1"/>
  <c r="M2613" i="1"/>
  <c r="M2621" i="1"/>
  <c r="M2629" i="1"/>
  <c r="M2637" i="1"/>
  <c r="M2645" i="1"/>
  <c r="M2653" i="1"/>
  <c r="M2661" i="1"/>
  <c r="M2669" i="1"/>
  <c r="M2677" i="1"/>
  <c r="M2685" i="1"/>
  <c r="M2693" i="1"/>
  <c r="M2701" i="1"/>
  <c r="M2709" i="1"/>
  <c r="M2717" i="1"/>
  <c r="M2725" i="1"/>
  <c r="M2733" i="1"/>
  <c r="M2741" i="1"/>
  <c r="M2749" i="1"/>
  <c r="M2757" i="1"/>
  <c r="M2765" i="1"/>
  <c r="M2773" i="1"/>
  <c r="M2781" i="1"/>
  <c r="M2789" i="1"/>
  <c r="M2797" i="1"/>
  <c r="M2805" i="1"/>
  <c r="M2813" i="1"/>
  <c r="M2821" i="1"/>
  <c r="M2829" i="1"/>
  <c r="M2837" i="1"/>
  <c r="M2845" i="1"/>
  <c r="M2853" i="1"/>
  <c r="M2861" i="1"/>
  <c r="M2869" i="1"/>
  <c r="M2877" i="1"/>
  <c r="M2885" i="1"/>
  <c r="M2893" i="1"/>
  <c r="M2901" i="1"/>
  <c r="M2909" i="1"/>
  <c r="M2917" i="1"/>
  <c r="M2925" i="1"/>
  <c r="M2933" i="1"/>
  <c r="M2941" i="1"/>
  <c r="M2949" i="1"/>
  <c r="M2957" i="1"/>
  <c r="M2965" i="1"/>
  <c r="M2973" i="1"/>
  <c r="M2981" i="1"/>
  <c r="M2989" i="1"/>
  <c r="M2997" i="1"/>
  <c r="M3005" i="1"/>
  <c r="M3013" i="1"/>
  <c r="M3021" i="1"/>
  <c r="M3029" i="1"/>
  <c r="M3037" i="1"/>
  <c r="M3045" i="1"/>
  <c r="M3053" i="1"/>
  <c r="M3061" i="1"/>
  <c r="M3069" i="1"/>
  <c r="M3077" i="1"/>
  <c r="M3085" i="1"/>
  <c r="M3093" i="1"/>
  <c r="M3101" i="1"/>
  <c r="M3109" i="1"/>
  <c r="M3117" i="1"/>
  <c r="M3125" i="1"/>
  <c r="M3133" i="1"/>
  <c r="M3141" i="1"/>
  <c r="M3149" i="1"/>
  <c r="M3157" i="1"/>
  <c r="M3165" i="1"/>
  <c r="M3173" i="1"/>
  <c r="M3181" i="1"/>
  <c r="M3189" i="1"/>
  <c r="M3197" i="1"/>
  <c r="M3205" i="1"/>
  <c r="M3213" i="1"/>
  <c r="M3221" i="1"/>
  <c r="M3229" i="1"/>
  <c r="M3237" i="1"/>
  <c r="M3245" i="1"/>
  <c r="M3253" i="1"/>
  <c r="M3261" i="1"/>
  <c r="M3269" i="1"/>
  <c r="M3277" i="1"/>
  <c r="M3285" i="1"/>
  <c r="M3293" i="1"/>
  <c r="M3301" i="1"/>
  <c r="M3309" i="1"/>
  <c r="M3317" i="1"/>
  <c r="M3325" i="1"/>
  <c r="M3333" i="1"/>
  <c r="M3341" i="1"/>
  <c r="M3349" i="1"/>
  <c r="M3357" i="1"/>
  <c r="M3365" i="1"/>
  <c r="M3373" i="1"/>
  <c r="M3381" i="1"/>
  <c r="M3389" i="1"/>
  <c r="M3397" i="1"/>
  <c r="M3405" i="1"/>
  <c r="M3413" i="1"/>
  <c r="M3421" i="1"/>
  <c r="M3429" i="1"/>
  <c r="M3437" i="1"/>
  <c r="M3445" i="1"/>
  <c r="M3453" i="1"/>
  <c r="M3461" i="1"/>
  <c r="M3469" i="1"/>
  <c r="M3477" i="1"/>
  <c r="M3485" i="1"/>
  <c r="M3493" i="1"/>
  <c r="M3501" i="1"/>
  <c r="M3509" i="1"/>
  <c r="M3517" i="1"/>
  <c r="M3525" i="1"/>
  <c r="M3533" i="1"/>
  <c r="M3541" i="1"/>
  <c r="M3549" i="1"/>
  <c r="M3557" i="1"/>
  <c r="M3565" i="1"/>
  <c r="M3573" i="1"/>
  <c r="M3581" i="1"/>
  <c r="M3589" i="1"/>
  <c r="M3597" i="1"/>
  <c r="M3605" i="1"/>
  <c r="M3613" i="1"/>
  <c r="M3621" i="1"/>
  <c r="M3629" i="1"/>
  <c r="M3637" i="1"/>
  <c r="M3645" i="1"/>
  <c r="M3653" i="1"/>
  <c r="M3661" i="1"/>
  <c r="M3669" i="1"/>
  <c r="M3677" i="1"/>
  <c r="M3685" i="1"/>
  <c r="M3693" i="1"/>
  <c r="M3701" i="1"/>
  <c r="M3709" i="1"/>
  <c r="M3717" i="1"/>
  <c r="M3725" i="1"/>
  <c r="M3733" i="1"/>
  <c r="M3741" i="1"/>
  <c r="M3749" i="1"/>
  <c r="M3757" i="1"/>
  <c r="M3765" i="1"/>
  <c r="M3773" i="1"/>
  <c r="M3781" i="1"/>
  <c r="M3789" i="1"/>
  <c r="M3797" i="1"/>
  <c r="M3805" i="1"/>
  <c r="M3813" i="1"/>
  <c r="M3821" i="1"/>
  <c r="M3829" i="1"/>
  <c r="M3837" i="1"/>
  <c r="M3845" i="1"/>
  <c r="M3853" i="1"/>
  <c r="M3861" i="1"/>
  <c r="M3869" i="1"/>
  <c r="M3877" i="1"/>
  <c r="M3885" i="1"/>
  <c r="M3893" i="1"/>
  <c r="M3901" i="1"/>
  <c r="M3909" i="1"/>
  <c r="M3917" i="1"/>
  <c r="M3925" i="1"/>
  <c r="M3933" i="1"/>
  <c r="M3941" i="1"/>
  <c r="M3949" i="1"/>
  <c r="M3957" i="1"/>
  <c r="M3965" i="1"/>
  <c r="M3973" i="1"/>
  <c r="M3981" i="1"/>
  <c r="M3989" i="1"/>
  <c r="M3997" i="1"/>
  <c r="M4005" i="1"/>
  <c r="M4013" i="1"/>
  <c r="M4021" i="1"/>
  <c r="M4029" i="1"/>
  <c r="M4037" i="1"/>
  <c r="M4045" i="1"/>
  <c r="M4053" i="1"/>
  <c r="M4061" i="1"/>
  <c r="M4069" i="1"/>
  <c r="M4077" i="1"/>
  <c r="M4085" i="1"/>
  <c r="M4093" i="1"/>
  <c r="M4101" i="1"/>
  <c r="M4109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M2718" i="1"/>
  <c r="M2726" i="1"/>
  <c r="M2734" i="1"/>
  <c r="M2742" i="1"/>
  <c r="M2750" i="1"/>
  <c r="M2758" i="1"/>
  <c r="M2766" i="1"/>
  <c r="M2774" i="1"/>
  <c r="M2782" i="1"/>
  <c r="M2790" i="1"/>
  <c r="M2798" i="1"/>
  <c r="M2806" i="1"/>
  <c r="M2814" i="1"/>
  <c r="M2822" i="1"/>
  <c r="M2830" i="1"/>
  <c r="M2838" i="1"/>
  <c r="M2846" i="1"/>
  <c r="M2854" i="1"/>
  <c r="M2862" i="1"/>
  <c r="M2870" i="1"/>
  <c r="M2878" i="1"/>
  <c r="M2886" i="1"/>
  <c r="M2894" i="1"/>
  <c r="M2902" i="1"/>
  <c r="M2910" i="1"/>
  <c r="M2918" i="1"/>
  <c r="M2926" i="1"/>
  <c r="M2934" i="1"/>
  <c r="M2942" i="1"/>
  <c r="M2950" i="1"/>
  <c r="M2958" i="1"/>
  <c r="M2966" i="1"/>
  <c r="M2974" i="1"/>
  <c r="M2982" i="1"/>
  <c r="M2990" i="1"/>
  <c r="M2998" i="1"/>
  <c r="M3006" i="1"/>
  <c r="M3014" i="1"/>
  <c r="M3022" i="1"/>
  <c r="M3030" i="1"/>
  <c r="M3038" i="1"/>
  <c r="M3046" i="1"/>
  <c r="M3054" i="1"/>
  <c r="M3062" i="1"/>
  <c r="M3070" i="1"/>
  <c r="M3078" i="1"/>
  <c r="M3086" i="1"/>
  <c r="M3094" i="1"/>
  <c r="M3102" i="1"/>
  <c r="M3110" i="1"/>
  <c r="M3118" i="1"/>
  <c r="M3126" i="1"/>
  <c r="M3134" i="1"/>
  <c r="M3142" i="1"/>
  <c r="M3150" i="1"/>
  <c r="M3158" i="1"/>
  <c r="M3166" i="1"/>
  <c r="M3174" i="1"/>
  <c r="M3182" i="1"/>
  <c r="M3190" i="1"/>
  <c r="M3198" i="1"/>
  <c r="M3206" i="1"/>
  <c r="M3214" i="1"/>
  <c r="M3222" i="1"/>
  <c r="M3230" i="1"/>
  <c r="M3238" i="1"/>
  <c r="M3246" i="1"/>
  <c r="M3254" i="1"/>
  <c r="M3262" i="1"/>
  <c r="M3270" i="1"/>
  <c r="M3278" i="1"/>
  <c r="M3286" i="1"/>
  <c r="M3294" i="1"/>
  <c r="M3302" i="1"/>
  <c r="M3310" i="1"/>
  <c r="M3318" i="1"/>
  <c r="M3326" i="1"/>
  <c r="M3334" i="1"/>
  <c r="M3342" i="1"/>
  <c r="M3350" i="1"/>
  <c r="M3358" i="1"/>
  <c r="M3366" i="1"/>
  <c r="M3374" i="1"/>
  <c r="M3382" i="1"/>
  <c r="M3390" i="1"/>
  <c r="M3398" i="1"/>
  <c r="M3406" i="1"/>
  <c r="M3414" i="1"/>
  <c r="M3422" i="1"/>
  <c r="M3430" i="1"/>
  <c r="M3438" i="1"/>
  <c r="M3446" i="1"/>
  <c r="M3454" i="1"/>
  <c r="M3462" i="1"/>
  <c r="M3470" i="1"/>
  <c r="M3478" i="1"/>
  <c r="M3486" i="1"/>
  <c r="M3494" i="1"/>
  <c r="M3502" i="1"/>
  <c r="M3510" i="1"/>
  <c r="M3518" i="1"/>
  <c r="J4119" i="1"/>
  <c r="J4118" i="1"/>
  <c r="M2" i="1"/>
  <c r="M3526" i="1"/>
  <c r="M3534" i="1"/>
  <c r="M3542" i="1"/>
  <c r="M3550" i="1"/>
  <c r="M3558" i="1"/>
  <c r="M3566" i="1"/>
  <c r="M3574" i="1"/>
  <c r="M3582" i="1"/>
  <c r="M3590" i="1"/>
  <c r="M3598" i="1"/>
  <c r="M3606" i="1"/>
  <c r="M3614" i="1"/>
  <c r="M3622" i="1"/>
  <c r="M3630" i="1"/>
  <c r="M3638" i="1"/>
  <c r="M3646" i="1"/>
  <c r="M3654" i="1"/>
  <c r="M3662" i="1"/>
  <c r="M3670" i="1"/>
  <c r="M3678" i="1"/>
  <c r="M3686" i="1"/>
  <c r="M3694" i="1"/>
  <c r="M3702" i="1"/>
  <c r="M3710" i="1"/>
  <c r="M3718" i="1"/>
  <c r="M3726" i="1"/>
  <c r="M3734" i="1"/>
  <c r="M3742" i="1"/>
  <c r="M3750" i="1"/>
  <c r="M3758" i="1"/>
  <c r="M3766" i="1"/>
  <c r="M3774" i="1"/>
  <c r="M3782" i="1"/>
  <c r="M3790" i="1"/>
  <c r="M3798" i="1"/>
  <c r="M3806" i="1"/>
  <c r="M3814" i="1"/>
  <c r="M3822" i="1"/>
  <c r="M3830" i="1"/>
  <c r="M3838" i="1"/>
  <c r="M3846" i="1"/>
  <c r="M3854" i="1"/>
  <c r="M3862" i="1"/>
  <c r="M3870" i="1"/>
  <c r="M3878" i="1"/>
  <c r="M3886" i="1"/>
  <c r="M3894" i="1"/>
  <c r="M3902" i="1"/>
  <c r="M3910" i="1"/>
  <c r="M3918" i="1"/>
  <c r="M3926" i="1"/>
  <c r="M3934" i="1"/>
  <c r="M3942" i="1"/>
  <c r="M3950" i="1"/>
  <c r="M3958" i="1"/>
  <c r="M3966" i="1"/>
  <c r="M3974" i="1"/>
  <c r="M3982" i="1"/>
  <c r="M3990" i="1"/>
  <c r="M3998" i="1"/>
  <c r="M4006" i="1"/>
  <c r="M4014" i="1"/>
  <c r="M4022" i="1"/>
  <c r="M4030" i="1"/>
  <c r="M4038" i="1"/>
  <c r="M4046" i="1"/>
  <c r="M4054" i="1"/>
  <c r="M4062" i="1"/>
  <c r="M4070" i="1"/>
  <c r="M4078" i="1"/>
  <c r="M4086" i="1"/>
  <c r="M4094" i="1"/>
  <c r="M4102" i="1"/>
  <c r="M4110" i="1"/>
  <c r="I13" i="7" l="1"/>
  <c r="J14" i="7"/>
  <c r="I10" i="7"/>
  <c r="H4" i="7"/>
  <c r="H3" i="7"/>
  <c r="H9" i="7"/>
  <c r="J12" i="7"/>
  <c r="H6" i="7"/>
  <c r="H5" i="7"/>
  <c r="J7" i="7"/>
  <c r="H8" i="7"/>
  <c r="I11" i="7"/>
  <c r="H11" i="7"/>
  <c r="J4" i="7"/>
  <c r="J10" i="7"/>
  <c r="J8" i="7"/>
  <c r="J6" i="7"/>
  <c r="I8" i="7"/>
  <c r="I14" i="7"/>
  <c r="I12" i="7"/>
  <c r="H12" i="7"/>
  <c r="H13" i="7"/>
  <c r="I6" i="7"/>
  <c r="I4" i="7"/>
  <c r="J11" i="7"/>
  <c r="H10" i="7"/>
  <c r="J13" i="7"/>
  <c r="J3" i="7"/>
  <c r="J9" i="7"/>
  <c r="J5" i="7"/>
  <c r="I7" i="7"/>
  <c r="I3" i="7"/>
  <c r="I9" i="7"/>
  <c r="I5" i="7"/>
  <c r="H7" i="7"/>
  <c r="H14" i="7"/>
  <c r="Q16" i="7"/>
  <c r="M4121" i="1"/>
  <c r="M4120" i="1"/>
  <c r="M4119" i="1"/>
  <c r="M4118" i="1"/>
  <c r="E16" i="7" l="1"/>
  <c r="H16" i="7" l="1"/>
  <c r="F16" i="7"/>
  <c r="F4" i="7"/>
  <c r="F6" i="7"/>
  <c r="F11" i="7"/>
  <c r="F3" i="7"/>
  <c r="F14" i="7"/>
  <c r="F9" i="7"/>
  <c r="J16" i="7"/>
  <c r="F10" i="7"/>
  <c r="F7" i="7"/>
  <c r="F12" i="7"/>
  <c r="F8" i="7"/>
  <c r="F13" i="7"/>
  <c r="I16" i="7"/>
  <c r="F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36001E-67AF-4801-8024-088FF9097C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6CBF16-F55A-4A0A-8720-492D3368CE68}" name="WorksheetConnection_Kickstarter Data!$A$1:$U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DataA1U411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ategory].[All]}"/>
    <s v="{[Range].[Sub-Category].[All]}"/>
    <s v="{[Range].[countr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<sst xmlns="http://schemas.openxmlformats.org/spreadsheetml/2006/main" count="33139" uniqueCount="8436">
  <si>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</si>
  <si>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</si>
  <si>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</si>
  <si>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</si>
  <si>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</si>
  <si>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</si>
  <si>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</si>
  <si>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</si>
  <si>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</si>
  <si>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</si>
  <si>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</si>
  <si>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</si>
  <si>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</si>
  <si>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</si>
  <si>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</si>
  <si>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</si>
  <si>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</si>
  <si>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</si>
  <si>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</si>
  <si>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</si>
  <si>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</si>
  <si>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</si>
  <si>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</si>
  <si>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</si>
  <si>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</si>
  <si>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</si>
  <si>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</si>
  <si>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</si>
  <si>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</si>
  <si>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</si>
  <si>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</si>
  <si>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</si>
  <si>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</si>
  <si>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</si>
  <si>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</si>
  <si>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</si>
  <si>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</si>
  <si>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</si>
  <si>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</si>
  <si>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</si>
  <si>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</si>
  <si>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</si>
  <si>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</si>
  <si>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</si>
  <si>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</si>
  <si>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</si>
  <si>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</si>
  <si>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</si>
  <si>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</si>
  <si>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</si>
  <si>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</si>
  <si>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</si>
  <si>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</si>
  <si>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</si>
  <si>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</si>
  <si>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</si>
  <si>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</si>
  <si>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</si>
  <si>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</si>
  <si>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</si>
  <si>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</si>
  <si>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</si>
  <si>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</si>
  <si>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</si>
  <si>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</si>
  <si>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</si>
  <si>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</si>
  <si>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</si>
  <si>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</si>
  <si>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</si>
  <si>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</si>
  <si>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</si>
  <si>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</si>
  <si>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</si>
  <si>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</si>
  <si>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</si>
  <si>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</si>
  <si>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</si>
  <si>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</si>
  <si>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</si>
  <si>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</si>
  <si>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</si>
  <si>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</si>
  <si>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</si>
  <si>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</si>
  <si>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</si>
  <si>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</si>
  <si>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</si>
  <si>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</si>
  <si>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</si>
  <si>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</si>
  <si>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</si>
  <si>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</si>
  <si>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</si>
  <si>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</si>
  <si>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</si>
  <si>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</si>
  <si>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</si>
  <si>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</si>
  <si>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</si>
  <si>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</si>
  <si>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</si>
  <si>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</si>
  <si>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</si>
  <si>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</si>
  <si>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</si>
  <si>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</si>
  <si>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</si>
  <si>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</si>
  <si>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</si>
  <si>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</si>
  <si>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</si>
  <si>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</si>
  <si>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</si>
  <si>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</si>
  <si>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</si>
  <si>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</si>
  <si>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</si>
  <si>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</si>
  <si>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</si>
  <si>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</si>
  <si>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</si>
  <si>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</si>
  <si>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</si>
  <si>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</si>
  <si>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</si>
  <si>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</si>
  <si>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</si>
  <si>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</si>
  <si>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</si>
  <si>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</si>
  <si>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</si>
  <si>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</si>
  <si>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</si>
  <si>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</si>
  <si>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</si>
  <si>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</si>
  <si>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</si>
  <si>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</si>
  <si>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</si>
  <si>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</si>
  <si>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</si>
  <si>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</si>
  <si>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</si>
  <si>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</si>
  <si>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</si>
  <si>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</si>
  <si>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</si>
  <si>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</si>
  <si>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</si>
  <si>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</si>
  <si>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</si>
  <si>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</si>
  <si>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</si>
  <si>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</si>
  <si>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</si>
  <si>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</si>
  <si>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</si>
  <si>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</si>
  <si>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</si>
  <si>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</si>
  <si>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</si>
  <si>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</si>
  <si>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</si>
  <si>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</si>
  <si>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</si>
  <si>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</si>
  <si>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</si>
  <si>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</si>
  <si>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</si>
  <si>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</si>
  <si>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</si>
  <si>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</si>
  <si>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</si>
  <si>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</si>
  <si>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</si>
  <si>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</si>
  <si>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</si>
  <si>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</si>
  <si>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</si>
  <si>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</si>
  <si>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</si>
  <si>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</si>
  <si>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</si>
  <si>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</si>
  <si>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</si>
  <si>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</si>
  <si>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</si>
  <si>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</si>
  <si>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</si>
  <si>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</si>
  <si>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</si>
  <si>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</si>
  <si>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</si>
  <si>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</si>
  <si>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</si>
  <si>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</si>
  <si>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</si>
  <si>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</si>
  <si>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</si>
  <si>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</si>
  <si>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</si>
  <si>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</si>
  <si>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</si>
  <si>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</si>
  <si>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</si>
  <si>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</si>
  <si>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</si>
  <si>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</si>
  <si>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</si>
  <si>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</si>
  <si>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</si>
  <si>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</si>
  <si>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</si>
  <si>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</si>
  <si>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</si>
  <si>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</si>
  <si>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</si>
  <si>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</si>
  <si>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</si>
  <si>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</si>
  <si>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</si>
  <si>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</si>
  <si>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</si>
  <si>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</si>
  <si>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</si>
  <si>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</si>
  <si>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</si>
  <si>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</si>
  <si>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</si>
  <si>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</si>
  <si>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</si>
  <si>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</si>
  <si>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</si>
  <si>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</si>
  <si>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</si>
  <si>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</si>
  <si>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</si>
  <si>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</si>
  <si>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</si>
  <si>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</si>
  <si>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</si>
  <si>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</si>
  <si>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</si>
  <si>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</si>
  <si>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</si>
  <si>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</si>
  <si>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</si>
  <si>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</si>
  <si>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</si>
  <si>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</si>
  <si>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</si>
  <si>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</si>
  <si>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</si>
  <si>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</si>
  <si>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</si>
  <si>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</si>
  <si>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</si>
  <si>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</si>
  <si>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</si>
  <si>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</si>
  <si>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</si>
  <si>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</si>
  <si>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</si>
  <si>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</si>
  <si>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</si>
  <si>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</si>
  <si>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</si>
  <si>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</si>
  <si>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</si>
  <si>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</si>
  <si>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</si>
  <si>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</si>
  <si>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</si>
  <si>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</si>
  <si>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</si>
  <si>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</si>
  <si>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</si>
  <si>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</si>
  <si>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</si>
  <si>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</si>
  <si>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</si>
  <si>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</si>
  <si>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</si>
  <si>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</si>
  <si>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</si>
  <si>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</si>
  <si>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</si>
  <si>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</si>
  <si>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</si>
  <si>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</si>
  <si>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</si>
  <si>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</si>
  <si>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</si>
  <si>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</si>
  <si>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</si>
  <si>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</si>
  <si>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</si>
  <si>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</si>
  <si>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</si>
  <si>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</si>
  <si>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</si>
  <si>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</si>
  <si>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</si>
  <si>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</si>
  <si>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</si>
  <si>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</si>
  <si>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</si>
  <si>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</si>
  <si>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</si>
  <si>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</si>
  <si>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</si>
  <si>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</si>
  <si>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</si>
  <si>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</si>
  <si>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</si>
  <si>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</si>
  <si>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</si>
  <si>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</si>
  <si>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</si>
  <si>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</si>
  <si>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</si>
  <si>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</si>
  <si>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</si>
  <si>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</si>
  <si>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</si>
  <si>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</si>
  <si>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</si>
  <si>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</si>
  <si>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</si>
  <si>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</si>
  <si>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</si>
  <si>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</si>
  <si>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</si>
  <si>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</si>
  <si>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</si>
  <si>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</si>
  <si>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</si>
  <si>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</si>
  <si>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</si>
  <si>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</si>
  <si>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</si>
  <si>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</si>
  <si>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</si>
  <si>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</si>
  <si>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</si>
  <si>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</si>
  <si>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</si>
  <si>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</si>
  <si>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</si>
  <si>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</si>
  <si>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</si>
  <si>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</si>
  <si>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</si>
  <si>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</si>
  <si>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</si>
  <si>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</si>
  <si>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</si>
  <si>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</si>
  <si>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</si>
  <si>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</si>
  <si>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</si>
  <si>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</si>
  <si>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</si>
  <si>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</si>
  <si>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</si>
  <si>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</si>
  <si>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</si>
  <si>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</si>
  <si>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</si>
  <si>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</si>
  <si>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</si>
  <si>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</si>
  <si>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</si>
  <si>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</si>
  <si>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</si>
  <si>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</si>
  <si>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</si>
  <si>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</si>
  <si>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</si>
  <si>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</si>
  <si>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</si>
  <si>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</si>
  <si>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</si>
  <si>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</si>
  <si>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</si>
  <si>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</si>
  <si>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</si>
  <si>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</si>
  <si>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</si>
  <si>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</si>
  <si>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</si>
  <si>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</si>
  <si>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</si>
  <si>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</si>
  <si>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</si>
  <si>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</si>
  <si>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</si>
  <si>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</si>
  <si>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</si>
  <si>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</si>
  <si>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</si>
  <si>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</si>
  <si>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</si>
  <si>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</si>
  <si>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</si>
  <si>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</si>
  <si>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</si>
  <si>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</si>
  <si>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</si>
  <si>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</si>
  <si>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</si>
  <si>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</si>
  <si>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</si>
  <si>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</si>
  <si>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</si>
  <si>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</si>
  <si>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</si>
  <si>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</si>
  <si>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</si>
  <si>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</si>
  <si>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</si>
  <si>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</si>
  <si>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</si>
  <si>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</si>
  <si>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</si>
  <si>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</si>
  <si>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</si>
  <si>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</si>
  <si>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</si>
  <si>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</si>
  <si>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</si>
  <si>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</si>
  <si>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</si>
  <si>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</si>
  <si>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</si>
  <si>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</si>
  <si>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</si>
  <si>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</si>
  <si>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</si>
  <si>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</si>
  <si>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</si>
  <si>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</si>
  <si>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</si>
  <si>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</si>
  <si>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</si>
  <si>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</si>
  <si>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</si>
  <si>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</si>
  <si>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</si>
  <si>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</si>
  <si>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</si>
  <si>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</si>
  <si>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</si>
  <si>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</si>
  <si>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</si>
  <si>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</si>
  <si>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</si>
  <si>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</si>
  <si>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</si>
  <si>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</si>
  <si>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</si>
  <si>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</si>
  <si>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</si>
  <si>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</si>
  <si>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</si>
  <si>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</si>
  <si>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</si>
  <si>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</si>
  <si>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</si>
  <si>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</si>
  <si>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</si>
  <si>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</si>
  <si>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</si>
  <si>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</si>
  <si>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</si>
  <si>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</si>
  <si>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</si>
  <si>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</si>
  <si>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</si>
  <si>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</si>
  <si>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</si>
  <si>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</si>
  <si>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</si>
  <si>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</si>
  <si>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</si>
  <si>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</si>
  <si>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</si>
  <si>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</si>
  <si>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</si>
  <si>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</si>
  <si>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</si>
  <si>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</si>
  <si>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</si>
  <si>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</si>
  <si>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</si>
  <si>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</si>
  <si>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</si>
  <si>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</si>
  <si>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</si>
  <si>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</si>
  <si>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</si>
  <si>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</si>
  <si>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</si>
  <si>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</si>
  <si>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</si>
  <si>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</si>
  <si>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</si>
  <si>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</si>
  <si>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</si>
  <si>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</si>
  <si>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</si>
  <si>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</si>
  <si>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</si>
  <si>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</si>
  <si>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</si>
  <si>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</si>
  <si>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</si>
  <si>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</si>
  <si>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</si>
  <si>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</si>
  <si>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</si>
  <si>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</si>
  <si>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</si>
  <si>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</si>
  <si>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</si>
  <si>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</si>
  <si>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</si>
  <si>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</si>
  <si>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</si>
  <si>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</si>
  <si>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</si>
  <si>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</si>
  <si>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</si>
  <si>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</si>
  <si>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</si>
  <si>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</si>
  <si>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</si>
  <si>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</si>
  <si>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</si>
  <si>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</si>
  <si>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</si>
  <si>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</si>
  <si>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</si>
  <si>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</si>
  <si>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</si>
  <si>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</si>
  <si>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</si>
  <si>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</si>
  <si>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</si>
  <si>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</si>
  <si>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</si>
  <si>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</si>
  <si>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</si>
  <si>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</si>
  <si>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</si>
  <si>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</si>
  <si>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</si>
  <si>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</si>
  <si>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</si>
  <si>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</si>
  <si>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</si>
  <si>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</si>
  <si>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</si>
  <si>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</si>
  <si>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</si>
  <si>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</si>
  <si>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</si>
  <si>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</si>
  <si>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</si>
  <si>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</si>
  <si>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</si>
  <si>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</si>
  <si>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</si>
  <si>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</si>
  <si>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</si>
  <si>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</si>
  <si>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</si>
  <si>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</si>
  <si>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</si>
  <si>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</si>
  <si>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</si>
  <si>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</si>
  <si>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</si>
  <si>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</si>
  <si>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</si>
  <si>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</si>
  <si>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</si>
  <si>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</si>
  <si>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</si>
  <si>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</si>
  <si>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</si>
  <si>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</si>
  <si>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</si>
  <si>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</si>
  <si>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</si>
  <si>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</si>
  <si>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</si>
  <si>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</si>
  <si>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</si>
  <si>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</si>
  <si>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</si>
  <si>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</si>
  <si>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</si>
  <si>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</si>
  <si>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</si>
  <si>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</si>
  <si>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</si>
  <si>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</si>
  <si>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</si>
  <si>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</si>
  <si>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</si>
  <si>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</si>
  <si>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</si>
  <si>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</si>
  <si>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</si>
  <si>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</si>
  <si>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</si>
  <si>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</si>
  <si>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</si>
  <si>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</si>
  <si>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</si>
  <si>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</si>
  <si>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</si>
  <si>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</si>
  <si>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</si>
  <si>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</si>
  <si>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</si>
  <si>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</si>
  <si>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</si>
  <si>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</si>
  <si>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</si>
  <si>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</si>
  <si>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</si>
  <si>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</si>
  <si>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</si>
  <si>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</si>
  <si>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</si>
  <si>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</si>
  <si>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</si>
  <si>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</si>
  <si>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</si>
  <si>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</si>
  <si>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</si>
  <si>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</si>
  <si>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</si>
  <si>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</si>
  <si>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</si>
  <si>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</si>
  <si>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</si>
  <si>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</si>
  <si>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</si>
  <si>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</si>
  <si>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</si>
  <si>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</si>
  <si>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</si>
  <si>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</si>
  <si>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</si>
  <si>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</si>
  <si>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</si>
  <si>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</si>
  <si>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</si>
  <si>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</si>
  <si>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</si>
  <si>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</si>
  <si>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</si>
  <si>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</si>
  <si>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</si>
  <si>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</si>
  <si>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</si>
  <si>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</si>
  <si>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</si>
  <si>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</si>
  <si>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</si>
  <si>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</si>
  <si>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</si>
  <si>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</si>
  <si>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</si>
  <si>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</si>
  <si>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</si>
  <si>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</si>
  <si>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</si>
  <si>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</si>
  <si>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</si>
  <si>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</si>
  <si>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</si>
  <si>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</si>
  <si>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</si>
  <si>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</si>
  <si>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</si>
  <si>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</si>
  <si>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</si>
  <si>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</si>
  <si>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</si>
  <si>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</si>
  <si>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</si>
  <si>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</si>
  <si>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</si>
  <si>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</si>
  <si>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</si>
  <si>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</si>
  <si>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</si>
  <si>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</si>
  <si>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</si>
  <si>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</si>
  <si>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</si>
  <si>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</si>
  <si>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</si>
  <si>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</si>
  <si>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</si>
  <si>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</si>
  <si>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</si>
  <si>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</si>
  <si>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</si>
  <si>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</si>
  <si>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</si>
  <si>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</si>
  <si>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</si>
  <si>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</si>
  <si>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</si>
  <si>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</si>
  <si>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</si>
  <si>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</si>
  <si>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</si>
  <si>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</si>
  <si>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</si>
  <si>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</si>
  <si>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</si>
  <si>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</si>
  <si>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</si>
  <si>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</si>
  <si>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</si>
  <si>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</si>
  <si>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</si>
  <si>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</si>
  <si>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</si>
  <si>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</si>
  <si>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</si>
  <si>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</si>
  <si>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</si>
  <si>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</si>
  <si>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</si>
  <si>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</si>
  <si>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</si>
  <si>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</si>
  <si>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</si>
  <si>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</si>
  <si>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</si>
  <si>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</si>
  <si>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</si>
  <si>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</si>
  <si>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</si>
  <si>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</si>
  <si>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</si>
  <si>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</si>
  <si>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</si>
  <si>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</si>
  <si>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</si>
  <si>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</si>
  <si>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</si>
  <si>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</si>
  <si>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</si>
  <si>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</si>
  <si>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</si>
  <si>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</si>
  <si>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</si>
  <si>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</si>
  <si>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</si>
  <si>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</si>
  <si>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</si>
  <si>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</si>
  <si>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</si>
  <si>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</si>
  <si>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</si>
  <si>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</si>
  <si>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</si>
  <si>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</si>
  <si>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</si>
  <si>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</si>
  <si>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</si>
  <si>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</si>
  <si>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</si>
  <si>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</si>
  <si>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</si>
  <si>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</si>
  <si>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</si>
  <si>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</si>
  <si>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</si>
  <si>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</si>
  <si>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</si>
  <si>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</si>
  <si>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</si>
  <si>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</si>
  <si>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</si>
  <si>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</si>
  <si>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</si>
  <si>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</si>
  <si>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</si>
  <si>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</si>
  <si>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</si>
  <si>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</si>
  <si>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</si>
  <si>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</si>
  <si>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</si>
  <si>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</si>
  <si>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</si>
  <si>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</si>
  <si>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</si>
  <si>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</si>
  <si>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</si>
  <si>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</si>
  <si>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</si>
  <si>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</si>
  <si>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</si>
  <si>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</si>
  <si>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</si>
  <si>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</si>
  <si>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</si>
  <si>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</si>
  <si>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</si>
  <si>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</si>
  <si>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</si>
  <si>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</si>
  <si>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</si>
  <si>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</si>
  <si>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</si>
  <si>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</si>
  <si>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</si>
  <si>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</si>
  <si>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</si>
  <si>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</si>
  <si>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</si>
  <si>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</si>
  <si>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</si>
  <si>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</si>
  <si>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</si>
  <si>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</si>
  <si>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</si>
  <si>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</si>
  <si>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</si>
  <si>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</si>
  <si>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</si>
  <si>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</si>
  <si>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</si>
  <si>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</si>
  <si>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</si>
  <si>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</si>
  <si>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</si>
  <si>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</si>
  <si>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</si>
  <si>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</si>
  <si>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</si>
  <si>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</si>
  <si>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</si>
  <si>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</si>
  <si>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</si>
  <si>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</si>
  <si>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</si>
  <si>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</si>
  <si>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</si>
  <si>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</si>
  <si>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</si>
  <si>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</si>
  <si>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</si>
  <si>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</si>
  <si>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</si>
  <si>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</si>
  <si>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</si>
  <si>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</si>
  <si>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</si>
  <si>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</si>
  <si>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</si>
  <si>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</si>
  <si>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</si>
  <si>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</si>
  <si>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</si>
  <si>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</si>
  <si>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</si>
  <si>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</si>
  <si>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</si>
  <si>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</si>
  <si>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</si>
  <si>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</si>
  <si>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</si>
  <si>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</si>
  <si>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</si>
  <si>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</si>
  <si>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</si>
  <si>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</si>
  <si>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</si>
  <si>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</si>
  <si>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</si>
  <si>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</si>
  <si>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</si>
  <si>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</si>
  <si>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</si>
  <si>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</si>
  <si>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</si>
  <si>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</si>
  <si>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</si>
  <si>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</si>
  <si>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</si>
  <si>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</si>
  <si>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</si>
  <si>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</si>
  <si>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</si>
  <si>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</si>
  <si>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</si>
  <si>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</si>
  <si>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</si>
  <si>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</si>
  <si>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</si>
  <si>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</si>
  <si>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</si>
  <si>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</si>
  <si>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</si>
  <si>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</si>
  <si>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</si>
  <si>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</si>
  <si>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</si>
  <si>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</si>
  <si>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</si>
  <si>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</si>
  <si>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</si>
  <si>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</si>
  <si>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</si>
  <si>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</si>
  <si>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</si>
  <si>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</si>
  <si>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</si>
  <si>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</si>
  <si>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</si>
  <si>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</si>
  <si>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</si>
  <si>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</si>
  <si>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</si>
  <si>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</si>
  <si>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</si>
  <si>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</si>
  <si>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</si>
  <si>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</si>
  <si>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</si>
  <si>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</si>
  <si>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</si>
  <si>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</si>
  <si>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</si>
  <si>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</si>
  <si>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</si>
  <si>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</si>
  <si>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</si>
  <si>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</si>
  <si>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</si>
  <si>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</si>
  <si>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</si>
  <si>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</si>
  <si>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</si>
  <si>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</si>
  <si>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</si>
  <si>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</si>
  <si>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</si>
  <si>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</si>
  <si>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</si>
  <si>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</si>
  <si>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</si>
  <si>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</si>
  <si>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</si>
  <si>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</si>
  <si>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</si>
  <si>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</si>
  <si>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</si>
  <si>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</si>
  <si>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</si>
  <si>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</si>
  <si>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</si>
  <si>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</si>
  <si>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</si>
  <si>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</si>
  <si>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</si>
  <si>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</si>
  <si>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</si>
  <si>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</si>
  <si>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</si>
  <si>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</si>
  <si>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</si>
  <si>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</si>
  <si>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</si>
  <si>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</si>
  <si>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</si>
  <si>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</si>
  <si>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</si>
  <si>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</si>
  <si>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</si>
  <si>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</si>
  <si>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</si>
  <si>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</si>
  <si>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</si>
  <si>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</si>
  <si>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</si>
  <si>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</si>
  <si>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</si>
  <si>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</si>
  <si>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</si>
  <si>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</si>
  <si>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</si>
  <si>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</si>
  <si>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</si>
  <si>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</si>
  <si>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</si>
  <si>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</si>
  <si>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</si>
  <si>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</si>
  <si>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</si>
  <si>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</si>
  <si>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</si>
  <si>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</si>
  <si>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</si>
  <si>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</si>
  <si>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</si>
  <si>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</si>
  <si>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</si>
  <si>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</si>
  <si>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</si>
  <si>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</si>
  <si>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</si>
  <si>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</si>
  <si>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</si>
  <si>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</si>
  <si>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</si>
  <si>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</si>
  <si>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</si>
  <si>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</si>
  <si>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</si>
  <si>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</si>
  <si>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</si>
  <si>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</si>
  <si>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</si>
  <si>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</si>
  <si>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</si>
  <si>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</si>
  <si>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</si>
  <si>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</si>
  <si>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</si>
  <si>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</si>
  <si>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</si>
  <si>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</si>
  <si>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</si>
  <si>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</si>
  <si>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</si>
  <si>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</si>
  <si>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</si>
  <si>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</si>
  <si>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</si>
  <si>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</si>
  <si>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</si>
  <si>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</si>
  <si>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</si>
  <si>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</si>
  <si>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</si>
  <si>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</si>
  <si>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</si>
  <si>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</si>
  <si>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</si>
  <si>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</si>
  <si>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</si>
  <si>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</si>
  <si>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</si>
  <si>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</si>
  <si>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</si>
  <si>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</si>
  <si>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</si>
  <si>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</si>
  <si>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</si>
  <si>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</si>
  <si>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</si>
  <si>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</si>
  <si>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</si>
  <si>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</si>
  <si>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</si>
  <si>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</si>
  <si>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</si>
  <si>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</si>
  <si>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</si>
  <si>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</si>
  <si>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</si>
  <si>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</si>
  <si>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</si>
  <si>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</si>
  <si>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</si>
  <si>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</si>
  <si>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</si>
  <si>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</si>
  <si>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</si>
  <si>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</si>
  <si>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</si>
  <si>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</si>
  <si>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</si>
  <si>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</si>
  <si>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</si>
  <si>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</si>
  <si>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</si>
  <si>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</si>
  <si>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</si>
  <si>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</si>
  <si>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</si>
  <si>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</si>
  <si>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</si>
  <si>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</si>
  <si>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</si>
  <si>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</si>
  <si>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</si>
  <si>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</si>
  <si>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</si>
  <si>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</si>
  <si>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</si>
  <si>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</si>
  <si>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</si>
  <si>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</si>
  <si>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</si>
  <si>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</si>
  <si>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</si>
  <si>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</si>
  <si>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</si>
  <si>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</si>
  <si>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</si>
  <si>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</si>
  <si>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</si>
  <si>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</si>
  <si>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</si>
  <si>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</si>
  <si>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</si>
  <si>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</si>
  <si>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</si>
  <si>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</si>
  <si>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</si>
  <si>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</si>
  <si>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</si>
  <si>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</si>
  <si>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</si>
  <si>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</si>
  <si>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</si>
  <si>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</si>
  <si>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</si>
  <si>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</si>
  <si>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</si>
  <si>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</si>
  <si>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</si>
  <si>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</si>
  <si>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</si>
  <si>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</si>
  <si>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</si>
  <si>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</si>
  <si>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</si>
  <si>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</si>
  <si>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</si>
  <si>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</si>
  <si>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</si>
  <si>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</si>
  <si>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</si>
  <si>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</si>
  <si>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</si>
  <si>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</si>
  <si>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</si>
  <si>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</si>
  <si>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</si>
  <si>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</si>
  <si>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</si>
  <si>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</si>
  <si>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</si>
  <si>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</si>
  <si>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</si>
  <si>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</si>
  <si>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</si>
  <si>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</si>
  <si>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</si>
  <si>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</si>
  <si>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</si>
  <si>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</si>
  <si>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</si>
  <si>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</si>
  <si>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</si>
  <si>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</si>
  <si>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</si>
  <si>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</si>
  <si>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</si>
  <si>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</si>
  <si>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</si>
  <si>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</si>
  <si>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</si>
  <si>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</si>
  <si>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</si>
  <si>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</si>
  <si>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</si>
  <si>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</si>
  <si>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</si>
  <si>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</si>
  <si>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</si>
  <si>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</si>
  <si>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</si>
  <si>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</si>
  <si>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</si>
  <si>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</si>
  <si>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</si>
  <si>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</si>
  <si>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</si>
  <si>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</si>
  <si>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</si>
  <si>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</si>
  <si>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</si>
  <si>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</si>
  <si>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</si>
  <si>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</si>
  <si>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</si>
  <si>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</si>
  <si>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</si>
  <si>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</si>
  <si>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</si>
  <si>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</si>
  <si>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</si>
  <si>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</si>
  <si>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</si>
  <si>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</si>
  <si>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</si>
  <si>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</si>
  <si>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</si>
  <si>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</si>
  <si>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</si>
  <si>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</si>
  <si>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</si>
  <si>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</si>
  <si>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</si>
  <si>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</si>
  <si>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</si>
  <si>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</si>
  <si>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</si>
  <si>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</si>
  <si>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</si>
  <si>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</si>
  <si>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</si>
  <si>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</si>
  <si>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</si>
  <si>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</si>
  <si>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</si>
  <si>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</si>
  <si>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</si>
  <si>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</si>
  <si>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</si>
  <si>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</si>
  <si>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</si>
  <si>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</si>
  <si>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</si>
  <si>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</si>
  <si>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</si>
  <si>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</si>
  <si>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</si>
  <si>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</si>
  <si>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</si>
  <si>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</si>
  <si>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</si>
  <si>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</si>
  <si>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</si>
  <si>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</si>
  <si>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</si>
  <si>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</si>
  <si>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</si>
  <si>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</si>
  <si>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</si>
  <si>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</si>
  <si>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</si>
  <si>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</si>
  <si>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</si>
  <si>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</si>
  <si>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</si>
  <si>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</si>
  <si>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</si>
  <si>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</si>
  <si>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</si>
  <si>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</si>
  <si>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</si>
  <si>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</si>
  <si>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</si>
  <si>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</si>
  <si>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</si>
  <si>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</si>
  <si>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</si>
  <si>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</si>
  <si>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</si>
  <si>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</si>
  <si>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</si>
  <si>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</si>
  <si>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</si>
  <si>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</si>
  <si>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</si>
  <si>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</si>
  <si>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</si>
  <si>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</si>
  <si>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</si>
  <si>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</si>
  <si>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</si>
  <si>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</si>
  <si>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</si>
  <si>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</si>
  <si>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</si>
  <si>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</si>
  <si>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</si>
  <si>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</si>
  <si>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</si>
  <si>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</si>
  <si>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</si>
  <si>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</si>
  <si>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</si>
  <si>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</si>
  <si>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</si>
  <si>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</si>
  <si>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</si>
  <si>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</si>
  <si>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</si>
  <si>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</si>
  <si>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</si>
  <si>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</si>
  <si>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</si>
  <si>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</si>
  <si>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</si>
  <si>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</si>
  <si>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</si>
  <si>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</si>
  <si>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</si>
  <si>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</si>
  <si>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</si>
  <si>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</si>
  <si>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</si>
  <si>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</si>
  <si>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</si>
  <si>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</si>
  <si>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</si>
  <si>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</si>
  <si>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</si>
  <si>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</si>
  <si>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</si>
  <si>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</si>
  <si>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</si>
  <si>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</si>
  <si>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</si>
  <si>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</si>
  <si>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</si>
  <si>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</si>
  <si>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</si>
  <si>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</si>
  <si>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</si>
  <si>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</si>
  <si>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</si>
  <si>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</si>
  <si>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</si>
  <si>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</si>
  <si>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</si>
  <si>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</si>
  <si>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</si>
  <si>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</si>
  <si>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</si>
  <si>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</si>
  <si>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</si>
  <si>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</si>
  <si>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</si>
  <si>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</si>
  <si>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</si>
  <si>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</si>
  <si>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</si>
  <si>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</si>
  <si>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</si>
  <si>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</si>
  <si>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</si>
  <si>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</si>
  <si>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</si>
  <si>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</si>
  <si>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</si>
  <si>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</si>
  <si>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</si>
  <si>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</si>
  <si>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</si>
  <si>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</si>
  <si>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</si>
  <si>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</si>
  <si>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</si>
  <si>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</si>
  <si>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</si>
  <si>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</si>
  <si>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</si>
  <si>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</si>
  <si>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</si>
  <si>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</si>
  <si>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</si>
  <si>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</si>
  <si>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</si>
  <si>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</si>
  <si>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</si>
  <si>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</si>
  <si>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</si>
  <si>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</si>
  <si>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</si>
  <si>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</si>
  <si>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</si>
  <si>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</si>
  <si>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</si>
  <si>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</si>
  <si>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</si>
  <si>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</si>
  <si>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</si>
  <si>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</si>
  <si>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</si>
  <si>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</si>
  <si>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</si>
  <si>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</si>
  <si>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</si>
  <si>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</si>
  <si>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</si>
  <si>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</si>
  <si>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</si>
  <si>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</si>
  <si>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</si>
  <si>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</si>
  <si>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</si>
  <si>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</si>
  <si>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</si>
  <si>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</si>
  <si>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</si>
  <si>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</si>
  <si>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</si>
  <si>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</si>
  <si>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</si>
  <si>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</si>
  <si>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</si>
  <si>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</si>
  <si>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</si>
  <si>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</si>
  <si>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</si>
  <si>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</si>
  <si>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</si>
  <si>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</si>
  <si>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</si>
  <si>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</si>
  <si>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</si>
  <si>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</si>
  <si>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</si>
  <si>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</si>
  <si>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</si>
  <si>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</si>
  <si>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</si>
  <si>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</si>
  <si>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</si>
  <si>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</si>
  <si>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</si>
  <si>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</si>
  <si>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</si>
  <si>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</si>
  <si>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</si>
  <si>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</si>
  <si>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</si>
  <si>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</si>
  <si>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</si>
  <si>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</si>
  <si>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</si>
  <si>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</si>
  <si>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</si>
  <si>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</si>
  <si>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</si>
  <si>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</si>
  <si>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</si>
  <si>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</si>
  <si>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</si>
  <si>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</si>
  <si>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</si>
  <si>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</si>
  <si>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</si>
  <si>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</si>
  <si>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</si>
  <si>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</si>
  <si>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</si>
  <si>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</si>
  <si>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</si>
  <si>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</si>
  <si>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</si>
  <si>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</si>
  <si>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</si>
  <si>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</si>
  <si>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</si>
  <si>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</si>
  <si>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</si>
  <si>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</si>
  <si>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</si>
  <si>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</si>
  <si>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</si>
  <si>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</si>
  <si>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</si>
  <si>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</si>
  <si>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</si>
  <si>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</si>
  <si>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</si>
  <si>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</si>
  <si>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</si>
  <si>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</si>
  <si>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</si>
  <si>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</si>
  <si>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</si>
  <si>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</si>
  <si>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</si>
  <si>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</si>
  <si>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</si>
  <si>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</si>
  <si>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</si>
  <si>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</si>
  <si>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</si>
  <si>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</si>
  <si>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</si>
  <si>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</si>
  <si>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</si>
  <si>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</si>
  <si>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</si>
  <si>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</si>
  <si>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</si>
  <si>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</si>
  <si>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</si>
  <si>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</si>
  <si>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</si>
  <si>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</si>
  <si>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</si>
  <si>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</si>
  <si>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</si>
  <si>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</si>
  <si>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</si>
  <si>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</si>
  <si>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</si>
  <si>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</si>
  <si>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</si>
  <si>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</si>
  <si>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</si>
  <si>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</si>
  <si>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</si>
  <si>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</si>
  <si>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</si>
  <si>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</si>
  <si>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</si>
  <si>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</si>
  <si>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</si>
  <si>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</si>
  <si>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</si>
  <si>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</si>
  <si>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</si>
  <si>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</si>
  <si>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</si>
  <si>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</si>
  <si>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</si>
  <si>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</si>
  <si>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</si>
  <si>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</si>
  <si>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</si>
  <si>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</si>
  <si>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</si>
  <si>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</si>
  <si>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</si>
  <si>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</si>
  <si>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</si>
  <si>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</si>
  <si>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</si>
  <si>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</si>
  <si>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</si>
  <si>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</si>
  <si>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</si>
  <si>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</si>
  <si>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</si>
  <si>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</si>
  <si>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</si>
  <si>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</si>
  <si>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</si>
  <si>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</si>
  <si>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</si>
  <si>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</si>
  <si>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</si>
  <si>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</si>
  <si>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</si>
  <si>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</si>
  <si>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</si>
  <si>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</si>
  <si>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</si>
  <si>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</si>
  <si>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</si>
  <si>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</si>
  <si>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</si>
  <si>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</si>
  <si>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</si>
  <si>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</si>
  <si>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</si>
  <si>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</si>
  <si>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</si>
  <si>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</si>
  <si>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</si>
  <si>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</si>
  <si>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</si>
  <si>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</si>
  <si>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</si>
  <si>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</si>
  <si>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</si>
  <si>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</si>
  <si>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</si>
  <si>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</si>
  <si>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</si>
  <si>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</si>
  <si>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</si>
  <si>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</si>
  <si>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</si>
  <si>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</si>
  <si>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</si>
  <si>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</si>
  <si>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</si>
  <si>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</si>
  <si>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</si>
  <si>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</si>
  <si>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</si>
  <si>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</si>
  <si>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</si>
  <si>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</si>
  <si>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</si>
  <si>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</si>
  <si>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</si>
  <si>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</si>
  <si>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</si>
  <si>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</si>
  <si>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</si>
  <si>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</si>
  <si>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</si>
  <si>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</si>
  <si>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</si>
  <si>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</si>
  <si>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</si>
  <si>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</si>
  <si>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</si>
  <si>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</si>
  <si>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</si>
  <si>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</si>
  <si>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</si>
  <si>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</si>
  <si>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</si>
  <si>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</si>
  <si>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</si>
  <si>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</si>
  <si>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</si>
  <si>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</si>
  <si>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</si>
  <si>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</si>
  <si>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</si>
  <si>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</si>
  <si>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</si>
  <si>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</si>
  <si>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</si>
  <si>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</si>
  <si>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</si>
  <si>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</si>
  <si>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</si>
  <si>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</si>
  <si>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</si>
  <si>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</si>
  <si>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</si>
  <si>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</si>
  <si>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</si>
  <si>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</si>
  <si>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</si>
  <si>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</si>
  <si>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</si>
  <si>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</si>
  <si>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</si>
  <si>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</si>
  <si>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</si>
  <si>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</si>
  <si>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</si>
  <si>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</si>
  <si>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</si>
  <si>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</si>
  <si>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</si>
  <si>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</si>
  <si>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</si>
  <si>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</si>
  <si>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</si>
  <si>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</si>
  <si>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</si>
  <si>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</si>
  <si>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</si>
  <si>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</si>
  <si>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</si>
  <si>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</si>
  <si>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</si>
  <si>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</si>
  <si>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</si>
  <si>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</si>
  <si>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</si>
  <si>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</si>
  <si>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</si>
  <si>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</si>
  <si>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</si>
  <si>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</si>
  <si>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</si>
  <si>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</si>
  <si>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</si>
  <si>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</si>
  <si>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</si>
  <si>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</si>
  <si>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</si>
  <si>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</si>
  <si>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</si>
  <si>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</si>
  <si>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</si>
  <si>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</si>
  <si>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</si>
  <si>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</si>
  <si>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</si>
  <si>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</si>
  <si>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</si>
  <si>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</si>
  <si>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</si>
  <si>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</si>
  <si>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</si>
  <si>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</si>
  <si>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</si>
  <si>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</si>
  <si>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</si>
  <si>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</si>
  <si>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</si>
  <si>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</si>
  <si>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</si>
  <si>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</si>
  <si>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</si>
  <si>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</si>
  <si>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</si>
  <si>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</si>
  <si>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</si>
  <si>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</si>
  <si>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</si>
  <si>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</si>
  <si>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</si>
  <si>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</si>
  <si>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</si>
  <si>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</si>
  <si>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</si>
  <si>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</si>
  <si>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</si>
  <si>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</si>
  <si>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</si>
  <si>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</si>
  <si>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</si>
  <si>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</si>
  <si>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</si>
  <si>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</si>
  <si>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</si>
  <si>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</si>
  <si>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</si>
  <si>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</si>
  <si>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</si>
  <si>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</si>
  <si>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</si>
  <si>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</si>
  <si>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</si>
  <si>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</si>
  <si>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</si>
  <si>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</si>
  <si>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</si>
  <si>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</si>
  <si>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</si>
  <si>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</si>
  <si>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</si>
  <si>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</si>
  <si>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</si>
  <si>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</si>
  <si>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</si>
  <si>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</si>
  <si>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</si>
  <si>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</si>
  <si>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</si>
  <si>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</si>
  <si>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</si>
  <si>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</si>
  <si>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</si>
  <si>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</si>
  <si>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</si>
  <si>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</si>
  <si>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</si>
  <si>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</si>
  <si>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</si>
  <si>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</si>
  <si>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</si>
  <si>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</si>
  <si>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</si>
  <si>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</si>
  <si>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</si>
  <si>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</si>
  <si>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</si>
  <si>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</si>
  <si>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</si>
  <si>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</si>
  <si>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</si>
  <si>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</si>
  <si>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</si>
  <si>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</si>
  <si>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</si>
  <si>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</si>
  <si>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</si>
  <si>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</si>
  <si>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</si>
  <si>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</si>
  <si>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</si>
  <si>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</si>
  <si>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</si>
  <si>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</si>
  <si>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</si>
  <si>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</si>
  <si>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</si>
  <si>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</si>
  <si>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</si>
  <si>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</si>
  <si>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</si>
  <si>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</si>
  <si>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</si>
  <si>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</si>
  <si>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</si>
  <si>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</si>
  <si>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</si>
  <si>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</si>
  <si>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</si>
  <si>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</si>
  <si>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</si>
  <si>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</si>
  <si>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</si>
  <si>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</si>
  <si>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</si>
  <si>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</si>
  <si>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</si>
  <si>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</si>
  <si>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</si>
  <si>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</si>
  <si>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</si>
  <si>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</si>
  <si>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</si>
  <si>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</si>
  <si>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</si>
  <si>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</si>
  <si>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</si>
  <si>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</si>
  <si>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</si>
  <si>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</si>
  <si>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</si>
  <si>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</si>
  <si>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</si>
  <si>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</si>
  <si>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</si>
  <si>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</si>
  <si>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</si>
  <si>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</si>
  <si>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</si>
  <si>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</si>
  <si>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</si>
  <si>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</si>
  <si>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</si>
  <si>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</si>
  <si>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</si>
  <si>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</si>
  <si>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</si>
  <si>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</si>
  <si>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</si>
  <si>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</si>
  <si>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</si>
  <si>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</si>
  <si>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</si>
  <si>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</si>
  <si>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</si>
  <si>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</si>
  <si>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</si>
  <si>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</si>
  <si>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</si>
  <si>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</si>
  <si>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</si>
  <si>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</si>
  <si>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</si>
  <si>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</si>
  <si>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</si>
  <si>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</si>
  <si>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</si>
  <si>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</si>
  <si>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</si>
  <si>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</si>
  <si>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</si>
  <si>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</si>
  <si>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</si>
  <si>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</si>
  <si>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</si>
  <si>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</si>
  <si>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</si>
  <si>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</si>
  <si>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</si>
  <si>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</si>
  <si>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</si>
  <si>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</si>
  <si>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</si>
  <si>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</si>
  <si>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</si>
  <si>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</si>
  <si>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</si>
  <si>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</si>
  <si>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</si>
  <si>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</si>
  <si>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</si>
  <si>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</si>
  <si>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</si>
  <si>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</si>
  <si>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</si>
  <si>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</si>
  <si>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</si>
  <si>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</si>
  <si>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</si>
  <si>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</si>
  <si>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</si>
  <si>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</si>
  <si>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</si>
  <si>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</si>
  <si>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</si>
  <si>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</si>
  <si>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</si>
  <si>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</si>
  <si>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</si>
  <si>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</si>
  <si>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</si>
  <si>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</si>
  <si>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</si>
  <si>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</si>
  <si>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</si>
  <si>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</si>
  <si>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</si>
  <si>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</si>
  <si>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</si>
  <si>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</si>
  <si>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</si>
  <si>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</si>
  <si>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</si>
  <si>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</si>
  <si>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</si>
  <si>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</si>
  <si>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</si>
  <si>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</si>
  <si>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</si>
  <si>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</si>
  <si>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</si>
  <si>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</si>
  <si>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</si>
  <si>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</si>
  <si>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</si>
  <si>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</si>
  <si>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</si>
  <si>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</si>
  <si>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</si>
  <si>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</si>
  <si>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</si>
  <si>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</si>
  <si>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</si>
  <si>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</si>
  <si>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</si>
  <si>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</si>
  <si>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</si>
  <si>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</si>
  <si>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</si>
  <si>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</si>
  <si>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</si>
  <si>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</si>
  <si>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</si>
  <si>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</si>
  <si>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</si>
  <si>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</si>
  <si>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</si>
  <si>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</si>
  <si>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</si>
  <si>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</si>
  <si>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</si>
  <si>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</si>
  <si>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</si>
  <si>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</si>
  <si>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</si>
  <si>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</si>
  <si>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</si>
  <si>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</si>
  <si>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</si>
  <si>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</si>
  <si>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</si>
  <si>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</si>
  <si>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</si>
  <si>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</si>
  <si>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</si>
  <si>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</si>
  <si>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</si>
  <si>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</si>
  <si>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</si>
  <si>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</si>
  <si>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</si>
  <si>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</si>
  <si>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</si>
  <si>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</si>
  <si>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</si>
  <si>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</si>
  <si>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</si>
  <si>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</si>
  <si>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</si>
  <si>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</si>
  <si>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</si>
  <si>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</si>
  <si>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</si>
  <si>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</si>
  <si>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</si>
  <si>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</si>
  <si>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</si>
  <si>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</si>
  <si>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</si>
  <si>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</si>
  <si>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</si>
  <si>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</si>
  <si>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</si>
  <si>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</si>
  <si>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</si>
  <si>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</si>
  <si>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</si>
  <si>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</si>
  <si>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</si>
  <si>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</si>
  <si>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</si>
  <si>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</si>
  <si>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</si>
  <si>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</si>
  <si>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</si>
  <si>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</si>
  <si>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</si>
  <si>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</si>
  <si>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</si>
  <si>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</si>
  <si>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</si>
  <si>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</si>
  <si>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</si>
  <si>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</si>
  <si>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</si>
  <si>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</si>
  <si>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</si>
  <si>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</si>
  <si>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</si>
  <si>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</si>
  <si>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</si>
  <si>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</si>
  <si>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</si>
  <si>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</si>
  <si>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</si>
  <si>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</si>
  <si>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</si>
  <si>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</si>
  <si>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</si>
  <si>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</si>
  <si>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</si>
  <si>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</si>
  <si>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</si>
  <si>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</si>
  <si>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</si>
  <si>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</si>
  <si>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</si>
  <si>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</si>
  <si>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</si>
  <si>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</si>
  <si>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</si>
  <si>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</si>
  <si>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</si>
  <si>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</si>
  <si>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</si>
  <si>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</si>
  <si>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</si>
  <si>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</si>
  <si>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</si>
  <si>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</si>
  <si>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</si>
  <si>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</si>
  <si>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</si>
  <si>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</si>
  <si>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</si>
  <si>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</si>
  <si>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</si>
  <si>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</si>
  <si>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</si>
  <si>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</si>
  <si>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</si>
  <si>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</si>
  <si>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</si>
  <si>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</si>
  <si>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</si>
  <si>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</si>
  <si>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</si>
  <si>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</si>
  <si>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</si>
  <si>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</si>
  <si>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</si>
  <si>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</si>
  <si>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</si>
  <si>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</si>
  <si>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</si>
  <si>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</si>
  <si>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</si>
  <si>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</si>
  <si>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</si>
  <si>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</si>
  <si>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</si>
  <si>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</si>
  <si>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</si>
  <si>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</si>
  <si>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</si>
  <si>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</si>
  <si>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</si>
  <si>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</si>
  <si>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</si>
  <si>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</si>
  <si>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</si>
  <si>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</si>
  <si>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</si>
  <si>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</si>
  <si>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</si>
  <si>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</si>
  <si>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</si>
  <si>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</si>
  <si>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</si>
  <si>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</si>
  <si>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</si>
  <si>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</si>
  <si>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</si>
  <si>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</si>
  <si>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</si>
  <si>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</si>
  <si>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</si>
  <si>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</si>
  <si>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</si>
  <si>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</si>
  <si>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</si>
  <si>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</si>
  <si>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</si>
  <si>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</si>
  <si>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</si>
  <si>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</si>
  <si>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</si>
  <si>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</si>
  <si>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</si>
  <si>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</si>
  <si>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</si>
  <si>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</si>
  <si>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</si>
  <si>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</si>
  <si>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</si>
  <si>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</si>
  <si>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</si>
  <si>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</si>
  <si>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</si>
  <si>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</si>
  <si>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</si>
  <si>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</si>
  <si>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</si>
  <si>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</si>
  <si>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</si>
  <si>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</si>
  <si>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</si>
  <si>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</si>
  <si>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</si>
  <si>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</si>
  <si>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</si>
  <si>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</si>
  <si>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</si>
  <si>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</si>
  <si>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</si>
  <si>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</si>
  <si>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</si>
  <si>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</si>
  <si>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</si>
  <si>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</si>
  <si>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</si>
  <si>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</si>
  <si>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</si>
  <si>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</si>
  <si>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</si>
  <si>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</si>
  <si>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</si>
  <si>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</si>
  <si>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</si>
  <si>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</si>
  <si>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</si>
  <si>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</si>
  <si>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</si>
  <si>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</si>
  <si>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</si>
  <si>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</si>
  <si>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</si>
  <si>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</si>
  <si>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</si>
  <si>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</si>
  <si>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</si>
  <si>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</si>
  <si>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</si>
  <si>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</si>
  <si>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</si>
  <si>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</si>
  <si>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</si>
  <si>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</si>
  <si>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</si>
  <si>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</si>
  <si>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</si>
  <si>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</si>
  <si>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</si>
  <si>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</si>
  <si>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</si>
  <si>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</si>
  <si>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</si>
  <si>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</si>
  <si>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</si>
  <si>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</si>
  <si>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</si>
  <si>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</si>
  <si>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</si>
  <si>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</si>
  <si>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</si>
  <si>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</si>
  <si>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</si>
  <si>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</si>
  <si>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</si>
  <si>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</si>
  <si>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</si>
  <si>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</si>
  <si>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</si>
  <si>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</si>
  <si>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</si>
  <si>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</si>
  <si>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</si>
  <si>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</si>
  <si>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</si>
  <si>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</si>
  <si>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</si>
  <si>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</si>
  <si>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</si>
  <si>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</si>
  <si>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</si>
  <si>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</si>
  <si>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</si>
  <si>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</si>
  <si>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</si>
  <si>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</si>
  <si>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</si>
  <si>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</si>
  <si>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</si>
  <si>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</si>
  <si>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</si>
  <si>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</si>
  <si>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</si>
  <si>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</si>
  <si>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</si>
  <si>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</si>
  <si>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</si>
  <si>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</si>
  <si>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</si>
  <si>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</si>
  <si>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</si>
  <si>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</si>
  <si>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</si>
  <si>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</si>
  <si>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</si>
  <si>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</si>
  <si>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</si>
  <si>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</si>
  <si>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</si>
  <si>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</si>
  <si>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</si>
  <si>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</si>
  <si>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</si>
  <si>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</si>
  <si>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</si>
  <si>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</si>
  <si>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</si>
  <si>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</si>
  <si>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</si>
  <si>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</si>
  <si>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</si>
  <si>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</si>
  <si>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</si>
  <si>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</si>
  <si>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</si>
  <si>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</si>
  <si>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</si>
  <si>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</si>
  <si>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</si>
  <si>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</si>
  <si>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</si>
  <si>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</si>
  <si>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</si>
  <si>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</si>
  <si>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</si>
  <si>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</si>
  <si>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</si>
  <si>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</si>
  <si>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</si>
  <si>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</si>
  <si>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</si>
  <si>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</si>
  <si>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</si>
  <si>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</si>
  <si>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</si>
  <si>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</si>
  <si>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</si>
  <si>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</si>
  <si>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</si>
  <si>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</si>
  <si>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</si>
  <si>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</si>
  <si>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</si>
  <si>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</si>
  <si>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</si>
  <si>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</si>
  <si>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</si>
  <si>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</si>
  <si>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</si>
  <si>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</si>
  <si>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</si>
  <si>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</si>
  <si>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</si>
  <si>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</si>
  <si>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</si>
  <si>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</si>
  <si>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</si>
  <si>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</si>
  <si>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</si>
  <si>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</si>
  <si>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</si>
  <si>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</si>
  <si>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</si>
  <si>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</si>
  <si>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</si>
  <si>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</si>
  <si>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</si>
  <si>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</si>
  <si>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</si>
  <si>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</si>
  <si>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</si>
  <si>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</si>
  <si>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</si>
  <si>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</si>
  <si>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</si>
  <si>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</si>
  <si>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</si>
  <si>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</si>
  <si>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</si>
  <si>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</si>
  <si>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</si>
  <si>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</si>
  <si>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</si>
  <si>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</si>
  <si>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</si>
  <si>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</si>
  <si>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</si>
  <si>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</si>
  <si>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</si>
  <si>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</si>
  <si>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</si>
  <si>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</si>
  <si>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</si>
  <si>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</si>
  <si>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</si>
  <si>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</si>
  <si>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</si>
  <si>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</si>
  <si>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</si>
  <si>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</si>
  <si>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</si>
  <si>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</si>
  <si>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</si>
  <si>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</si>
  <si>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</si>
  <si>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</si>
  <si>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</si>
  <si>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</si>
  <si>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</si>
  <si>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</si>
  <si>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</si>
  <si>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</si>
  <si>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</si>
  <si>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</si>
  <si>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</si>
  <si>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</si>
  <si>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</si>
  <si>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</si>
  <si>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</si>
  <si>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</si>
  <si>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</si>
  <si>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</si>
  <si>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</si>
  <si>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</si>
  <si>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</si>
  <si>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</si>
  <si>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</si>
  <si>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</si>
  <si>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</si>
  <si>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</si>
  <si>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</si>
  <si>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</si>
  <si>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</si>
  <si>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</si>
  <si>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</si>
  <si>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</si>
  <si>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</si>
  <si>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</si>
  <si>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</si>
  <si>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</si>
  <si>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</si>
  <si>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</si>
  <si>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</si>
  <si>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</si>
  <si>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</si>
  <si>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</si>
  <si>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</si>
  <si>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</si>
  <si>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</si>
  <si>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</si>
  <si>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</si>
  <si>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</si>
  <si>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</si>
  <si>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</si>
  <si>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</si>
  <si>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</si>
  <si>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</si>
  <si>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</si>
  <si>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</si>
  <si>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</si>
  <si>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</si>
  <si>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</si>
  <si>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</si>
  <si>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</si>
  <si>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</si>
  <si>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</si>
  <si>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</si>
  <si>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</si>
  <si>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</si>
  <si>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</si>
  <si>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</si>
  <si>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</si>
  <si>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</si>
  <si>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</si>
  <si>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</si>
  <si>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</si>
  <si>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</si>
  <si>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</si>
  <si>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</si>
  <si>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</si>
  <si>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</si>
  <si>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</si>
  <si>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</si>
  <si>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</si>
  <si>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</si>
  <si>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</si>
  <si>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</si>
  <si>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</si>
  <si>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</si>
  <si>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</si>
  <si>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</si>
  <si>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</si>
  <si>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</si>
  <si>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</si>
  <si>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</si>
  <si>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</si>
  <si>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</si>
  <si>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</si>
  <si>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</si>
  <si>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</si>
  <si>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</si>
  <si>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</si>
  <si>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</si>
  <si>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</si>
  <si>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</si>
  <si>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</si>
  <si>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</si>
  <si>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</si>
  <si>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</si>
  <si>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</si>
  <si>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</si>
  <si>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</si>
  <si>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</si>
  <si>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</si>
  <si>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</si>
  <si>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</si>
  <si>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</si>
  <si>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</si>
  <si>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</si>
  <si>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</si>
  <si>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</si>
  <si>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</si>
  <si>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</si>
  <si>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</si>
  <si>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</si>
  <si>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</si>
  <si>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</si>
  <si>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</si>
  <si>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</si>
  <si>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</si>
  <si>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</si>
  <si>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</si>
  <si>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</si>
  <si>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</si>
  <si>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</si>
  <si>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</si>
  <si>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</si>
  <si>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</si>
  <si>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</si>
  <si>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</si>
  <si>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</si>
  <si>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</si>
  <si>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</si>
  <si>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</si>
  <si>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</si>
  <si>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</si>
  <si>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</si>
  <si>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</si>
  <si>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</si>
  <si>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</si>
  <si>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</si>
  <si>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</si>
  <si>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</si>
  <si>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</si>
  <si>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</si>
  <si>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</si>
  <si>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</si>
  <si>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</si>
  <si>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</si>
  <si>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</si>
  <si>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</si>
  <si>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</si>
  <si>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</si>
  <si>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</si>
  <si>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</si>
  <si>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</si>
  <si>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</si>
  <si>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</si>
  <si>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</si>
  <si>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</si>
  <si>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</si>
  <si>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</si>
  <si>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</si>
  <si>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</si>
  <si>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</si>
  <si>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</si>
  <si>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</si>
  <si>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</si>
  <si>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</si>
  <si>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</si>
  <si>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</si>
  <si>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</si>
  <si>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</si>
  <si>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</si>
  <si>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</si>
  <si>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</si>
  <si>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</si>
  <si>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</si>
  <si>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</si>
  <si>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</si>
  <si>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</si>
  <si>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</si>
  <si>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</si>
  <si>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</si>
  <si>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</si>
  <si>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</si>
  <si>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</si>
  <si>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</si>
  <si>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</si>
  <si>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</si>
  <si>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</si>
  <si>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</si>
  <si>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</si>
  <si>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</si>
  <si>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</si>
  <si>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</si>
  <si>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</si>
  <si>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</si>
  <si>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</si>
  <si>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</si>
  <si>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</si>
  <si>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</si>
  <si>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</si>
  <si>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</si>
  <si>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</si>
  <si>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</si>
  <si>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</si>
  <si>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</si>
  <si>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</si>
  <si>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</si>
  <si>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</si>
  <si>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</si>
  <si>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</si>
  <si>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</si>
  <si>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</si>
  <si>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</si>
  <si>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</si>
  <si>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</si>
  <si>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</si>
  <si>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</si>
  <si>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</si>
  <si>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</si>
  <si>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</si>
  <si>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</si>
  <si>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</si>
  <si>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</si>
  <si>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</si>
  <si>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</si>
  <si>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</si>
  <si>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</si>
  <si>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</si>
  <si>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</si>
  <si>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</si>
  <si>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</si>
  <si>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</si>
  <si>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</si>
  <si>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</si>
  <si>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</si>
  <si>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</si>
  <si>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</si>
  <si>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</si>
  <si>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</si>
  <si>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</si>
  <si>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</si>
  <si>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</si>
  <si>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</si>
  <si>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</si>
  <si>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</si>
  <si>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</si>
  <si>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</si>
  <si>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</si>
  <si>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</si>
  <si>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</si>
  <si>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</si>
  <si>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</si>
  <si>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</si>
  <si>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</si>
  <si>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</si>
  <si>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</si>
  <si>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</si>
  <si>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</si>
  <si>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</si>
  <si>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</si>
  <si>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</si>
  <si>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</si>
  <si>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</si>
  <si>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</si>
  <si>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</si>
  <si>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</si>
  <si>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</si>
  <si>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</si>
  <si>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</si>
  <si>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</si>
  <si>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</si>
  <si>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</si>
  <si>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</si>
  <si>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</si>
  <si>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</si>
  <si>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</si>
  <si>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</si>
  <si>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</si>
  <si>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</si>
  <si>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</si>
  <si>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</si>
  <si>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</si>
  <si>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</si>
  <si>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</si>
  <si>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</si>
  <si>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</si>
  <si>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</si>
  <si>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</si>
  <si>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</si>
  <si>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</si>
  <si>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</si>
  <si>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</si>
  <si>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</si>
  <si>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</si>
  <si>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</si>
  <si>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</si>
  <si>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</si>
  <si>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</si>
  <si>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</si>
  <si>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</si>
  <si>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</si>
  <si>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</si>
  <si>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</si>
  <si>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</si>
  <si>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</si>
  <si>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</si>
  <si>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</si>
  <si>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</si>
  <si>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</si>
  <si>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</si>
  <si>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</si>
  <si>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</si>
  <si>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</si>
  <si>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</si>
  <si>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</si>
  <si>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</si>
  <si>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</si>
  <si>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</si>
  <si>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</si>
  <si>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</si>
  <si>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</si>
  <si>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</si>
  <si>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</si>
  <si>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</si>
  <si>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</si>
  <si>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</si>
  <si>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</si>
  <si>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</si>
  <si>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</si>
  <si>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</si>
  <si>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</si>
  <si>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</si>
  <si>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</si>
  <si>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</si>
  <si>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</si>
  <si>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</si>
  <si>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</si>
  <si>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</si>
  <si>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</si>
  <si>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</si>
  <si>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</si>
  <si>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</si>
  <si>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</si>
  <si>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</si>
  <si>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</si>
  <si>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</si>
  <si>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</si>
  <si>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</si>
  <si>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</si>
  <si>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</si>
  <si>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</si>
  <si>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</si>
  <si>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</si>
  <si>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</si>
  <si>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</si>
  <si>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</si>
  <si>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</si>
  <si>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</si>
  <si>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</si>
  <si>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</si>
  <si>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</si>
  <si>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</si>
  <si>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</si>
  <si>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</si>
  <si>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</si>
  <si>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</si>
  <si>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</si>
  <si>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</si>
  <si>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</si>
  <si>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</si>
  <si>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</si>
  <si>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</si>
  <si>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</si>
  <si>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</si>
  <si>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</si>
  <si>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</si>
  <si>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</si>
  <si>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</si>
  <si>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</si>
  <si>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</si>
  <si>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</si>
  <si>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</si>
  <si>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</si>
  <si>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</si>
  <si>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</si>
  <si>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</si>
  <si>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</si>
  <si>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</si>
  <si>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</si>
  <si>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</si>
  <si>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</si>
  <si>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</si>
  <si>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</si>
  <si>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</si>
  <si>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</si>
  <si>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</si>
  <si>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</si>
  <si>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</si>
  <si>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</si>
  <si>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</si>
  <si>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</si>
  <si>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</si>
  <si>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</si>
  <si>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</si>
  <si>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</si>
  <si>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</si>
  <si>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</si>
  <si>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</si>
  <si>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</si>
  <si>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</si>
  <si>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</si>
  <si>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</si>
  <si>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</si>
  <si>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</si>
  <si>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</si>
  <si>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</si>
  <si>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</si>
  <si>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</si>
  <si>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</si>
  <si>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</si>
  <si>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</si>
  <si>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</si>
  <si>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</si>
  <si>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</si>
  <si>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</si>
  <si>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</si>
  <si>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</si>
  <si>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</si>
  <si>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</si>
  <si>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</si>
  <si>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</si>
  <si>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</si>
  <si>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</si>
  <si>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</si>
  <si>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</si>
  <si>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</si>
  <si>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</si>
  <si>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</si>
  <si>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</si>
  <si>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</si>
  <si>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</si>
  <si>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</si>
  <si>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</si>
  <si>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</si>
  <si>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</si>
  <si>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</si>
  <si>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</si>
  <si>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</si>
  <si>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</si>
  <si>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</si>
  <si>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</si>
  <si>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</si>
  <si>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</si>
  <si>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</si>
  <si>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</si>
  <si>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</si>
  <si>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</si>
  <si>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</si>
  <si>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</si>
  <si>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</si>
  <si>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</si>
  <si>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</si>
  <si>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</si>
  <si>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</si>
  <si>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</si>
  <si>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</si>
  <si>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</si>
  <si>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</si>
  <si>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</si>
  <si>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</si>
  <si>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</si>
  <si>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</si>
  <si>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</si>
  <si>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</si>
  <si>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</si>
  <si>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</si>
  <si>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</si>
  <si>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</si>
  <si>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</si>
  <si>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</si>
  <si>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</si>
  <si>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</si>
  <si>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</si>
  <si>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</si>
  <si>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</si>
  <si>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</si>
  <si>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</si>
  <si>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</si>
  <si>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</si>
  <si>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</si>
  <si>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</si>
  <si>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</si>
  <si>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</si>
  <si>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</si>
  <si>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</si>
  <si>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</si>
  <si>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</si>
  <si>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</si>
  <si>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</si>
  <si>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</si>
  <si>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</si>
  <si>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</si>
  <si>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</si>
  <si>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</si>
  <si>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</si>
  <si>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</si>
  <si>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</si>
  <si>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</si>
  <si>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</si>
  <si>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</si>
  <si>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</si>
  <si>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</si>
  <si>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</si>
  <si>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</si>
  <si>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</si>
  <si>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</si>
  <si>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</si>
  <si>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</si>
  <si>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</si>
  <si>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</si>
  <si>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</si>
  <si>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</si>
  <si>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</si>
  <si>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</si>
  <si>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</si>
  <si>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</si>
  <si>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</si>
  <si>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</si>
  <si>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</si>
  <si>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</si>
  <si>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</si>
  <si>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</si>
  <si>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</si>
  <si>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</si>
  <si>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</si>
  <si>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</si>
  <si>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</si>
  <si>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</si>
  <si>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</si>
  <si>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</si>
  <si>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</si>
  <si>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</si>
  <si>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</si>
  <si>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</si>
  <si>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</si>
  <si>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</si>
  <si>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</si>
  <si>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</si>
  <si>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</si>
  <si>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</si>
  <si>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</si>
  <si>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</si>
  <si>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</si>
  <si>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</si>
  <si>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</si>
  <si>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</si>
  <si>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</si>
  <si>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</si>
  <si>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</si>
  <si>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</si>
  <si>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</si>
  <si>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</si>
  <si>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</si>
  <si>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</si>
  <si>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</si>
  <si>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</si>
  <si>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</si>
  <si>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</si>
  <si>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</si>
  <si>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</si>
  <si>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</si>
  <si>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</si>
  <si>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</si>
  <si>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</si>
  <si>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</si>
  <si>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</si>
  <si>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</si>
  <si>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</si>
  <si>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</si>
  <si>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</si>
  <si>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</si>
  <si>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</si>
  <si>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</si>
  <si>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</si>
  <si>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</si>
  <si>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</si>
  <si>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</si>
  <si>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</si>
  <si>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</si>
  <si>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</si>
  <si>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</si>
  <si>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</si>
  <si>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</si>
  <si>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</si>
  <si>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</si>
  <si>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</si>
  <si>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</si>
  <si>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</si>
  <si>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</si>
  <si>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</si>
  <si>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</si>
  <si>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</si>
  <si>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</si>
  <si>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</si>
  <si>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</si>
  <si>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</si>
  <si>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</si>
  <si>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</si>
  <si>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</si>
  <si>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</si>
  <si>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</si>
  <si>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</si>
  <si>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</si>
  <si>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</si>
  <si>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</si>
  <si>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</si>
  <si>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</si>
  <si>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</si>
  <si>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</si>
  <si>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</si>
  <si>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</si>
  <si>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</si>
  <si>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</si>
  <si>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</si>
  <si>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</si>
  <si>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</si>
  <si>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</si>
  <si>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</si>
  <si>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</si>
  <si>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</si>
  <si>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</si>
  <si>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</si>
  <si>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</si>
  <si>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</si>
  <si>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</si>
  <si>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</si>
  <si>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</si>
  <si>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</si>
  <si>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</si>
  <si>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</si>
  <si>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</si>
  <si>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</si>
  <si>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</si>
  <si>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</si>
  <si>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</si>
  <si>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</si>
  <si>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</si>
  <si>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</si>
  <si>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</si>
  <si>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</si>
  <si>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</si>
  <si>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</si>
  <si>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</si>
  <si>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</si>
  <si>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</si>
  <si>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</si>
  <si>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</si>
  <si>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</si>
  <si>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</si>
  <si>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</si>
  <si>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</si>
  <si>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</si>
  <si>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</si>
  <si>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</si>
  <si>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</si>
  <si>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</si>
  <si>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</si>
  <si>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</si>
  <si>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</si>
  <si>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</si>
  <si>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</si>
  <si>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</si>
  <si>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</si>
  <si>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</si>
  <si>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</si>
  <si>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</si>
  <si>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</si>
  <si>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</si>
  <si>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</si>
  <si>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</si>
  <si>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</si>
  <si>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</si>
  <si>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</si>
  <si>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</si>
  <si>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</si>
  <si>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</si>
  <si>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</si>
  <si>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</si>
  <si>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</si>
  <si>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</si>
  <si>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</si>
  <si>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</si>
  <si>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</si>
  <si>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</si>
  <si>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</si>
  <si>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</si>
  <si>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</si>
  <si>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</si>
  <si>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</si>
  <si>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</si>
  <si>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</si>
  <si>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</si>
  <si>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</si>
  <si>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</si>
  <si>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</si>
  <si>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</si>
  <si>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</si>
  <si>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</si>
  <si>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</si>
  <si>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</si>
  <si>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</si>
  <si>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</si>
  <si>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</si>
  <si>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</si>
  <si>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</si>
  <si>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</si>
  <si>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</si>
  <si>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</si>
  <si>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</si>
  <si>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</si>
  <si>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</si>
  <si>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</si>
  <si>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</si>
  <si>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</si>
  <si>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</si>
  <si>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</si>
  <si>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</si>
  <si>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</si>
  <si>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</si>
  <si>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</si>
  <si>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</si>
  <si>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</si>
  <si>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</si>
  <si>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</si>
  <si>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</si>
  <si>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</si>
  <si>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</si>
  <si>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</si>
  <si>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</si>
  <si>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</si>
  <si>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</si>
  <si>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</si>
  <si>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</si>
  <si>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</si>
  <si>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</si>
  <si>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</si>
  <si>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</si>
  <si>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</si>
  <si>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</si>
  <si>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</si>
  <si>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</si>
  <si>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</si>
  <si>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</si>
  <si>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</si>
  <si>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</si>
  <si>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</si>
  <si>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</si>
  <si>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</si>
  <si>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</si>
  <si>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</si>
  <si>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</si>
  <si>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</si>
  <si>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</si>
  <si>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</si>
  <si>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</si>
  <si>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</si>
  <si>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</si>
  <si>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</si>
  <si>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</si>
  <si>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</si>
  <si>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</si>
  <si>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</si>
  <si>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</si>
  <si>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</si>
  <si>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</si>
  <si>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</si>
  <si>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</si>
  <si>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</si>
  <si>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</si>
  <si>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</si>
  <si>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</si>
  <si>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</si>
  <si>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</si>
  <si>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</si>
  <si>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</si>
  <si>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</si>
  <si>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</si>
  <si>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</si>
  <si>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</si>
  <si>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</si>
  <si>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</si>
  <si>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</si>
  <si>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</si>
  <si>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</si>
  <si>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</si>
  <si>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</si>
  <si>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</si>
  <si>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</si>
  <si>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</si>
  <si>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</si>
  <si>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</si>
  <si>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</si>
  <si>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</si>
  <si>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</si>
  <si>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</si>
  <si>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</si>
  <si>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</si>
  <si>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</si>
  <si>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</si>
  <si>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</si>
  <si>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</si>
  <si>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</si>
  <si>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</si>
  <si>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</si>
  <si>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</si>
  <si>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</si>
  <si>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</si>
  <si>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</si>
  <si>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</si>
  <si>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</si>
  <si>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</si>
  <si>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</si>
  <si>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</si>
  <si>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</si>
  <si>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</si>
  <si>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</si>
  <si>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</si>
  <si>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</si>
  <si>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</si>
  <si>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</si>
  <si>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</si>
  <si>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</si>
  <si>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</si>
  <si>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</si>
  <si>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</si>
  <si>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</si>
  <si>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</si>
  <si>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</si>
  <si>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</si>
  <si>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</si>
  <si>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</si>
  <si>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</si>
  <si>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</si>
  <si>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</si>
  <si>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</si>
  <si>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</si>
  <si>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</si>
  <si>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</si>
  <si>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</si>
  <si>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</si>
  <si>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</si>
  <si>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</si>
  <si>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</si>
  <si>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</si>
  <si>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</si>
  <si>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</si>
  <si>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</si>
  <si>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</si>
  <si>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</si>
  <si>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</si>
  <si>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</si>
  <si>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</si>
  <si>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</si>
  <si>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</si>
  <si>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</si>
  <si>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</si>
  <si>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</si>
  <si>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</si>
  <si>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</si>
  <si>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</si>
  <si>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</si>
  <si>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</si>
  <si>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</si>
  <si>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</si>
  <si>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</si>
  <si>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</si>
  <si>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</si>
  <si>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</si>
  <si>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</si>
  <si>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</si>
  <si>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</si>
  <si>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</si>
  <si>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</si>
  <si>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</si>
  <si>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</si>
  <si>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</si>
  <si>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</si>
  <si>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</si>
  <si>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</si>
  <si>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</si>
  <si>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</si>
  <si>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</si>
  <si>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</si>
  <si>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</si>
  <si>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</si>
  <si>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</si>
  <si>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</si>
  <si>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</si>
  <si>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</si>
  <si>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</si>
  <si>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</si>
  <si>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</si>
  <si>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</si>
  <si>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</si>
  <si>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</si>
  <si>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</si>
  <si>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</si>
  <si>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</si>
  <si>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</si>
  <si>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</si>
  <si>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</si>
  <si>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</si>
  <si>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</si>
  <si>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</si>
  <si>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</si>
  <si>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</si>
  <si>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</si>
  <si>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</si>
  <si>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</si>
  <si>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</si>
  <si>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</si>
  <si>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</si>
  <si>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</si>
  <si>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</si>
  <si>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</si>
  <si>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</si>
  <si>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</si>
  <si>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</si>
  <si>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</si>
  <si>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</si>
  <si>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</si>
  <si>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</si>
  <si>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</si>
  <si>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</si>
  <si>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</si>
  <si>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</si>
  <si>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</si>
  <si>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</si>
  <si>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</si>
  <si>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</si>
  <si>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</si>
  <si>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</si>
  <si>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</si>
  <si>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</si>
  <si>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</si>
  <si>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</si>
  <si>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</si>
  <si>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</si>
  <si>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</si>
  <si>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</si>
  <si>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</si>
  <si>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</si>
  <si>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</si>
  <si>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</si>
  <si>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</si>
  <si>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</si>
  <si>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</si>
  <si>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</si>
  <si>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</si>
  <si>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</si>
  <si>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</si>
  <si>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</si>
  <si>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</si>
  <si>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</si>
  <si>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</si>
  <si>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</si>
  <si>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</si>
  <si>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</si>
  <si>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</si>
  <si>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</si>
  <si>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</si>
  <si>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</si>
  <si>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</si>
  <si>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</si>
  <si>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</si>
  <si>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</si>
  <si>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</si>
  <si>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</si>
  <si>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</si>
  <si>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</si>
  <si>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</si>
  <si>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</si>
  <si>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</si>
  <si>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</si>
  <si>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</si>
  <si>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</si>
  <si>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</si>
  <si>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</si>
  <si>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</si>
  <si>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</si>
  <si>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</si>
  <si>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</si>
  <si>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</si>
  <si>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</si>
  <si>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</si>
  <si>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</si>
  <si>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</si>
  <si>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</si>
  <si>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</si>
  <si>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</si>
  <si>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</si>
  <si>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</si>
  <si>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</si>
  <si>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</si>
  <si>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</si>
  <si>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</si>
  <si>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</si>
  <si>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</si>
  <si>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</si>
  <si>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</si>
  <si>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</si>
  <si>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</si>
  <si>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</si>
  <si>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</si>
  <si>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</si>
  <si>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</si>
  <si>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</si>
  <si>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</si>
  <si>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</si>
  <si>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</si>
  <si>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</si>
  <si>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</si>
  <si>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</si>
  <si>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</si>
  <si>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</si>
  <si>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</si>
  <si>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</si>
  <si>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</si>
  <si>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</si>
  <si>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</si>
  <si>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</si>
  <si>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</si>
  <si>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</si>
  <si>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</si>
  <si>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</si>
  <si>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</si>
  <si>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</si>
  <si>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</si>
  <si>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</si>
  <si>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</si>
  <si>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</si>
  <si>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</si>
  <si>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</si>
  <si>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</si>
  <si>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</si>
  <si>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</si>
  <si>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</si>
  <si>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</si>
  <si>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</si>
  <si>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</si>
  <si>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</si>
  <si>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</si>
  <si>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</si>
  <si>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</si>
  <si>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</si>
  <si>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</si>
  <si>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</si>
  <si>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</si>
  <si>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</si>
  <si>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</si>
  <si>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</si>
  <si>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</si>
  <si>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</si>
  <si>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</si>
  <si>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</si>
  <si>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</si>
  <si>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</si>
  <si>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</si>
  <si>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</si>
  <si>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</si>
  <si>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</si>
  <si>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</si>
  <si>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</si>
  <si>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</si>
  <si>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</si>
  <si>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</si>
  <si>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</si>
  <si>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</si>
  <si>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</si>
  <si>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</si>
  <si>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</si>
  <si>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</si>
  <si>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</si>
  <si>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</si>
  <si>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</si>
  <si>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</si>
  <si>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</si>
  <si>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</si>
  <si>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</si>
  <si>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</si>
  <si>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</si>
  <si>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</si>
  <si>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</si>
  <si>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</si>
  <si>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</si>
  <si>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</si>
  <si>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</si>
  <si>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</si>
  <si>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</si>
  <si>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</si>
  <si>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</si>
  <si>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</si>
  <si>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</si>
  <si>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</si>
  <si>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</si>
  <si>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</si>
  <si>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</si>
  <si>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</si>
  <si>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</si>
  <si>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</si>
  <si>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</si>
  <si>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</si>
  <si>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</si>
  <si>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</si>
  <si>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</si>
  <si>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</si>
  <si>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</si>
  <si>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</si>
  <si>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</si>
  <si>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</si>
  <si>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</si>
  <si>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</si>
  <si>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</si>
  <si>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</si>
  <si>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</si>
  <si>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</si>
  <si>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</si>
  <si>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</si>
  <si>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</si>
  <si>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</si>
  <si>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</si>
  <si>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</si>
  <si>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</si>
  <si>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</si>
  <si>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</si>
  <si>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</si>
  <si>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</si>
  <si>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</si>
  <si>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</si>
  <si>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</si>
  <si>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</si>
  <si>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</si>
  <si>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</si>
  <si>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</si>
  <si>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</si>
  <si>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</si>
  <si>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</si>
  <si>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</si>
  <si>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</si>
  <si>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</si>
  <si>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</si>
  <si>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</si>
  <si>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</si>
  <si>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</si>
  <si>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</si>
  <si>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</si>
  <si>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</si>
  <si>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</si>
  <si>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</si>
  <si>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</si>
  <si>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</si>
  <si>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</si>
  <si>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</si>
  <si>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</si>
  <si>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</si>
  <si>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</si>
  <si>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</si>
  <si>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</si>
  <si>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</si>
  <si>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</si>
  <si>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</si>
  <si>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</si>
  <si>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</si>
  <si>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</si>
  <si>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</si>
  <si>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</si>
  <si>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</si>
  <si>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</si>
  <si>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</si>
  <si>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</si>
  <si>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</si>
  <si>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</si>
  <si>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</si>
  <si>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</si>
  <si>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</si>
  <si>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</si>
  <si>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</si>
  <si>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</si>
  <si>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</si>
  <si>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</si>
  <si>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</si>
  <si>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</si>
  <si>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</si>
  <si>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</si>
  <si>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</si>
  <si>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</si>
  <si>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</si>
  <si>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</si>
  <si>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</si>
  <si>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</si>
  <si>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</si>
  <si>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</si>
  <si>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</si>
  <si>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</si>
  <si>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</si>
  <si>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</si>
  <si>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</si>
  <si>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</si>
  <si>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</si>
  <si>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</si>
  <si>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</si>
  <si>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</si>
  <si>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</si>
  <si>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</si>
  <si>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</si>
  <si>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</si>
  <si>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</si>
  <si>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</si>
  <si>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</si>
  <si>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</si>
  <si>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</si>
  <si>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</si>
  <si>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</si>
  <si>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</si>
  <si>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</si>
  <si>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</si>
  <si>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</si>
  <si>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</si>
  <si>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</si>
  <si>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</si>
  <si>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</si>
  <si>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</si>
  <si>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</si>
  <si>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</si>
  <si>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</si>
  <si>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</si>
  <si>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</si>
  <si>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</si>
  <si>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</si>
  <si>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</si>
  <si>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</si>
  <si>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</si>
  <si>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</si>
  <si>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</si>
  <si>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</si>
  <si>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</si>
  <si>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</si>
  <si>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</si>
  <si>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</si>
  <si>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</si>
  <si>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</si>
  <si>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</si>
  <si>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</si>
  <si>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</si>
  <si>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</si>
  <si>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</si>
  <si>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</si>
  <si>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</si>
  <si>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</si>
  <si>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</si>
  <si>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</si>
  <si>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</si>
  <si>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</si>
  <si>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</si>
  <si>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</si>
  <si>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</si>
  <si>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</si>
  <si>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</si>
  <si>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</si>
  <si>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</si>
  <si>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</si>
  <si>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</si>
  <si>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</si>
  <si>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</si>
  <si>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</si>
  <si>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</si>
  <si>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</si>
  <si>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</si>
  <si>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</si>
  <si>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</si>
  <si>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</si>
  <si>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</si>
  <si>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</si>
  <si>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</si>
  <si>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</si>
  <si>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</si>
  <si>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</si>
  <si>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</si>
  <si>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</si>
  <si>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</si>
  <si>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</si>
  <si>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</si>
  <si>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</si>
  <si>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</si>
  <si>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</si>
  <si>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</si>
  <si>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</si>
  <si>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</si>
  <si>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</si>
  <si>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</si>
  <si>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</si>
  <si>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</si>
  <si>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</si>
  <si>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</si>
  <si>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</si>
  <si>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</si>
  <si>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</si>
  <si>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</si>
  <si>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</si>
  <si>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</si>
  <si>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</si>
  <si>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</si>
  <si>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</si>
  <si>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</si>
  <si>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</si>
  <si>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</si>
  <si>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</si>
  <si>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</si>
  <si>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</si>
  <si>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</si>
  <si>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</si>
  <si>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</si>
  <si>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</si>
  <si>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</si>
  <si>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</si>
  <si>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</si>
  <si>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</si>
  <si>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</si>
  <si>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</si>
  <si>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</si>
  <si>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</si>
  <si>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</si>
  <si>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</si>
  <si>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</si>
  <si>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</si>
  <si>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</si>
  <si>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</si>
  <si>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</si>
  <si>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</si>
  <si>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</si>
  <si>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</si>
  <si>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</si>
  <si>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</si>
  <si>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</si>
  <si>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</si>
  <si>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</si>
  <si>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</si>
  <si>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</si>
  <si>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</si>
  <si>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</si>
  <si>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</si>
  <si>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</si>
  <si>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</si>
  <si>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</si>
  <si>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</si>
  <si>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</si>
  <si>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</si>
  <si>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</si>
  <si>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</si>
  <si>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</si>
  <si>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</si>
  <si>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</si>
  <si>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</si>
  <si>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</si>
  <si>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</si>
  <si>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</si>
  <si>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</si>
  <si>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</si>
  <si>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</si>
  <si>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</si>
  <si>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</si>
  <si>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</si>
  <si>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</si>
  <si>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</si>
  <si>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</si>
  <si>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</si>
  <si>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</si>
  <si>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</si>
  <si>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</si>
  <si>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</si>
  <si>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</si>
  <si>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</si>
  <si>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</si>
  <si>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</si>
  <si>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</si>
  <si>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</si>
  <si>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</si>
  <si>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</si>
  <si>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</si>
  <si>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</si>
  <si>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</si>
  <si>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</si>
  <si>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</si>
  <si>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</si>
  <si>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</si>
  <si>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</si>
  <si>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</si>
  <si>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</si>
  <si>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</si>
  <si>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</si>
  <si>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</si>
  <si>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</si>
  <si>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</si>
  <si>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</si>
  <si>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</si>
  <si>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</si>
  <si>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</si>
  <si>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</si>
  <si>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</si>
  <si>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</si>
  <si>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</si>
  <si>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</si>
  <si>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</si>
  <si>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</si>
  <si>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</si>
  <si>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</si>
  <si>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</si>
  <si>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</si>
  <si>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</si>
  <si>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</si>
  <si>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</si>
  <si>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</si>
  <si>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</si>
  <si>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</si>
  <si>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</si>
  <si>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</si>
  <si>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</si>
  <si>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</si>
  <si>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</si>
  <si>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</si>
  <si>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</si>
  <si>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</si>
  <si>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</si>
  <si>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</si>
  <si>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</si>
  <si>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</si>
  <si>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</si>
  <si>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</si>
  <si>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</si>
  <si>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</si>
  <si>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</si>
  <si>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</si>
  <si>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</si>
  <si>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</si>
  <si>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</si>
  <si>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</si>
  <si>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</si>
  <si>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</si>
  <si>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</si>
  <si>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</si>
  <si>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</si>
  <si>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</si>
  <si>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</si>
  <si>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</si>
  <si>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</si>
  <si>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</si>
  <si>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</si>
  <si>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</si>
  <si>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</si>
  <si>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</si>
  <si>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</si>
  <si>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</si>
  <si>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</si>
  <si>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</si>
  <si>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</si>
  <si>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</si>
  <si>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</si>
  <si>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</si>
  <si>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</si>
  <si>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</si>
  <si>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</si>
  <si>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</si>
  <si>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</si>
  <si>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</si>
  <si>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</si>
  <si>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</si>
  <si>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</si>
  <si>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</si>
  <si>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</si>
  <si>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</si>
  <si>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</si>
  <si>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</si>
  <si>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</si>
  <si>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</si>
  <si>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</si>
  <si>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</si>
  <si>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</si>
  <si>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</si>
  <si>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</si>
  <si>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</si>
  <si>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</si>
  <si>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</si>
  <si>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</si>
  <si>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</si>
  <si>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</si>
  <si>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</si>
  <si>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</si>
  <si>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</si>
  <si>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</si>
  <si>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</si>
  <si>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</si>
  <si>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</si>
  <si>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</si>
  <si>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</si>
  <si>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</si>
  <si>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</si>
  <si>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</si>
  <si>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</si>
  <si>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</si>
  <si>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</si>
  <si>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</si>
  <si>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</si>
  <si>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</si>
  <si>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</si>
  <si>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</si>
  <si>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</si>
  <si>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</si>
  <si>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</si>
  <si>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</si>
  <si>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</si>
  <si>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</si>
  <si>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</si>
  <si>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</si>
  <si>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</si>
  <si>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</si>
  <si>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</si>
  <si>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</si>
  <si>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</si>
  <si>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</si>
  <si>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</si>
  <si>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</si>
  <si>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</si>
  <si>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</si>
  <si>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</si>
  <si>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</si>
  <si>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</si>
  <si>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</si>
  <si>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</si>
  <si>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</si>
  <si>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</si>
  <si>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</si>
  <si>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</si>
  <si>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</si>
  <si>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</si>
  <si>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</si>
  <si>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</si>
  <si>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</si>
  <si>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</si>
  <si>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</si>
  <si>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</si>
  <si>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</si>
  <si>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</si>
  <si>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</si>
  <si>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</si>
  <si>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</si>
  <si>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</si>
  <si>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</si>
  <si>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</si>
  <si>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</si>
  <si>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</si>
  <si>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</si>
  <si>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</si>
  <si>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</si>
  <si>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</si>
  <si>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</si>
  <si>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</si>
  <si>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</si>
  <si>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</si>
  <si>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</si>
  <si>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</si>
  <si>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</si>
  <si>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</si>
  <si>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</si>
  <si>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</si>
  <si>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</si>
  <si>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</si>
  <si>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</si>
  <si>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</si>
  <si>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</si>
  <si>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</si>
  <si>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</si>
  <si>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</si>
  <si>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</si>
  <si>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</si>
  <si>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</si>
  <si>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</si>
  <si>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</si>
  <si>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</si>
  <si>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</si>
  <si>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</si>
  <si>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</si>
  <si>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</si>
  <si>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</si>
  <si>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</si>
  <si>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</si>
  <si>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</si>
  <si>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</si>
  <si>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</si>
  <si>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</si>
  <si>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</si>
  <si>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</si>
  <si>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</si>
  <si>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</si>
  <si>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</si>
  <si>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</si>
  <si>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</si>
  <si>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</si>
  <si>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</si>
  <si>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</si>
  <si>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</si>
  <si>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</si>
  <si>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</si>
  <si>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</si>
  <si>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</si>
  <si>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</si>
  <si>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</si>
  <si>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</si>
  <si>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</si>
  <si>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</si>
  <si>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</si>
  <si>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</si>
  <si>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</si>
  <si>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</si>
  <si>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</si>
  <si>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</si>
  <si>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</si>
  <si>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</si>
  <si>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</si>
  <si>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</si>
  <si>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</si>
  <si>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</si>
  <si>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</si>
  <si>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</si>
  <si>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</si>
  <si>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</si>
  <si>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</si>
  <si>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</si>
  <si>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</si>
  <si>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</si>
  <si>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</si>
  <si>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</si>
  <si>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</si>
  <si>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</si>
  <si>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</si>
  <si>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</si>
  <si>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</si>
  <si>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</si>
  <si>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</si>
  <si>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</si>
  <si>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</si>
  <si>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</si>
  <si>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</si>
  <si>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</si>
  <si>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</si>
  <si>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</si>
  <si>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</si>
  <si>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</si>
  <si>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</si>
  <si>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</si>
  <si>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</si>
  <si>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</si>
  <si>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</si>
  <si>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</si>
  <si>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</si>
  <si>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</si>
  <si>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</si>
  <si>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</si>
  <si>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</si>
  <si>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</si>
  <si>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</si>
  <si>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</si>
  <si>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</si>
  <si>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</si>
  <si>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</si>
  <si>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</si>
  <si>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</si>
  <si>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</si>
  <si>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</si>
  <si>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</si>
  <si>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</si>
  <si>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</si>
  <si>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</si>
  <si>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</si>
  <si>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</si>
  <si>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</si>
  <si>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</si>
  <si>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</si>
  <si>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</si>
  <si>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</si>
  <si>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</si>
  <si>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</si>
  <si>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</si>
  <si>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</si>
  <si>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</si>
  <si>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</si>
  <si>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</si>
  <si>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</si>
  <si>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</si>
  <si>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</si>
  <si>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</si>
  <si>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</si>
  <si>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</si>
  <si>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</si>
  <si>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</si>
  <si>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</si>
  <si>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</si>
  <si>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</si>
  <si>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</si>
  <si>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</si>
  <si>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</si>
  <si>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</si>
  <si>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</si>
  <si>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</si>
  <si>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</si>
  <si>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</si>
  <si>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</si>
  <si>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</si>
  <si>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</si>
  <si>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</si>
  <si>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</si>
  <si>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</si>
  <si>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</si>
  <si>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</si>
  <si>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</si>
  <si>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</si>
  <si>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</si>
  <si>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</si>
  <si>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</si>
  <si>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</si>
  <si>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</si>
  <si>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</si>
  <si>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</si>
  <si>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</si>
  <si>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</si>
  <si>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</si>
  <si>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</si>
  <si>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</si>
  <si>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</si>
  <si>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</si>
  <si>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</si>
  <si>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</si>
  <si>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</si>
  <si>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</si>
  <si>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</si>
  <si>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</si>
  <si>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</si>
  <si>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</si>
  <si>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</si>
  <si>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</si>
  <si>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</si>
  <si>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</si>
  <si>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</si>
  <si>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</si>
  <si>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</si>
  <si>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</si>
  <si>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</si>
  <si>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</si>
  <si>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</si>
  <si>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</si>
  <si>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</si>
  <si>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</si>
  <si>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</si>
  <si>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</si>
  <si>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</si>
  <si>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</si>
  <si>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</si>
  <si>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</si>
  <si>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</si>
  <si>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</si>
  <si>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</si>
  <si>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</si>
  <si>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</si>
  <si>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</si>
  <si>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</si>
  <si>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</si>
  <si>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</si>
  <si>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</si>
  <si>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</si>
  <si>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</si>
  <si>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</si>
  <si>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</si>
  <si>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</si>
  <si>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</si>
  <si>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</si>
  <si>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</si>
  <si>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</si>
  <si>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</si>
  <si>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</si>
  <si>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</si>
  <si>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</si>
  <si>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</si>
  <si>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</si>
  <si>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</si>
  <si>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</si>
  <si>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</si>
  <si>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</si>
  <si>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</si>
  <si>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</si>
  <si>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</si>
  <si>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</si>
  <si>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</si>
  <si>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</si>
  <si>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</si>
  <si>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</si>
  <si>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</si>
  <si>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</si>
  <si>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</si>
  <si>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</si>
  <si>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</si>
  <si>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</si>
  <si>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</si>
  <si>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</si>
  <si>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</si>
  <si>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</si>
  <si>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</si>
  <si>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</si>
  <si>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</si>
  <si>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</si>
  <si>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</si>
  <si>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</si>
  <si>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</si>
  <si>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</si>
  <si>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</si>
  <si>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</si>
  <si>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</si>
  <si>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</si>
  <si>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</si>
  <si>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</si>
  <si>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</si>
  <si>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</si>
  <si>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</si>
  <si>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</si>
  <si>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</si>
  <si>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</si>
  <si>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</si>
  <si>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</si>
  <si>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</si>
  <si>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</si>
  <si>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</si>
  <si>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</si>
  <si>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</si>
  <si>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</si>
  <si>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</si>
  <si>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</si>
  <si>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</si>
  <si>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</si>
  <si>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</si>
  <si>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</si>
  <si>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</si>
  <si>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</si>
  <si>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</si>
  <si>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</si>
  <si>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</si>
  <si>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</si>
  <si>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</si>
  <si>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</si>
  <si>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</si>
  <si>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</si>
  <si>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</si>
  <si>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</si>
  <si>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</si>
  <si>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</si>
  <si>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</si>
  <si>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</si>
  <si>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</si>
  <si>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</si>
  <si>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</si>
  <si>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</si>
  <si>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</si>
  <si>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</si>
  <si>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</si>
  <si>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</si>
  <si>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</si>
  <si>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</si>
  <si>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</si>
  <si>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</si>
  <si>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</si>
  <si>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</si>
  <si>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</si>
  <si>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</si>
  <si>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</si>
  <si>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</si>
  <si>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</si>
  <si>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</si>
  <si>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</si>
  <si>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</si>
  <si>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</si>
  <si>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</si>
  <si>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</si>
  <si>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</si>
  <si>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</si>
  <si>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</si>
  <si>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</si>
  <si>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</si>
  <si>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</si>
  <si>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</si>
  <si>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</si>
  <si>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</si>
  <si>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</si>
  <si>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</si>
  <si>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</si>
  <si>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</si>
  <si>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</si>
  <si>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</si>
  <si>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</si>
  <si>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</si>
  <si>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</si>
  <si>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</si>
  <si>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</si>
  <si>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</si>
  <si>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</si>
  <si>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</si>
  <si>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</si>
  <si>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</si>
  <si>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</si>
  <si>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</si>
  <si>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</si>
  <si>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</si>
  <si>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</si>
  <si>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</si>
  <si>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</si>
  <si>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</si>
  <si>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</si>
  <si>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</si>
  <si>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</si>
  <si>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</si>
  <si>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</si>
  <si>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</si>
  <si>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</si>
  <si>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</si>
  <si>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</si>
  <si>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</si>
  <si>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</si>
  <si>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</si>
  <si>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</si>
  <si>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</si>
  <si>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</si>
  <si>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</si>
  <si>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</si>
  <si>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</si>
  <si>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</si>
  <si>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</si>
  <si>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</si>
  <si>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</si>
  <si>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</si>
  <si>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</si>
  <si>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</si>
  <si>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</si>
  <si>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</si>
  <si>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</si>
  <si>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</si>
  <si>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</si>
  <si>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</si>
  <si>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</si>
  <si>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</si>
  <si>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</si>
  <si>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</si>
  <si>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</si>
  <si>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</si>
  <si>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</si>
  <si>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</si>
  <si>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</si>
  <si>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</si>
  <si>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</si>
  <si>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</si>
  <si>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</si>
  <si>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</si>
  <si>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</si>
  <si>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</si>
  <si>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</si>
  <si>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</si>
  <si>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</si>
  <si>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</si>
  <si>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</si>
  <si>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</si>
  <si>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</si>
  <si>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</si>
  <si>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</si>
  <si>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</si>
  <si>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</si>
  <si>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</si>
  <si>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</si>
  <si>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</si>
  <si>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</si>
  <si>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</si>
  <si>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</si>
  <si>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</si>
  <si>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</si>
  <si>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</si>
  <si>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</si>
  <si>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</si>
  <si>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</si>
  <si>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</si>
  <si>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</si>
  <si>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</si>
  <si>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</si>
  <si>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</si>
  <si>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</si>
  <si>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</si>
  <si>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</si>
  <si>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</si>
  <si>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</si>
  <si>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</si>
  <si>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</si>
  <si>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</si>
  <si>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</si>
  <si>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</si>
  <si>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</si>
  <si>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</si>
  <si>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</si>
  <si>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</si>
  <si>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</si>
  <si>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</si>
  <si>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</si>
  <si>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</si>
  <si>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</si>
  <si>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</si>
  <si>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</si>
  <si>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</si>
  <si>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</si>
  <si>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</si>
  <si>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</si>
  <si>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</si>
  <si>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</si>
  <si>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</si>
  <si>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</si>
  <si>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</si>
  <si>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</si>
  <si>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</si>
  <si>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</si>
  <si>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</si>
  <si>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</si>
  <si>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</si>
  <si>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</si>
  <si>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</si>
  <si>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</si>
  <si>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</si>
  <si>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</si>
  <si>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</si>
  <si>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</si>
  <si>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</si>
  <si>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</si>
  <si>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</si>
  <si>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</si>
  <si>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</si>
  <si>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</si>
  <si>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</si>
  <si>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</si>
  <si>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</si>
  <si>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</si>
  <si>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</si>
  <si>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</si>
  <si>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</si>
  <si>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</si>
  <si>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</si>
  <si>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</si>
  <si>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</si>
  <si>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</si>
  <si>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</si>
  <si>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</si>
  <si>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</si>
  <si>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</si>
  <si>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</si>
  <si>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</si>
  <si>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</si>
  <si>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</si>
  <si>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</si>
  <si>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</si>
  <si>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</si>
  <si>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</si>
  <si>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</si>
  <si>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</si>
  <si>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</si>
  <si>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</si>
  <si>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</si>
  <si>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</si>
  <si>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</si>
  <si>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</si>
  <si>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</si>
  <si>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</si>
  <si>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</si>
  <si>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</si>
  <si>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</si>
  <si>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</si>
  <si>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</si>
  <si>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</si>
  <si>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</si>
  <si>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</si>
  <si>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</si>
  <si>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</si>
  <si>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</si>
  <si>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</si>
  <si>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</si>
  <si>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</si>
  <si>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</si>
  <si>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</si>
  <si>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</si>
  <si>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</si>
  <si>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</si>
  <si>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</si>
  <si>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</si>
  <si>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</si>
  <si>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</si>
  <si>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</si>
  <si>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</si>
  <si>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</si>
  <si>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</si>
  <si>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</si>
  <si>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</si>
  <si>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</si>
  <si>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</si>
  <si>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</si>
  <si>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</si>
  <si>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</si>
  <si>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</si>
  <si>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</si>
  <si>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</si>
  <si>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</si>
  <si>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</si>
  <si>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</si>
  <si>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</si>
  <si>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</si>
  <si>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</si>
  <si>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</si>
  <si>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</si>
  <si>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</si>
  <si>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</si>
  <si>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</si>
  <si>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</si>
  <si>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</si>
  <si>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</si>
  <si>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</si>
  <si>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</si>
  <si>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</si>
  <si>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</si>
  <si>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</si>
  <si>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</si>
  <si>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</si>
  <si>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</si>
  <si>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</si>
  <si>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</si>
  <si>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</si>
  <si>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</si>
  <si>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</si>
  <si>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</si>
  <si>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</si>
  <si>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</si>
  <si>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</si>
  <si>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</si>
  <si>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</si>
  <si>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</si>
  <si>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</si>
  <si>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</si>
  <si>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</si>
  <si>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</si>
  <si>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</si>
  <si>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</si>
  <si>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</si>
  <si>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</si>
  <si>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</si>
  <si>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</si>
  <si>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</si>
  <si>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</si>
  <si>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</si>
  <si>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</si>
  <si>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</si>
  <si>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</si>
  <si>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</si>
  <si>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</si>
  <si>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</si>
  <si>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</si>
  <si>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</si>
  <si>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</si>
  <si>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</si>
  <si>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</si>
  <si>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</si>
  <si>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</si>
  <si>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</si>
  <si>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</si>
  <si>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</si>
  <si>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</si>
  <si>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</si>
  <si>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</si>
  <si>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</si>
  <si>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</si>
  <si>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</si>
  <si>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</si>
  <si>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</si>
  <si>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</si>
  <si>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</si>
  <si>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</si>
  <si>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</si>
  <si>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</si>
  <si>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</si>
  <si>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</si>
  <si>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</si>
  <si>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</si>
  <si>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</si>
  <si>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</si>
  <si>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</si>
  <si>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</si>
  <si>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</si>
  <si>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</si>
  <si>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</si>
  <si>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</si>
  <si>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</si>
  <si>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</si>
  <si>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</si>
  <si>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</si>
  <si>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</si>
  <si>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</si>
  <si>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</si>
  <si>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</si>
  <si>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</si>
  <si>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</si>
  <si>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</si>
  <si>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</si>
  <si>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</si>
  <si>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</si>
  <si>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</si>
  <si>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</si>
  <si>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</si>
  <si>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</si>
  <si>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</si>
  <si>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</si>
  <si>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</si>
  <si>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</si>
  <si>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</si>
  <si>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</si>
  <si>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</si>
  <si>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</si>
  <si>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</si>
  <si>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</si>
  <si>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</si>
  <si>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</si>
  <si>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</si>
  <si>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</si>
  <si>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</si>
  <si>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</si>
  <si>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</si>
  <si>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</si>
  <si>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</si>
  <si>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</si>
  <si>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</si>
  <si>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</si>
  <si>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</si>
  <si>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</si>
  <si>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</si>
  <si>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</si>
  <si>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</si>
  <si>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</si>
  <si>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</si>
  <si>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</si>
  <si>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</si>
  <si>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</si>
  <si>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</si>
  <si>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</si>
  <si>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</si>
  <si>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</si>
  <si>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</si>
  <si>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</si>
  <si>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</si>
  <si>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</si>
  <si>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</si>
  <si>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</si>
  <si>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</si>
  <si>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</si>
  <si>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</si>
  <si>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</si>
  <si>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</si>
  <si>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</si>
  <si>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</si>
  <si>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</si>
  <si>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</si>
  <si>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</si>
  <si>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</si>
  <si>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</si>
  <si>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</si>
  <si>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</si>
  <si>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</si>
  <si>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</si>
  <si>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</si>
  <si>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</si>
  <si>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</si>
  <si>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</si>
  <si>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</si>
  <si>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</si>
  <si>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</si>
  <si>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</si>
  <si>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</si>
  <si>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</si>
  <si>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</si>
  <si>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</si>
  <si>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</si>
  <si>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</si>
  <si>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</si>
  <si>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</si>
  <si>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</si>
  <si>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</si>
  <si>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</si>
  <si>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</si>
  <si>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</si>
  <si>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</si>
  <si>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</si>
  <si>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</si>
  <si>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</si>
  <si>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</si>
  <si>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</si>
  <si>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</si>
  <si>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</si>
  <si>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</si>
  <si>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</si>
  <si>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</si>
  <si>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</si>
  <si>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</si>
  <si>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</si>
  <si>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</si>
  <si>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</si>
  <si>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</si>
  <si>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</si>
  <si>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</si>
  <si>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</si>
  <si>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</si>
  <si>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</si>
  <si>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</si>
  <si>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</si>
  <si>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</si>
  <si>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</si>
  <si>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</si>
  <si>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</si>
  <si>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</si>
  <si>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</si>
  <si>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</si>
  <si>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</si>
  <si>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</si>
  <si>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</si>
  <si>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</si>
  <si>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</si>
  <si>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</si>
  <si>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</si>
  <si>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</si>
  <si>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</si>
  <si>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</si>
  <si>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</si>
  <si>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</si>
  <si>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</si>
  <si>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</si>
  <si>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</si>
  <si>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</si>
  <si>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</si>
  <si>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</si>
  <si>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</si>
  <si>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</si>
  <si>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</si>
  <si>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</si>
  <si>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</si>
  <si>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</si>
  <si>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</si>
  <si>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</si>
  <si>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</si>
  <si>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</si>
  <si>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</si>
  <si>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</si>
  <si>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</si>
  <si>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</si>
  <si>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</si>
  <si>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</si>
  <si>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</si>
  <si>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</si>
  <si>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</si>
  <si>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</si>
  <si>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</si>
  <si>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</si>
  <si>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</si>
  <si>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</si>
  <si>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</si>
  <si>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</si>
  <si>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</si>
  <si>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</si>
  <si>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</si>
  <si>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</si>
  <si>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</si>
  <si>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</si>
  <si>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</si>
  <si>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</si>
  <si>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</si>
  <si>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</si>
  <si>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</si>
  <si>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</si>
  <si>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</si>
  <si>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</si>
  <si>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</si>
  <si>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</si>
  <si>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</si>
  <si>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</si>
  <si>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</si>
  <si>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</si>
  <si>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</si>
  <si>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</si>
  <si>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</si>
  <si>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</si>
  <si>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</si>
  <si>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</si>
  <si>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</si>
  <si>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</si>
  <si>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</si>
  <si>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</si>
  <si>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</si>
  <si>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</si>
  <si>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</si>
  <si>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</si>
  <si>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</si>
  <si>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</si>
  <si>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</si>
  <si>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</si>
  <si>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</si>
  <si>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</si>
  <si>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</si>
  <si>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</si>
  <si>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</si>
  <si>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</si>
  <si>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</si>
  <si>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</si>
  <si>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</si>
  <si>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</si>
  <si>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</si>
  <si>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</si>
  <si>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</si>
  <si>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</si>
  <si>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</si>
  <si>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</si>
  <si>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</si>
  <si>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</si>
  <si>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</si>
  <si>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</si>
  <si>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</si>
  <si>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</si>
  <si>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</si>
  <si>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</si>
  <si>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</si>
  <si>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</si>
  <si>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</si>
  <si>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</si>
  <si>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</si>
  <si>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</si>
  <si>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</si>
  <si>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</si>
  <si>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</si>
  <si>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</si>
  <si>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</si>
  <si>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</si>
  <si>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</si>
  <si>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</si>
  <si>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</si>
  <si>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</si>
  <si>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</si>
  <si>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</si>
  <si>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</si>
  <si>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</si>
  <si>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</si>
  <si>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</si>
  <si>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</si>
  <si>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</si>
  <si>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</si>
  <si>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</si>
  <si>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</si>
  <si>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</si>
  <si>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</si>
  <si>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</si>
  <si>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</si>
  <si>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</si>
  <si>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</si>
  <si>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</si>
  <si>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</si>
  <si>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</si>
  <si>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</si>
  <si>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</si>
  <si>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</si>
  <si>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</si>
  <si>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</si>
  <si>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</si>
  <si>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</si>
  <si>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</si>
  <si>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</si>
  <si>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</si>
  <si>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</si>
  <si>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</si>
  <si>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</si>
  <si>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</si>
  <si>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</si>
  <si>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</si>
  <si>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</si>
  <si>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</si>
  <si>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</si>
  <si>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</si>
  <si>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</si>
  <si>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</si>
  <si>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</si>
  <si>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</si>
  <si>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</si>
  <si>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</si>
  <si>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</si>
  <si>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</si>
  <si>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</si>
  <si>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</si>
  <si>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</si>
  <si>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</si>
  <si>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</si>
  <si>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</si>
  <si>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</si>
  <si>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</si>
  <si>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</si>
  <si>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</si>
  <si>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</si>
  <si>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</si>
  <si>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</si>
  <si>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</si>
  <si>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</si>
  <si>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</si>
  <si>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</si>
  <si>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</si>
  <si>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</si>
  <si>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</si>
  <si>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</si>
  <si>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</si>
  <si>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</si>
  <si>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</si>
  <si>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</si>
  <si>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</si>
  <si>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</si>
  <si>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</si>
  <si>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</si>
  <si>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</si>
  <si>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</si>
  <si>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</si>
  <si>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</si>
  <si>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</si>
  <si>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</si>
  <si>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</si>
  <si>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</si>
  <si>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</si>
  <si>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</si>
  <si>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</si>
  <si>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</si>
  <si>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</si>
  <si>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</si>
  <si>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</si>
  <si>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</si>
  <si>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</si>
  <si>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</si>
  <si>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</si>
  <si>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</si>
  <si>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</si>
  <si>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</si>
  <si>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</si>
  <si>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</si>
  <si>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</si>
  <si>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</si>
  <si>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</si>
  <si>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</si>
  <si>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</si>
  <si>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</si>
  <si>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</si>
  <si>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</si>
  <si>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</si>
  <si>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</si>
  <si>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</si>
  <si>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</si>
  <si>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</si>
  <si>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</si>
  <si>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</si>
  <si>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</si>
  <si>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</si>
  <si>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</si>
  <si>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</si>
  <si>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</si>
  <si>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</si>
  <si>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</si>
  <si>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</si>
  <si>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</si>
  <si>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</si>
  <si>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</si>
  <si>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</si>
  <si>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</si>
  <si>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</si>
  <si>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</si>
  <si>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</si>
  <si>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</si>
  <si>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</si>
  <si>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</si>
  <si>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</si>
  <si>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</si>
  <si>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</si>
  <si>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</si>
  <si>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</si>
  <si>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</si>
  <si>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</si>
  <si>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</si>
  <si>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</si>
  <si>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</si>
  <si>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</si>
  <si>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</si>
  <si>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</si>
  <si>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</si>
  <si>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</si>
  <si>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</si>
  <si>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</si>
  <si>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</si>
  <si>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</si>
  <si>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</si>
  <si>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</si>
  <si>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</si>
  <si>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</si>
  <si>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</si>
  <si>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</si>
  <si>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</si>
  <si>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</si>
  <si>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</si>
  <si>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</si>
  <si>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</si>
  <si>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</si>
  <si>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</si>
  <si>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</si>
  <si>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</si>
  <si>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</si>
  <si>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</si>
  <si>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</si>
  <si>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</si>
  <si>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</si>
  <si>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</si>
  <si>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</si>
  <si>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</si>
  <si>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</si>
  <si>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</si>
  <si>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</si>
  <si>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</si>
  <si>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</si>
  <si>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</si>
  <si>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</si>
  <si>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</si>
  <si>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</si>
  <si>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</si>
  <si>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</si>
  <si>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</si>
  <si>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</si>
  <si>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</si>
  <si>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</si>
  <si>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</si>
  <si>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</si>
  <si>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</si>
  <si>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</si>
  <si>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</si>
  <si>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</si>
  <si>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</si>
  <si>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</si>
  <si>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</si>
  <si>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</si>
  <si>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</si>
  <si>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</si>
  <si>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</si>
  <si>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</si>
  <si>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</si>
  <si>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</si>
  <si>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</si>
  <si>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</si>
  <si>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</si>
  <si>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</si>
  <si>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</si>
  <si>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</si>
  <si>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</si>
  <si>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</si>
  <si>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</si>
  <si>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</si>
  <si>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</si>
  <si>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</si>
  <si>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</si>
  <si>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</si>
  <si>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</si>
  <si>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</si>
  <si>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</si>
  <si>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</si>
  <si>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</si>
  <si>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</si>
  <si>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</si>
  <si>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</si>
  <si>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</si>
  <si>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</si>
  <si>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</si>
  <si>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</si>
  <si>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</si>
  <si>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</si>
  <si>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</si>
  <si>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</si>
  <si>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</si>
  <si>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</si>
  <si>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</si>
  <si>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</si>
  <si>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</si>
  <si>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</si>
  <si>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</si>
  <si>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</si>
  <si>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</si>
  <si>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</si>
  <si>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</si>
  <si>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</si>
  <si>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</si>
  <si>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</si>
  <si>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</si>
  <si>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</si>
  <si>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</si>
  <si>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</si>
  <si>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</si>
  <si>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</si>
  <si>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</si>
  <si>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</si>
  <si>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</si>
  <si>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</si>
  <si>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</si>
  <si>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</si>
  <si>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</si>
  <si>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</si>
  <si>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</si>
  <si>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</si>
  <si>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</si>
  <si>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</si>
  <si>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</si>
  <si>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</si>
  <si>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</si>
  <si>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</si>
  <si>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</si>
  <si>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</si>
  <si>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</si>
  <si>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</si>
  <si>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</si>
  <si>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</si>
  <si>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</si>
  <si>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</si>
  <si>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</si>
  <si>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</si>
  <si>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</si>
  <si>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</si>
  <si>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</si>
  <si>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</si>
  <si>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</si>
  <si>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</si>
  <si>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</si>
  <si>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</si>
  <si>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</si>
  <si>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</si>
  <si>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</si>
  <si>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</si>
  <si>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</si>
  <si>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</si>
  <si>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</si>
  <si>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</si>
  <si>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</si>
  <si>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</si>
  <si>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</si>
  <si>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</si>
  <si>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</si>
  <si>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</si>
  <si>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</si>
  <si>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</si>
  <si>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</si>
  <si>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</si>
  <si>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</si>
  <si>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</si>
  <si>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</si>
  <si>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</si>
  <si>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</si>
  <si>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</si>
  <si>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</si>
  <si>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</si>
  <si>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</si>
  <si>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</si>
  <si>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</si>
  <si>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</si>
  <si>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</si>
  <si>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</si>
  <si>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</si>
  <si>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</si>
  <si>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</si>
  <si>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</si>
  <si>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</si>
  <si>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</si>
  <si>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</si>
  <si>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</si>
  <si>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</si>
  <si>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</si>
  <si>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</si>
  <si>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</si>
  <si>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</si>
  <si>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</si>
  <si>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</si>
  <si>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</si>
  <si>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</si>
  <si>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</si>
  <si>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</si>
  <si>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</si>
  <si>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</si>
  <si>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</si>
  <si>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</si>
  <si>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</si>
  <si>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</si>
  <si>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</si>
  <si>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</si>
  <si>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</si>
  <si>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</si>
  <si>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</si>
  <si>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</si>
  <si>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</si>
  <si>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</si>
  <si>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</si>
  <si>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</si>
  <si>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</si>
  <si>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</si>
  <si>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</si>
  <si>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</si>
  <si>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</si>
  <si>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</si>
  <si>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</si>
  <si>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</si>
  <si>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</si>
  <si>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</si>
  <si>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</si>
  <si>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</si>
  <si>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</si>
  <si>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</si>
  <si>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</si>
  <si>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</si>
  <si>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</si>
  <si>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</si>
  <si>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</si>
  <si>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</si>
  <si>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</si>
  <si>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</si>
  <si>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</si>
  <si>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</si>
  <si>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</si>
  <si>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</si>
  <si>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</si>
  <si>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</si>
  <si>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</si>
  <si>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</si>
  <si>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</si>
  <si>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</si>
  <si>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</si>
  <si>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</si>
  <si>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</si>
  <si>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</si>
  <si>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</si>
  <si>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</si>
  <si>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</si>
  <si>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</si>
  <si>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</si>
  <si>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</si>
  <si>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</si>
  <si>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</si>
  <si>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</si>
  <si>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</si>
  <si>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</si>
  <si>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</si>
  <si>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</si>
  <si>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</si>
  <si>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</si>
  <si>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</si>
  <si>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</si>
  <si>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</si>
  <si>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</si>
  <si>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</si>
  <si>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</si>
  <si>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</si>
  <si>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</si>
  <si>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</si>
  <si>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</si>
  <si>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</si>
  <si>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</si>
  <si>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</si>
  <si>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</si>
  <si>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</si>
  <si>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</si>
  <si>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</si>
  <si>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</si>
  <si>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</si>
  <si>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</si>
  <si>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</si>
  <si>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</si>
  <si>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</si>
  <si>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</si>
  <si>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</si>
  <si>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</si>
  <si>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</si>
  <si>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</si>
  <si>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</si>
  <si>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</si>
  <si>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</si>
  <si>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</si>
  <si>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</si>
  <si>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</si>
  <si>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</si>
  <si>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</si>
  <si>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</si>
  <si>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</si>
  <si>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</si>
  <si>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</si>
  <si>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</si>
  <si>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</si>
  <si>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</si>
  <si>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</si>
  <si>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</si>
  <si>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</si>
  <si>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</si>
  <si>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</si>
  <si>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</si>
  <si>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</si>
  <si>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</si>
  <si>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</si>
  <si>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</si>
  <si>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</si>
  <si>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</si>
  <si>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</si>
  <si>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</si>
  <si>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</si>
  <si>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</si>
  <si>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</si>
  <si>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</si>
  <si>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</si>
  <si>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</si>
  <si>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</si>
  <si>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</si>
  <si>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</si>
  <si>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</si>
  <si>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</si>
  <si>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</si>
  <si>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</si>
  <si>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</si>
  <si>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</si>
  <si>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</si>
  <si>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</si>
  <si>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</si>
  <si>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</si>
  <si>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</si>
  <si>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</si>
  <si>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</si>
  <si>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</si>
  <si>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</si>
  <si>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</si>
  <si>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</si>
  <si>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</si>
  <si>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</si>
  <si>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</si>
  <si>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</si>
  <si>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</si>
  <si>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</si>
  <si>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</si>
  <si>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</si>
  <si>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</si>
  <si>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</si>
  <si>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</si>
  <si>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</si>
  <si>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</si>
  <si>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</si>
  <si>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</si>
  <si>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</si>
  <si>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</si>
  <si>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</si>
  <si>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</si>
  <si>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</si>
  <si>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</si>
  <si>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</si>
  <si>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</si>
  <si>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</si>
  <si>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</si>
  <si>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</si>
  <si>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</si>
  <si>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</si>
  <si>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</si>
  <si>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</si>
  <si>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</si>
  <si>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</si>
  <si>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</si>
  <si>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</si>
  <si>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</si>
  <si>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</si>
  <si>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</si>
  <si>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</si>
  <si>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</si>
  <si>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</si>
  <si>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</si>
  <si>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</si>
  <si>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</si>
  <si>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</si>
  <si>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</si>
  <si>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</si>
  <si>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</si>
  <si>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</si>
  <si>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</si>
  <si>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</si>
  <si>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</si>
  <si>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</si>
  <si>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</si>
  <si>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</si>
  <si>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</si>
  <si>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</si>
  <si>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</si>
  <si>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</si>
  <si>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</si>
  <si>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</si>
  <si>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</si>
  <si>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</si>
  <si>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</si>
  <si>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</si>
  <si>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</si>
  <si>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</si>
  <si>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</si>
  <si>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</si>
  <si>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</si>
  <si>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</si>
  <si>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</si>
  <si>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</si>
  <si>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</si>
  <si>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</si>
  <si>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</si>
  <si>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</si>
  <si>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</si>
  <si>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</si>
  <si>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</si>
  <si>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</si>
  <si>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</si>
  <si>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</si>
  <si>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</si>
  <si>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</si>
  <si>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</si>
  <si>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</si>
  <si>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</si>
  <si>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</si>
  <si>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</si>
  <si>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</si>
  <si>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</si>
  <si>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</si>
  <si>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</si>
  <si>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</si>
  <si>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</si>
  <si>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</si>
  <si>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</si>
  <si>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</si>
  <si>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</si>
  <si>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</si>
  <si>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</si>
  <si>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</si>
  <si>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</si>
  <si>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</si>
  <si>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</si>
  <si>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</si>
  <si>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</si>
  <si>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</si>
  <si>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</si>
  <si>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</si>
  <si>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</si>
  <si>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</si>
  <si>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</si>
  <si>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</si>
  <si>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</si>
  <si>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</si>
  <si>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</si>
  <si>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</si>
  <si>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</si>
  <si>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</si>
  <si>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</si>
  <si>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</si>
  <si>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</si>
  <si>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</si>
  <si>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</si>
  <si>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</si>
  <si>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</si>
  <si>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</si>
  <si>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</si>
  <si>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</si>
  <si>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</si>
  <si>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</si>
  <si>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</si>
  <si>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</si>
  <si>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</si>
  <si>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</si>
  <si>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</si>
  <si>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</si>
  <si>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</si>
  <si>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</si>
  <si>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</si>
  <si>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</si>
  <si>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</si>
  <si>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</si>
  <si>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</si>
  <si>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</si>
  <si>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</si>
  <si>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</si>
  <si>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</si>
  <si>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</si>
  <si>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</si>
  <si>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</si>
  <si>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</si>
  <si>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</si>
  <si>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</si>
  <si>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</si>
  <si>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</si>
  <si>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</si>
  <si>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</si>
  <si>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</si>
  <si>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</si>
  <si>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</si>
  <si>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</si>
  <si>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</si>
  <si>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</si>
  <si>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</si>
  <si>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</si>
  <si>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</si>
  <si>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</si>
  <si>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</si>
  <si>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</si>
  <si>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</si>
  <si>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</si>
  <si>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</si>
  <si>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</si>
  <si>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</si>
  <si>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</si>
  <si>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</si>
  <si>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</si>
  <si>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</si>
  <si>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</si>
  <si>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</si>
  <si>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</si>
  <si>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</si>
  <si>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</si>
  <si>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</si>
  <si>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</si>
  <si>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</si>
  <si>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</si>
  <si>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</si>
  <si>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</si>
  <si>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</si>
  <si>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</si>
  <si>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</si>
  <si>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</si>
  <si>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</si>
  <si>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</si>
  <si>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</si>
  <si>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</si>
  <si>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</si>
  <si>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</si>
  <si>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</si>
  <si>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</si>
  <si>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</si>
  <si>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</si>
  <si>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</si>
  <si>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</si>
  <si>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</si>
  <si>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</si>
  <si>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</si>
  <si>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</si>
  <si>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</si>
  <si>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</si>
  <si>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</si>
  <si>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</si>
  <si>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</si>
  <si>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</si>
  <si>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</si>
  <si>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</si>
  <si>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</si>
  <si>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</si>
  <si>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</si>
  <si>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</si>
  <si>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</si>
  <si>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</si>
  <si>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</si>
  <si>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</si>
  <si>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</si>
  <si>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</si>
  <si>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</si>
  <si>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</si>
  <si>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</si>
  <si>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</si>
  <si>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</si>
  <si>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</si>
  <si>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</si>
  <si>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</si>
  <si>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</si>
  <si>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</si>
  <si>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</si>
  <si>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</si>
  <si>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</si>
  <si>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</si>
  <si>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</si>
  <si>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</si>
  <si>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</si>
  <si>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</si>
  <si>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</si>
  <si>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</si>
  <si>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</si>
  <si>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</si>
  <si>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</si>
  <si>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</si>
  <si>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</si>
  <si>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</si>
  <si>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</si>
  <si>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</si>
  <si>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</si>
  <si>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</si>
  <si>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</si>
  <si>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</si>
  <si>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</si>
  <si>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</si>
  <si>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</si>
  <si>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</si>
  <si>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</si>
  <si>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</si>
  <si>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</si>
  <si>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</si>
  <si>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</si>
  <si>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</si>
  <si>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</si>
  <si>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</si>
  <si>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</si>
  <si>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</si>
  <si>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</si>
  <si>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</si>
  <si>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</si>
  <si>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</si>
  <si>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</si>
  <si>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</si>
  <si>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</si>
  <si>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</si>
  <si>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</si>
  <si>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</si>
  <si>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</si>
  <si>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</si>
  <si>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</si>
  <si>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</si>
  <si>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</si>
  <si>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</si>
  <si>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</si>
  <si>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</si>
  <si>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</si>
  <si>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</si>
  <si>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</si>
  <si>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</si>
  <si>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</si>
  <si>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</si>
  <si>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</si>
  <si>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</si>
  <si>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</si>
  <si>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</si>
  <si>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</si>
  <si>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</si>
  <si>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</si>
  <si>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</si>
  <si>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</si>
  <si>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</si>
  <si>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</si>
  <si>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</si>
  <si>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</si>
  <si>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</si>
  <si>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</si>
  <si>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</si>
  <si>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</si>
  <si>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</si>
  <si>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</si>
  <si>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</si>
  <si>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</si>
  <si>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</si>
  <si>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</si>
  <si>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</si>
  <si>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</si>
  <si>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</si>
  <si>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</si>
  <si>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</si>
  <si>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</si>
  <si>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</si>
  <si>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</si>
  <si>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</si>
  <si>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</si>
  <si>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</si>
  <si>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</si>
  <si>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</si>
  <si>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</si>
  <si>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</si>
  <si>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</si>
  <si>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</si>
  <si>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</si>
  <si>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</si>
  <si>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</si>
  <si>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</si>
  <si>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</si>
  <si>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</si>
  <si>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</si>
  <si>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</si>
  <si>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</si>
  <si>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</si>
  <si>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</si>
  <si>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</si>
  <si>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</si>
  <si>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</si>
  <si>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</si>
  <si>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</si>
  <si>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</si>
  <si>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</si>
  <si>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</si>
  <si>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</si>
  <si>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</si>
  <si>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</si>
  <si>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</si>
  <si>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</si>
  <si>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</si>
  <si>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</si>
  <si>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</si>
  <si>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</si>
  <si>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</si>
  <si>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</si>
  <si>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</si>
  <si>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</si>
  <si>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</si>
  <si>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</si>
  <si>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</si>
  <si>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</si>
  <si>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</si>
  <si>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</si>
  <si>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</si>
  <si>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</si>
  <si>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</si>
  <si>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</si>
  <si>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</si>
  <si>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</si>
  <si>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</si>
  <si>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</si>
  <si>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</si>
  <si>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</si>
  <si>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</si>
  <si>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</si>
  <si>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</si>
  <si>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</si>
  <si>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</si>
  <si>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</si>
  <si>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</si>
  <si>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</si>
  <si>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</si>
  <si>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</si>
  <si>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</si>
  <si>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</si>
  <si>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</si>
  <si>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</si>
  <si>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</si>
  <si>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</si>
  <si>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</si>
  <si>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</si>
  <si>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</si>
  <si>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</si>
  <si>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</si>
  <si>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</si>
  <si>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</si>
  <si>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</si>
  <si>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</si>
  <si>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</si>
  <si>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</si>
  <si>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</si>
  <si>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</si>
  <si>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</si>
  <si>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</si>
  <si>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</si>
  <si>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</si>
  <si>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</si>
  <si>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</si>
  <si>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</si>
  <si>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</si>
  <si>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</si>
  <si>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</si>
  <si>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</si>
  <si>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</si>
  <si>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</si>
  <si>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</si>
  <si>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</si>
  <si>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</si>
  <si>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</si>
  <si>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</si>
  <si>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</si>
  <si>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</si>
  <si>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</si>
  <si>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</si>
  <si>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</si>
  <si>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</si>
  <si>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</si>
  <si>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</si>
  <si>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</si>
  <si>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</si>
  <si>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</si>
  <si>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</si>
  <si>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</si>
  <si>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</si>
  <si>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</si>
  <si>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</si>
  <si>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</si>
  <si>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</si>
  <si>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</si>
  <si>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</si>
  <si>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</si>
  <si>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</si>
  <si>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</si>
  <si>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</si>
  <si>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</si>
  <si>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</si>
  <si>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</si>
  <si>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</si>
  <si>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</si>
  <si>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</si>
  <si>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</si>
  <si>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</si>
  <si>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</si>
  <si>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</si>
  <si>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</si>
  <si>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</si>
  <si>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</si>
  <si>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</si>
  <si>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</si>
  <si>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</si>
  <si>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</si>
  <si>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</si>
  <si>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</si>
  <si>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</si>
  <si>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</si>
  <si>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</si>
  <si>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</si>
  <si>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</si>
  <si>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</si>
  <si>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</si>
  <si>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</si>
  <si>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</si>
  <si>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</si>
  <si>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</si>
  <si>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</si>
  <si>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</si>
  <si>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</si>
  <si>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</si>
  <si>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</si>
  <si>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</si>
  <si>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</si>
  <si>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</si>
  <si>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</si>
  <si>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</si>
  <si>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</si>
  <si>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</si>
  <si>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</si>
  <si>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</si>
  <si>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</si>
  <si>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</si>
  <si>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</si>
  <si>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</si>
  <si>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</si>
  <si>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</si>
  <si>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</si>
  <si>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</si>
  <si>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</si>
  <si>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</si>
  <si>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</si>
  <si>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</si>
  <si>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</si>
  <si>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</si>
  <si>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</si>
  <si>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</si>
  <si>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</si>
  <si>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</si>
  <si>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</si>
  <si>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</si>
  <si>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</si>
  <si>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</si>
  <si>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</si>
  <si>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</si>
  <si>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</si>
  <si>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</si>
  <si>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</si>
  <si>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</si>
  <si>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</si>
  <si>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</si>
  <si>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</si>
  <si>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</si>
  <si>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</si>
  <si>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</si>
  <si>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</si>
  <si>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</si>
  <si>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</si>
  <si>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</si>
  <si>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</si>
  <si>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</si>
  <si>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</si>
  <si>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</si>
  <si>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</si>
  <si>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</si>
  <si>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</si>
  <si>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</si>
  <si>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</si>
  <si>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</si>
  <si>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</si>
  <si>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</si>
  <si>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</si>
  <si>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</si>
  <si>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</si>
  <si>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</si>
  <si>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</si>
  <si>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</si>
  <si>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</si>
  <si>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</si>
  <si>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</si>
  <si>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</si>
  <si>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</si>
  <si>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</si>
  <si>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</si>
  <si>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</si>
  <si>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</si>
  <si>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</si>
  <si>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</si>
  <si>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</si>
  <si>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</si>
  <si>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</si>
  <si>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</si>
  <si>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</si>
  <si>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</si>
  <si>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</si>
  <si>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</si>
  <si>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</si>
  <si>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</si>
  <si>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</si>
  <si>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</si>
  <si>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</si>
  <si>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</si>
  <si>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</si>
  <si>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</si>
  <si>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</si>
  <si>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</si>
  <si>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</si>
  <si>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</si>
  <si>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</si>
  <si>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</si>
  <si>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</si>
  <si>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</si>
  <si>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</si>
  <si>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</si>
  <si>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</si>
  <si>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</si>
  <si>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</si>
  <si>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</si>
  <si>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</si>
  <si>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</si>
  <si>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</si>
  <si>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</si>
  <si>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</si>
  <si>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</si>
  <si>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</si>
  <si>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</si>
  <si>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</si>
  <si>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</si>
  <si>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</si>
  <si>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</si>
  <si>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</si>
  <si>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</si>
  <si>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</si>
  <si>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</si>
  <si>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</si>
  <si>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</si>
  <si>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</si>
  <si>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</si>
  <si>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</si>
  <si>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</si>
  <si>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</si>
  <si>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</si>
  <si>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</si>
  <si>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</si>
  <si>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</si>
  <si>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</si>
  <si>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</si>
  <si>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</si>
  <si>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</si>
  <si>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</si>
  <si>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</si>
  <si>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</si>
  <si>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</si>
  <si>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</si>
  <si>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</si>
  <si>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</si>
  <si>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</si>
  <si>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</si>
  <si>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</si>
  <si>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</si>
  <si>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</si>
  <si>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</si>
  <si>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</si>
  <si>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</si>
  <si>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</si>
  <si>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</si>
  <si>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</si>
  <si>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</si>
  <si>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</si>
  <si>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</si>
  <si>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</si>
  <si>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</si>
  <si>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</si>
  <si>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</si>
  <si>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</si>
  <si>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</si>
  <si>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</si>
  <si>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</si>
  <si>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</si>
  <si>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</si>
  <si>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</si>
  <si>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</si>
  <si>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</si>
  <si>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</si>
  <si>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</si>
  <si>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</si>
  <si>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</si>
  <si>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</si>
  <si>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</si>
  <si>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</si>
  <si>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</si>
  <si>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</si>
  <si>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</si>
  <si>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</si>
  <si>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</si>
  <si>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</si>
  <si>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</si>
  <si>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</si>
  <si>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</si>
  <si>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</si>
  <si>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</si>
  <si>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</si>
  <si>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</si>
  <si>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</si>
  <si>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</si>
  <si>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</si>
  <si>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</si>
  <si>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</si>
  <si>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</si>
  <si>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</si>
  <si>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</si>
  <si>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</si>
  <si>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</si>
  <si>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</si>
  <si>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</si>
  <si>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</si>
  <si>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</si>
  <si>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</si>
  <si>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</si>
  <si>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</si>
  <si>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</si>
  <si>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</si>
  <si>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</si>
  <si>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</si>
  <si>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</si>
  <si>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</si>
  <si>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</si>
  <si>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</si>
  <si>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</si>
  <si>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</si>
  <si>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</si>
  <si>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</si>
  <si>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</si>
  <si>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</si>
  <si>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</si>
  <si>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</si>
  <si>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</si>
  <si>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</si>
  <si>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</si>
  <si>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</si>
  <si>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</si>
  <si>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</si>
  <si>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</si>
  <si>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</si>
  <si>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</si>
  <si>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</si>
  <si>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</si>
  <si>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</si>
  <si>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</si>
  <si>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</si>
  <si>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</si>
  <si>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</si>
  <si>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</si>
  <si>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</si>
  <si>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</si>
  <si>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</si>
  <si>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</si>
  <si>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</si>
  <si>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</si>
  <si>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</si>
  <si>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</si>
  <si>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</si>
  <si>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</si>
  <si>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</si>
  <si>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</si>
  <si>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</si>
  <si>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</si>
  <si>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</si>
  <si>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</si>
  <si>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</si>
  <si>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</si>
  <si>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</si>
  <si>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</si>
  <si>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</si>
  <si>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</si>
  <si>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</si>
  <si>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</si>
  <si>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</si>
  <si>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</si>
  <si>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</si>
  <si>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</si>
  <si>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</si>
  <si>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</si>
  <si>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</si>
  <si>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</si>
  <si>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</si>
  <si>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</si>
  <si>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</si>
  <si>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</si>
  <si>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</si>
  <si>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</si>
  <si>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</si>
  <si>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</si>
  <si>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</si>
  <si>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</si>
  <si>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</si>
  <si>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</si>
  <si>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</si>
  <si>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</si>
  <si>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</si>
  <si>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</si>
  <si>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</si>
  <si>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</si>
  <si>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</si>
  <si>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</si>
  <si>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</si>
  <si>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</si>
  <si>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</si>
  <si>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</si>
  <si>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</si>
  <si>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</si>
  <si>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</si>
  <si>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</si>
  <si>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</si>
  <si>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</si>
  <si>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</si>
  <si>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</si>
  <si>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</si>
  <si>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</si>
  <si>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</si>
  <si>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</si>
  <si>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</si>
  <si>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</si>
  <si>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</si>
  <si>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</si>
  <si>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</si>
  <si>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</si>
  <si>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</si>
  <si>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</si>
  <si>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</si>
  <si>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</si>
  <si>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</si>
  <si>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</si>
  <si>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</si>
  <si>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</si>
  <si>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</si>
  <si>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</si>
  <si>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</si>
  <si>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</si>
  <si>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</si>
  <si>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</si>
  <si>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</si>
  <si>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</si>
  <si>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</si>
  <si>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</si>
  <si>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</si>
  <si>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</si>
  <si>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</si>
  <si>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</si>
  <si>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</si>
  <si>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</si>
  <si>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</si>
  <si>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</si>
  <si>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</si>
  <si>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</si>
  <si>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</si>
  <si>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</si>
  <si>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</si>
  <si>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</si>
  <si>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</si>
  <si>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</si>
  <si>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</si>
  <si>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</si>
  <si>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</si>
  <si>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</si>
  <si>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</si>
  <si>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</si>
  <si>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</si>
  <si>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</si>
  <si>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</si>
  <si>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</si>
  <si>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</si>
  <si>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</si>
  <si>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</si>
  <si>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</si>
  <si>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</si>
  <si>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</si>
  <si>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</si>
  <si>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</si>
  <si>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</si>
  <si>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</si>
  <si>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</si>
  <si>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</si>
  <si>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</si>
  <si>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</si>
  <si>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</si>
  <si>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</si>
  <si>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</si>
  <si>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</si>
  <si>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</si>
  <si>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</si>
  <si>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</si>
  <si>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</si>
  <si>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</si>
  <si>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</si>
  <si>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</si>
  <si>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</si>
  <si>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</si>
  <si>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</si>
  <si>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</si>
  <si>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</si>
  <si>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</si>
  <si>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</si>
  <si>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</si>
  <si>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</si>
  <si>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</si>
  <si>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</si>
  <si>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</si>
  <si>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</si>
  <si>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</si>
  <si>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</si>
  <si>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</si>
  <si>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</si>
  <si>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</si>
  <si>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</si>
  <si>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</si>
  <si>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</si>
  <si>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</si>
  <si>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</si>
  <si>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</si>
  <si>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</si>
  <si>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</si>
  <si>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</si>
  <si>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</si>
  <si>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</si>
  <si>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</si>
  <si>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</si>
  <si>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</si>
  <si>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</si>
  <si>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</si>
  <si>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</si>
  <si>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</si>
  <si>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</si>
  <si>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</si>
  <si>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</si>
  <si>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</si>
  <si>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</si>
  <si>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</si>
  <si>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</si>
  <si>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</si>
  <si>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</si>
  <si>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</si>
  <si>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</si>
  <si>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</si>
  <si>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</si>
  <si>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</si>
  <si>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</si>
  <si>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</si>
  <si>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</si>
  <si>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</si>
  <si>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</si>
  <si>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</si>
  <si>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</si>
  <si>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</si>
  <si>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</si>
  <si>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</si>
  <si>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</si>
  <si>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</si>
  <si>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</si>
  <si>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</si>
  <si>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</si>
  <si>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</si>
  <si>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</si>
  <si>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</si>
  <si>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</si>
  <si>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</si>
  <si>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</si>
  <si>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</si>
  <si>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</si>
  <si>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</si>
  <si>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</si>
  <si>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</si>
  <si>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</si>
  <si>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</si>
  <si>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</si>
  <si>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</si>
  <si>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</si>
  <si>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</si>
  <si>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</si>
  <si>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</si>
  <si>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</si>
  <si>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</si>
  <si>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</si>
  <si>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</si>
  <si>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</si>
  <si>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</si>
  <si>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</si>
  <si>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</si>
  <si>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</si>
  <si>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</si>
  <si>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</si>
  <si>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</si>
  <si>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</si>
  <si>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</si>
  <si>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</si>
  <si>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</si>
  <si>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</si>
  <si>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</si>
  <si>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</si>
  <si>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</si>
  <si>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</si>
  <si>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</si>
  <si>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</si>
  <si>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</si>
  <si>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</si>
  <si>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</si>
  <si>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</si>
  <si>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</si>
  <si>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</si>
  <si>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</si>
  <si>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</si>
  <si>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</si>
  <si>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</si>
  <si>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</si>
  <si>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</si>
  <si>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</si>
  <si>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</si>
  <si>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</si>
  <si>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</si>
  <si>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</si>
  <si>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</si>
  <si>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</si>
  <si>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</si>
  <si>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</si>
  <si>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</si>
  <si>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</si>
  <si>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</si>
  <si>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</si>
  <si>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</si>
  <si>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</si>
  <si>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</si>
  <si>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</si>
  <si>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</si>
  <si>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</si>
  <si>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</si>
  <si>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</si>
  <si>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</si>
  <si>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</si>
  <si>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</si>
  <si>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</si>
  <si>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</si>
  <si>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</si>
  <si>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</si>
  <si>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</si>
  <si>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</si>
  <si>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</si>
  <si>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</si>
  <si>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</si>
  <si>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</si>
  <si>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</si>
  <si>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</si>
  <si>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</si>
  <si>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</si>
  <si>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</si>
  <si>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</si>
  <si>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</si>
  <si>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</si>
  <si>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</si>
  <si>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</si>
  <si>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</si>
  <si>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</si>
  <si>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</si>
  <si>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</si>
  <si>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</si>
  <si>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</si>
  <si>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</si>
  <si>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</si>
  <si>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</si>
  <si>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</si>
  <si>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</si>
  <si>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</si>
  <si>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</si>
  <si>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</si>
  <si>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</si>
  <si>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</si>
  <si>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</si>
  <si>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</si>
  <si>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</si>
  <si>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</si>
  <si>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</si>
  <si>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</si>
  <si>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</si>
  <si>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</si>
  <si>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</si>
  <si>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</si>
  <si>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</si>
  <si>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</si>
  <si>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</si>
  <si>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</si>
  <si>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</si>
  <si>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</si>
  <si>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</si>
  <si>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</si>
  <si>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</si>
  <si>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</si>
  <si>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</si>
  <si>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</si>
  <si>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</si>
  <si>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</si>
  <si>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</si>
  <si>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</si>
  <si>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</si>
  <si>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</si>
  <si>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</si>
  <si>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</si>
  <si>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</si>
  <si>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</si>
  <si>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</si>
  <si>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</si>
  <si>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</si>
  <si>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</si>
  <si>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</si>
  <si>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</si>
  <si>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</si>
  <si>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</si>
  <si>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</si>
  <si>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</si>
  <si>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</si>
  <si>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</si>
  <si>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</si>
  <si>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</si>
  <si>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</si>
  <si>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</si>
  <si>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</si>
  <si>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</si>
  <si>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</si>
  <si>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</si>
  <si>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</si>
  <si>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</si>
  <si>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</si>
  <si>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</si>
  <si>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</si>
  <si>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</si>
  <si>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</si>
  <si>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</si>
  <si>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</si>
  <si>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</si>
  <si>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</si>
  <si>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</si>
  <si>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</si>
  <si>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</si>
  <si>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</si>
  <si>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</si>
  <si>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</si>
  <si>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</si>
  <si>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</si>
  <si>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</si>
  <si>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</si>
  <si>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</si>
  <si>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</si>
  <si>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</si>
  <si>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</si>
  <si>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</si>
  <si>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</si>
  <si>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</si>
  <si>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</si>
  <si>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</si>
  <si>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</si>
  <si>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</si>
  <si>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</si>
  <si>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</si>
  <si>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</si>
  <si>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</si>
  <si>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</si>
  <si>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</si>
  <si>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</si>
  <si>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</si>
  <si>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</si>
  <si>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</si>
  <si>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</si>
  <si>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</si>
  <si>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</si>
  <si>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</si>
  <si>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</si>
  <si>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</si>
  <si>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</si>
  <si>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</si>
  <si>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</si>
  <si>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</si>
  <si>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</si>
  <si>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</si>
  <si>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</si>
  <si>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</si>
  <si>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</si>
  <si>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</si>
  <si>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</si>
  <si>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</si>
  <si>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</si>
  <si>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</si>
  <si>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</si>
  <si>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</si>
  <si>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</si>
  <si>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</si>
  <si>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</si>
  <si>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</si>
  <si>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</si>
  <si>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</si>
  <si>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</si>
  <si>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</si>
  <si>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</si>
  <si>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</si>
  <si>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</si>
  <si>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</si>
  <si>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</si>
  <si>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</si>
  <si>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</si>
  <si>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</si>
  <si>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</si>
  <si>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</si>
  <si>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</si>
  <si>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</si>
  <si>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</si>
  <si>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</si>
  <si>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</si>
  <si>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</si>
  <si>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</si>
  <si>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</si>
  <si>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</si>
  <si>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</si>
  <si>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</si>
  <si>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</si>
  <si>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</si>
  <si>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</si>
  <si>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</si>
  <si>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</si>
  <si>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</si>
  <si>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</si>
  <si>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</si>
  <si>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</si>
  <si>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</si>
  <si>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</si>
  <si>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</si>
  <si>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</si>
  <si>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</si>
  <si>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</si>
  <si>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</si>
  <si>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</si>
  <si>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</si>
  <si>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</si>
  <si>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</si>
  <si>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</si>
  <si>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</si>
  <si>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</si>
  <si>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</si>
  <si>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</si>
  <si>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</si>
  <si>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</si>
  <si>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</si>
  <si>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</si>
  <si>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</si>
  <si>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</si>
  <si>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</si>
  <si>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</si>
  <si>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</si>
  <si>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</si>
  <si>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</si>
  <si>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</si>
  <si>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</si>
  <si>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</si>
  <si>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</si>
  <si>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</si>
  <si>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</si>
  <si>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</si>
  <si>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</si>
  <si>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</si>
  <si>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</si>
  <si>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</si>
  <si>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</si>
  <si>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</si>
  <si>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</si>
  <si>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</si>
  <si>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</si>
  <si>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</si>
  <si>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</si>
  <si>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</si>
  <si>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</si>
  <si>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</si>
  <si>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</si>
  <si>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</si>
  <si>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</si>
  <si>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</si>
  <si>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</si>
  <si>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</si>
  <si>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</si>
  <si>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</si>
  <si>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</si>
  <si>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</si>
  <si>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</si>
  <si>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</si>
  <si>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</si>
  <si>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</si>
  <si>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</si>
  <si>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</si>
  <si>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</si>
  <si>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</si>
  <si>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</si>
  <si>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</si>
  <si>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</si>
  <si>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</si>
  <si>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</si>
  <si>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</si>
  <si>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</si>
  <si>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</si>
  <si>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</si>
  <si>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</si>
  <si>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</si>
  <si>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</si>
  <si>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</si>
  <si>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</si>
  <si>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</si>
  <si>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</si>
  <si>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</si>
  <si>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</si>
  <si>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</si>
  <si>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</si>
  <si>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</si>
  <si>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</si>
  <si>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</si>
  <si>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</si>
  <si>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</si>
  <si>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</si>
  <si>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</si>
  <si>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</si>
  <si>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</si>
  <si>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</si>
  <si>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</si>
  <si>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</si>
  <si>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</si>
  <si>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</si>
  <si>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</si>
  <si>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</si>
  <si>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</si>
  <si>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</si>
  <si>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</si>
  <si>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</si>
  <si>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</si>
  <si>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</si>
  <si>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</si>
  <si>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</si>
  <si>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</si>
  <si>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</si>
  <si>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</si>
  <si>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</si>
  <si>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</si>
  <si>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</si>
  <si>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</si>
  <si>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</si>
  <si>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</si>
  <si>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</si>
  <si>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</si>
  <si>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</si>
  <si>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</si>
  <si>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</si>
  <si>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</si>
  <si>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</si>
  <si>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</si>
  <si>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</si>
  <si>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</si>
  <si>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</si>
  <si>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</si>
  <si>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</si>
  <si>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</si>
  <si>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</si>
  <si>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</si>
  <si>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</si>
  <si>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</si>
  <si>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</si>
  <si>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</si>
  <si>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</si>
  <si>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</si>
  <si>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</si>
  <si>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</si>
  <si>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</si>
  <si>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</si>
  <si>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</si>
  <si>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</si>
  <si>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</si>
  <si>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</si>
  <si>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</si>
  <si>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</si>
  <si>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</si>
  <si>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</si>
  <si>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</si>
  <si>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</si>
  <si>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</si>
  <si>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</si>
  <si>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</si>
  <si>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</si>
  <si>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</si>
  <si>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</si>
  <si>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</si>
  <si>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</si>
  <si>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</si>
  <si>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</si>
  <si>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</si>
  <si>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</si>
  <si>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</si>
  <si>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</si>
  <si>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</si>
  <si>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</si>
  <si>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</si>
  <si>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</si>
  <si>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</si>
  <si>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</si>
  <si>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</si>
  <si>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</si>
  <si>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</si>
  <si>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</si>
  <si>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</si>
  <si>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</si>
  <si>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</si>
  <si>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</si>
  <si>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</si>
  <si>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</si>
  <si>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</si>
  <si>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</si>
  <si>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</si>
  <si>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</si>
  <si>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</si>
  <si>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</si>
  <si>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</si>
  <si>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</si>
  <si>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</si>
  <si>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</si>
  <si>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</si>
  <si>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</si>
  <si>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</si>
  <si>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</si>
  <si>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</si>
  <si>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</si>
  <si>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</si>
  <si>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</si>
  <si>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</si>
  <si>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</si>
  <si>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</si>
  <si>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</si>
  <si>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</si>
  <si>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</si>
  <si>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</si>
  <si>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</si>
  <si>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</si>
  <si>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</si>
  <si>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</si>
  <si>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</si>
  <si>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</si>
  <si>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</si>
  <si>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</si>
  <si>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</si>
  <si>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</si>
  <si>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</si>
  <si>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</si>
  <si>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</si>
  <si>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</si>
  <si>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</si>
  <si>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</si>
  <si>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</si>
  <si>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</si>
  <si>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</si>
  <si>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</si>
  <si>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</si>
  <si>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</si>
  <si>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</si>
  <si>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</si>
  <si>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</si>
  <si>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</si>
  <si>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</si>
  <si>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</si>
  <si>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</si>
  <si>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</si>
  <si>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</si>
  <si>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</si>
  <si>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</si>
  <si>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</si>
  <si>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</si>
  <si>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</si>
  <si>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</si>
  <si>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</si>
  <si>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</si>
  <si>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</si>
  <si>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</si>
  <si>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</si>
  <si>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</si>
  <si>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</si>
  <si>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</si>
  <si>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</si>
  <si>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</si>
  <si>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</si>
  <si>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</si>
  <si>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</si>
  <si>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</si>
  <si>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</si>
  <si>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</si>
  <si>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</si>
  <si>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</si>
  <si>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</si>
  <si>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</si>
  <si>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</si>
  <si>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</si>
  <si>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</si>
  <si>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</si>
  <si>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</si>
  <si>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</si>
  <si>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</si>
  <si>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</si>
  <si>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</si>
  <si>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</si>
  <si>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</si>
  <si>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</si>
  <si>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</si>
  <si>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</si>
  <si>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</si>
  <si>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</si>
  <si>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</si>
  <si>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</si>
  <si>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</si>
  <si>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</si>
  <si>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</si>
  <si>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</si>
  <si>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</si>
  <si>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</si>
  <si>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</si>
  <si>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</si>
  <si>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</si>
  <si>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</si>
  <si>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</si>
  <si>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</si>
  <si>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</si>
  <si>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</si>
  <si>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</si>
  <si>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</si>
  <si>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</si>
  <si>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</si>
  <si>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</si>
  <si>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</si>
  <si>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</si>
  <si>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</si>
  <si>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</si>
  <si>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</si>
  <si>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</si>
  <si>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</si>
  <si>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</si>
  <si>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</si>
  <si>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</si>
  <si>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</si>
  <si>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</si>
  <si>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</si>
  <si>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</si>
  <si>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</si>
  <si>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</si>
  <si>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</si>
  <si>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</si>
  <si>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</si>
  <si>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</si>
  <si>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</si>
  <si>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</si>
  <si>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</si>
  <si>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</si>
  <si>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</si>
  <si>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</si>
  <si>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</si>
  <si>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</si>
  <si>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</si>
  <si>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</si>
  <si>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</si>
  <si>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</si>
  <si>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</si>
  <si>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</si>
  <si>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</si>
  <si>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</si>
  <si>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</si>
  <si>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</si>
  <si>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</si>
  <si>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</si>
  <si>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</si>
  <si>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</si>
  <si>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</si>
  <si>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</si>
  <si>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</si>
  <si>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</si>
  <si>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</si>
  <si>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</si>
  <si>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</si>
  <si>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</si>
  <si>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</si>
  <si>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</si>
  <si>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</si>
  <si>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</si>
  <si>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</si>
  <si>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</si>
  <si>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</si>
  <si>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</si>
  <si>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</si>
  <si>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</si>
  <si>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</si>
  <si>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</si>
  <si>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</si>
  <si>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</si>
  <si>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</si>
  <si>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</si>
  <si>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</si>
  <si>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</si>
  <si>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</si>
  <si>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</si>
  <si>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</si>
  <si>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</si>
  <si>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</si>
  <si>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</si>
  <si>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</si>
  <si>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</si>
  <si>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</si>
  <si>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</si>
  <si>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</si>
  <si>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</si>
  <si>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</si>
  <si>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</si>
  <si>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</si>
  <si>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</si>
  <si>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</si>
  <si>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</si>
  <si>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</si>
  <si>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</si>
  <si>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</si>
  <si>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</si>
  <si>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</si>
  <si>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</si>
  <si>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</si>
  <si>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</si>
  <si>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</si>
  <si>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</si>
  <si>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</si>
  <si>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</si>
  <si>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</si>
  <si>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</si>
  <si>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</si>
  <si>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</si>
  <si>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</si>
  <si>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</si>
  <si>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</si>
  <si>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</si>
  <si>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</si>
  <si>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</si>
  <si>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</si>
  <si>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</si>
  <si>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</si>
  <si>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</si>
  <si>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</si>
  <si>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</si>
  <si>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</si>
  <si>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</si>
  <si>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</si>
  <si>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</si>
  <si>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</si>
  <si>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</si>
  <si>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</si>
  <si>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</si>
  <si>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</si>
  <si>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</si>
  <si>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</si>
  <si>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</si>
  <si>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</si>
  <si>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</si>
  <si>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</si>
  <si>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</si>
  <si>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</si>
  <si>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</si>
  <si>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</si>
  <si>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</si>
  <si>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</si>
  <si>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</si>
  <si>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</si>
  <si>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</si>
  <si>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</si>
  <si>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</si>
  <si>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</si>
  <si>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</si>
  <si>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</si>
  <si>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</si>
  <si>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</si>
  <si>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</si>
  <si>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</si>
  <si>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</si>
  <si>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</si>
  <si>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</si>
  <si>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</si>
  <si>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</si>
  <si>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</si>
  <si>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</si>
  <si>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</si>
  <si>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</si>
  <si>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</si>
  <si>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</si>
  <si>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</si>
  <si>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</si>
  <si>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</si>
  <si>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</si>
  <si>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</si>
  <si>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</si>
  <si>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</si>
  <si>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</si>
  <si>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</si>
  <si>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</si>
  <si>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</si>
  <si>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</si>
  <si>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</si>
  <si>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</si>
  <si>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</si>
  <si>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</si>
  <si>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</si>
  <si>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</si>
  <si>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</si>
  <si>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</si>
  <si>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</si>
  <si>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</si>
  <si>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</si>
  <si>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</si>
  <si>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</si>
  <si>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</si>
  <si>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</si>
  <si>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</si>
  <si>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</si>
  <si>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</si>
  <si>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</si>
  <si>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</si>
  <si>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</si>
  <si>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</si>
  <si>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</si>
  <si>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</si>
  <si>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</si>
  <si>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</si>
  <si>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</si>
  <si>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</si>
  <si>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</si>
  <si>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</si>
  <si>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</si>
  <si>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</si>
  <si>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</si>
  <si>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</si>
  <si>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</si>
  <si>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</si>
  <si>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</si>
  <si>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</si>
  <si>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</si>
  <si>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</si>
  <si>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</si>
  <si>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</si>
  <si>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</si>
  <si>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</si>
  <si>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</si>
  <si>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</si>
  <si>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</si>
  <si>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</si>
  <si>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</si>
  <si>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</si>
  <si>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</si>
  <si>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</si>
  <si>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</si>
  <si>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</si>
  <si>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</si>
  <si>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</si>
  <si>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</si>
  <si>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</si>
  <si>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</si>
  <si>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</si>
  <si>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</si>
  <si>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</si>
  <si>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</si>
  <si>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</si>
  <si>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</si>
  <si>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</si>
  <si>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</si>
  <si>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</si>
  <si>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</si>
  <si>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</si>
  <si>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</si>
  <si>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</si>
  <si>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</si>
  <si>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</si>
  <si>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</si>
  <si>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</si>
  <si>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</si>
  <si>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</si>
  <si>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</si>
  <si>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</si>
  <si>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</si>
  <si>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</si>
  <si>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</si>
  <si>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</si>
  <si>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</si>
  <si>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</si>
  <si>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</si>
  <si>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</si>
  <si>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</si>
  <si>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</si>
  <si>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</si>
  <si>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</si>
  <si>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</si>
  <si>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</si>
  <si>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</si>
  <si>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</si>
  <si>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</si>
  <si>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</si>
  <si>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</si>
  <si>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</si>
  <si>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</si>
  <si>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</si>
  <si>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</si>
  <si>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</si>
  <si>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</si>
  <si>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</si>
  <si>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</si>
  <si>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</si>
  <si>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</si>
  <si>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</si>
  <si>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</si>
  <si>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</si>
  <si>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</si>
  <si>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</si>
  <si>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</si>
  <si>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</si>
  <si>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</si>
  <si>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</si>
  <si>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</si>
  <si>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</si>
  <si>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</si>
  <si>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</si>
  <si>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</si>
  <si>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</si>
  <si>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</si>
  <si>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</si>
  <si>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</si>
  <si>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</si>
  <si>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</si>
  <si>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</si>
  <si>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</si>
  <si>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</si>
  <si>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</si>
  <si>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</si>
  <si>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</si>
  <si>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</si>
  <si>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</si>
  <si>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</si>
  <si>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</si>
  <si>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</si>
  <si>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</si>
  <si>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</si>
  <si>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</si>
  <si>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</si>
  <si>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</si>
  <si>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</si>
  <si>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</si>
  <si>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</si>
  <si>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</si>
  <si>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</si>
  <si>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</si>
  <si>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</si>
  <si>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</si>
  <si>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</si>
  <si>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</si>
  <si>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</si>
  <si>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</si>
  <si>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</si>
  <si>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</si>
  <si>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</si>
  <si>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</si>
  <si>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</si>
  <si>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</si>
  <si>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</si>
  <si>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</si>
  <si>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</si>
  <si>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</si>
  <si>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</si>
  <si>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</si>
  <si>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</si>
  <si>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</si>
  <si>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</si>
  <si>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</si>
  <si>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</si>
  <si>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</si>
  <si>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</si>
  <si>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</si>
  <si>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</si>
  <si>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</si>
  <si>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</si>
  <si>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</si>
  <si>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</si>
  <si>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</si>
  <si>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</si>
  <si>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</si>
  <si>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</si>
  <si>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</si>
  <si>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</si>
  <si>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</si>
  <si>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</si>
  <si>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</si>
  <si>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</si>
  <si>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</si>
  <si>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</si>
  <si>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</si>
  <si>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</si>
  <si>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</si>
  <si>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</si>
  <si>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</si>
  <si>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</si>
  <si>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</si>
  <si>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</si>
  <si>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</si>
  <si>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</si>
  <si>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</si>
  <si>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</si>
  <si>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</si>
  <si>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</si>
  <si>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</si>
  <si>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</si>
  <si>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</si>
  <si>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</si>
  <si>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</si>
  <si>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</si>
  <si>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</si>
  <si>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</si>
  <si>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</si>
  <si>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</si>
  <si>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</si>
  <si>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</si>
  <si>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</si>
  <si>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</si>
  <si>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</si>
  <si>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</si>
  <si>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</si>
  <si>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</si>
  <si>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</si>
  <si>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</si>
  <si>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</si>
  <si>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</si>
  <si>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</si>
  <si>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</si>
  <si>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</si>
  <si>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</si>
  <si>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</si>
  <si>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</si>
  <si>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</si>
  <si>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</si>
  <si>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</si>
  <si>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</si>
  <si>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</si>
  <si>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</si>
  <si>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</si>
  <si>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</si>
  <si>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</si>
  <si>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</si>
  <si>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</si>
  <si>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</si>
  <si>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</si>
  <si>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</si>
  <si>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</si>
  <si>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</si>
  <si>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</si>
  <si>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</si>
  <si>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</si>
  <si>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</si>
  <si>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</si>
  <si>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</si>
  <si>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</si>
  <si>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</si>
  <si>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</si>
  <si>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</si>
  <si>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</si>
  <si>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</si>
  <si>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</si>
  <si>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</si>
  <si>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</si>
  <si>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</si>
  <si>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</si>
  <si>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</si>
  <si>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</si>
  <si>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</si>
  <si>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</si>
  <si>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</si>
  <si>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</si>
  <si>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</si>
  <si>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</si>
  <si>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</si>
  <si>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</si>
  <si>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</si>
  <si>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</si>
  <si>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</si>
  <si>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</si>
  <si>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</si>
  <si>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</si>
  <si>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</si>
  <si>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</si>
  <si>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</si>
  <si>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</si>
  <si>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</si>
  <si>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</si>
  <si>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</si>
  <si>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</si>
  <si>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</si>
  <si>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</si>
  <si>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</si>
  <si>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</si>
  <si>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</si>
  <si>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</si>
  <si>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</si>
  <si>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</si>
  <si>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</si>
  <si>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</si>
  <si>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</si>
  <si>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</si>
  <si>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</si>
  <si>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</si>
  <si>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</si>
  <si>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</si>
  <si>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</si>
  <si>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</si>
  <si>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</si>
  <si>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</si>
  <si>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</si>
  <si>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</si>
  <si>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</si>
  <si>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</si>
  <si>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</si>
  <si>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</si>
  <si>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</si>
  <si>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</si>
  <si>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</si>
  <si>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</si>
  <si>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</si>
  <si>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</si>
  <si>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</si>
  <si>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</si>
  <si>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</si>
  <si>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</si>
  <si>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</si>
  <si>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</si>
  <si>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</si>
  <si>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</si>
  <si>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</si>
  <si>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</si>
  <si>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</si>
  <si>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</si>
  <si>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</si>
  <si>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</si>
  <si>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</si>
  <si>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</si>
  <si>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</si>
  <si>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</si>
  <si>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</si>
  <si>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</si>
  <si>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</si>
  <si>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</si>
  <si>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</si>
  <si>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</si>
  <si>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</si>
  <si>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</si>
  <si>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</si>
  <si>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</si>
  <si>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</si>
  <si>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</si>
  <si>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</si>
  <si>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</si>
  <si>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</si>
  <si>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</si>
  <si>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</si>
  <si>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</si>
  <si>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</si>
  <si>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</si>
  <si>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</si>
  <si>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</si>
  <si>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</si>
  <si>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</si>
  <si>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</si>
  <si>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</si>
  <si>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</si>
  <si>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</si>
  <si>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</si>
  <si>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</si>
  <si>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</si>
  <si>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</si>
  <si>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</si>
  <si>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</si>
  <si>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</si>
  <si>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</si>
  <si>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</si>
  <si>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</si>
  <si>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</si>
  <si>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</si>
  <si>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</si>
  <si>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</si>
  <si>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</si>
  <si>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</si>
  <si>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</si>
  <si>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</si>
  <si>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</si>
  <si>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</si>
  <si>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</si>
  <si>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</si>
  <si>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</si>
  <si>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</si>
  <si>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</si>
  <si>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</si>
  <si>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</si>
  <si>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</si>
  <si>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</si>
  <si>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</si>
  <si>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</si>
  <si>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</si>
  <si>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</si>
  <si>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</si>
  <si>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</si>
  <si>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</si>
  <si>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</si>
  <si>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</si>
  <si>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</si>
  <si>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</si>
  <si>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</si>
  <si>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</si>
  <si>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</si>
  <si>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</si>
  <si>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</si>
  <si>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</si>
  <si>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</si>
  <si>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</si>
  <si>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</si>
  <si>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</si>
  <si>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</si>
  <si>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</si>
  <si>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</si>
  <si>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</si>
  <si>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</si>
  <si>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</si>
  <si>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</si>
  <si>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</si>
  <si>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</si>
  <si>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</si>
  <si>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</si>
  <si>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</si>
  <si>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</si>
  <si>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</si>
  <si>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</si>
  <si>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</si>
  <si>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</si>
  <si>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</si>
  <si>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</si>
  <si>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</si>
  <si>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</si>
  <si>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</si>
  <si>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</si>
  <si>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</si>
  <si>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</si>
  <si>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</si>
  <si>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</si>
  <si>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</si>
  <si>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</si>
  <si>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</si>
  <si>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</si>
  <si>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</si>
  <si>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</si>
  <si>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</si>
  <si>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</si>
  <si>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</si>
  <si>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</si>
  <si>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</si>
  <si>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</si>
  <si>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</si>
  <si>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</si>
  <si>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</si>
  <si>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</si>
  <si>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</si>
  <si>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</si>
  <si>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</si>
  <si>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</si>
  <si>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</si>
  <si>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</si>
  <si>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</si>
  <si>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</si>
  <si>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</si>
  <si>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</si>
  <si>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</si>
  <si>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</si>
  <si>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</si>
  <si>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</si>
  <si>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</si>
  <si>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</si>
  <si>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</si>
  <si>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</si>
  <si>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</si>
  <si>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</si>
  <si>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</si>
  <si>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</si>
  <si>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</si>
  <si>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</si>
  <si>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</si>
  <si>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</si>
  <si>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</si>
  <si>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</si>
  <si>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</si>
  <si>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</si>
  <si>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</si>
  <si>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</si>
  <si>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</si>
  <si>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</si>
  <si>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</si>
  <si>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</si>
  <si>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</si>
  <si>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</si>
  <si>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</si>
  <si>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</si>
  <si>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</si>
  <si>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</si>
  <si>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</si>
  <si>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</si>
  <si>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</si>
  <si>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</si>
  <si>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</si>
  <si>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</si>
  <si>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</si>
  <si>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</si>
  <si>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</si>
  <si>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</si>
  <si>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</si>
  <si>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</si>
  <si>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</si>
  <si>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</si>
  <si>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</si>
  <si>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</si>
  <si>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</si>
  <si>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</si>
  <si>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</si>
  <si>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</si>
  <si>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</si>
  <si>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</si>
  <si>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</si>
  <si>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</si>
  <si>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</si>
  <si>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</si>
  <si>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</si>
  <si>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</si>
  <si>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</si>
  <si>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</si>
  <si>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</si>
  <si>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</si>
  <si>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</si>
  <si>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</si>
  <si>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</si>
  <si>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</si>
  <si>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</si>
  <si>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</si>
  <si>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</si>
  <si>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</si>
  <si>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</si>
  <si>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</si>
  <si>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</si>
  <si>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</si>
  <si>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</si>
  <si>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</si>
  <si>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</si>
  <si>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</si>
  <si>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</si>
  <si>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</si>
  <si>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</si>
  <si>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</si>
  <si>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</si>
  <si>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</si>
  <si>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</si>
  <si>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</si>
  <si>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</si>
  <si>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</si>
  <si>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</si>
  <si>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</si>
  <si>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</si>
  <si>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</si>
  <si>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</si>
  <si>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</si>
  <si>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</si>
  <si>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</si>
  <si>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</si>
  <si>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</si>
  <si>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</si>
  <si>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</si>
  <si>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</si>
  <si>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</si>
  <si>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</si>
  <si>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</si>
  <si>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</si>
  <si>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</si>
  <si>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</si>
  <si>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</si>
  <si>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</si>
  <si>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</si>
  <si>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</si>
  <si>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</si>
  <si>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</si>
  <si>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</si>
  <si>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</si>
  <si>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</si>
  <si>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</si>
  <si>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</si>
  <si>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</si>
  <si>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</si>
  <si>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</si>
  <si>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</si>
  <si>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</si>
  <si>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</si>
  <si>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</si>
  <si>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</si>
  <si>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</si>
  <si>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</si>
  <si>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</si>
  <si>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</si>
  <si>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</si>
  <si>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</si>
  <si>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</si>
  <si>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</si>
  <si>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</si>
  <si>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</si>
  <si>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</si>
  <si>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</si>
  <si>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</si>
  <si>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</si>
  <si>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</si>
  <si>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</si>
  <si>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</si>
  <si>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</si>
  <si>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</si>
  <si>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</si>
  <si>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</si>
  <si>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</si>
  <si>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</si>
  <si>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</si>
  <si>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</si>
  <si>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</si>
  <si>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</si>
  <si>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</si>
  <si>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</si>
  <si>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</si>
  <si>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</si>
  <si>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</si>
  <si>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</si>
  <si>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</si>
  <si>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</si>
  <si>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</si>
  <si>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</si>
  <si>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</si>
  <si>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</si>
  <si>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</si>
  <si>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</si>
  <si>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</si>
  <si>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</si>
  <si>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</si>
  <si>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</si>
  <si>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</si>
  <si>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</si>
  <si>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</si>
  <si>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</si>
  <si>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</si>
  <si>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</si>
  <si>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</si>
  <si>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</si>
  <si>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</si>
  <si>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</si>
  <si>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</si>
  <si>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</si>
  <si>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</si>
  <si>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</si>
  <si>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</si>
  <si>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</si>
  <si>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</si>
  <si>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</si>
  <si>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</si>
  <si>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</si>
  <si>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</si>
  <si>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</si>
  <si>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</si>
  <si>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</si>
  <si>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</si>
  <si>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</si>
  <si>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</si>
  <si>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</si>
  <si>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</si>
  <si>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</si>
  <si>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</si>
  <si>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</si>
  <si>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</si>
  <si>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</si>
  <si>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</si>
  <si>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</si>
  <si>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</si>
  <si>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</si>
  <si>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</si>
  <si>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</si>
  <si>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</si>
  <si>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</si>
  <si>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</si>
  <si>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</si>
  <si>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</si>
  <si>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</si>
  <si>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</si>
  <si>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</si>
  <si>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</si>
  <si>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</si>
  <si>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</si>
  <si>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</si>
  <si>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</si>
  <si>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</si>
  <si>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</si>
  <si>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</si>
  <si>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</si>
  <si>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</si>
  <si>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</si>
  <si>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</si>
  <si>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</si>
  <si>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</si>
  <si>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</si>
  <si>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</si>
  <si>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</si>
  <si>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</si>
  <si>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</si>
  <si>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</si>
  <si>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</si>
  <si>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</si>
  <si>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</si>
  <si>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</si>
  <si>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</si>
  <si>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</si>
  <si>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</si>
  <si>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</si>
  <si>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</si>
  <si>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</si>
  <si>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</si>
  <si>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</si>
  <si>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</si>
  <si>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</si>
  <si>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</si>
  <si>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</si>
  <si>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</si>
  <si>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</si>
  <si>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</si>
  <si>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</si>
  <si>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</si>
  <si>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</si>
  <si>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</si>
  <si>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</si>
  <si>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</si>
  <si>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</si>
  <si>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</si>
  <si>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</si>
  <si>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</si>
  <si>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</si>
  <si>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</si>
  <si>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</si>
  <si>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</si>
  <si>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</si>
  <si>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</si>
  <si>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</si>
  <si>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</si>
  <si>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</si>
  <si>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</si>
  <si>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</si>
  <si>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</si>
  <si>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</si>
  <si>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</si>
  <si>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</si>
  <si>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</si>
  <si>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</si>
  <si>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</si>
  <si>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</si>
  <si>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</si>
  <si>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</si>
  <si>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</si>
  <si>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</si>
  <si>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</si>
  <si>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</si>
  <si>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</si>
  <si>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</si>
  <si>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</si>
  <si>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</si>
  <si>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</si>
  <si>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</si>
  <si>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</si>
  <si>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</si>
  <si>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</si>
  <si>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</si>
  <si>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</si>
  <si>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</si>
  <si>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</si>
  <si>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</si>
  <si>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</si>
  <si>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</si>
  <si>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</si>
  <si>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</si>
  <si>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</si>
  <si>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</si>
  <si>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</si>
  <si>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</si>
  <si>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</si>
  <si>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</si>
  <si>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</si>
  <si>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</si>
  <si>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</si>
  <si>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</si>
  <si>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</si>
  <si>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</si>
  <si>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</si>
  <si>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</si>
  <si>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</si>
  <si>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</si>
  <si>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</si>
  <si>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</si>
  <si>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</si>
  <si>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</si>
  <si>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</si>
  <si>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</si>
  <si>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</si>
  <si>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</si>
  <si>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</si>
  <si>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</si>
  <si>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</si>
  <si>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</si>
  <si>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</si>
  <si>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</si>
  <si>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</si>
  <si>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</si>
  <si>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</si>
  <si>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</si>
  <si>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</si>
  <si>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</si>
  <si>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</si>
  <si>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</si>
  <si>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</si>
  <si>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</si>
  <si>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</si>
  <si>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</si>
  <si>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</si>
  <si>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</si>
  <si>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</si>
  <si>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</si>
  <si>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</si>
  <si>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</si>
  <si>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</si>
  <si>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</si>
  <si>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</si>
  <si>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</si>
  <si>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</si>
  <si>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</si>
  <si>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</si>
  <si>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</si>
  <si>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</si>
  <si>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</si>
  <si>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</si>
  <si>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</si>
  <si>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</si>
  <si>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</si>
  <si>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</si>
  <si>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</si>
  <si>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</si>
  <si>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</si>
  <si>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</si>
  <si>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</si>
  <si>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</si>
  <si>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</si>
  <si>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</si>
  <si>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</si>
  <si>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</si>
  <si>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</si>
  <si>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</si>
  <si>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</si>
  <si>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</si>
  <si>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</si>
  <si>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</si>
  <si>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</si>
  <si>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</si>
  <si>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</si>
  <si>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</si>
  <si>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</si>
  <si>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</si>
  <si>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</si>
  <si>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</si>
  <si>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</si>
  <si>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</si>
  <si>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</si>
  <si>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</si>
  <si>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</si>
  <si>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</si>
  <si>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</si>
  <si>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</si>
  <si>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</si>
  <si>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</si>
  <si>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</si>
  <si>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</si>
  <si>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</si>
  <si>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</si>
  <si>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</si>
  <si>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</si>
  <si>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</si>
  <si>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</si>
  <si>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</si>
  <si>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</si>
  <si>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</si>
  <si>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</si>
  <si>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</si>
  <si>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</si>
  <si>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</si>
  <si>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</si>
  <si>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</si>
  <si>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</si>
  <si>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</si>
  <si>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</si>
  <si>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</si>
  <si>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</si>
  <si>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</si>
  <si>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</si>
  <si>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</si>
  <si>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</si>
  <si>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</si>
  <si>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</si>
  <si>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</si>
  <si>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</si>
  <si>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</si>
  <si>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</si>
  <si>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</si>
  <si>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</si>
  <si>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</si>
  <si>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</si>
  <si>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</si>
  <si>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</si>
  <si>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</si>
  <si>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</si>
  <si>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</si>
  <si>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</si>
  <si>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</si>
  <si>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</si>
  <si>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</si>
  <si>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</si>
  <si>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</si>
  <si>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</si>
  <si>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</si>
  <si>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</si>
  <si>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</si>
  <si>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</si>
  <si>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</si>
  <si>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</si>
  <si>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</si>
  <si>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</si>
  <si>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</si>
  <si>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</si>
  <si>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</si>
  <si>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</si>
  <si>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</si>
  <si>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</si>
  <si>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</si>
  <si>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</si>
  <si>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</si>
  <si>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</si>
  <si>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</si>
  <si>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</si>
  <si>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</si>
  <si>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</si>
  <si>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</si>
  <si>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</si>
  <si>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</si>
  <si>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</si>
  <si>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</si>
  <si>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</si>
  <si>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</si>
  <si>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</si>
  <si>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</si>
  <si>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</si>
  <si>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</si>
  <si>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</si>
  <si>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</si>
  <si>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</si>
  <si>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</si>
  <si>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</si>
  <si>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</si>
  <si>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</si>
  <si>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</si>
  <si>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</si>
  <si>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</si>
  <si>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</si>
  <si>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</si>
  <si>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</si>
  <si>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</si>
  <si>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</si>
  <si>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</si>
  <si>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</si>
  <si>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</si>
  <si>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</si>
  <si>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</si>
  <si>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</si>
  <si>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</si>
  <si>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</si>
  <si>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</si>
  <si>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</si>
  <si>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</si>
  <si>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</si>
  <si>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</si>
  <si>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</si>
  <si>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</si>
  <si>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</si>
  <si>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</si>
  <si>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</si>
  <si>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</si>
  <si>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</si>
  <si>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</si>
  <si>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</si>
  <si>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</si>
  <si>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</si>
  <si>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</si>
  <si>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</si>
  <si>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</si>
  <si>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</si>
  <si>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</si>
  <si>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</si>
  <si>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</si>
  <si>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</si>
  <si>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</si>
  <si>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</si>
  <si>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</si>
  <si>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</si>
  <si>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</si>
  <si>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</si>
  <si>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</si>
  <si>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</si>
  <si>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</si>
  <si>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</si>
  <si>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</si>
  <si>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</si>
  <si>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</si>
  <si>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</si>
  <si>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</si>
  <si>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</si>
  <si>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</si>
  <si>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</si>
  <si>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</si>
  <si>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</si>
  <si>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</si>
  <si>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</si>
  <si>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</si>
  <si>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</si>
  <si>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</si>
  <si>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</si>
  <si>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</si>
  <si>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</si>
  <si>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</si>
  <si>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</si>
  <si>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</si>
  <si>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</si>
  <si>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</si>
  <si>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</si>
  <si>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</si>
  <si>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</si>
  <si>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</si>
  <si>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</si>
  <si>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</si>
  <si>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</si>
  <si>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</si>
  <si>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</si>
  <si>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</si>
  <si>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</si>
  <si>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</si>
  <si>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</si>
  <si>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</si>
  <si>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</si>
  <si>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</si>
  <si>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</si>
  <si>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</si>
  <si>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</si>
  <si>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</si>
  <si>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</si>
  <si>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</si>
  <si>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</si>
  <si>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</si>
  <si>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</si>
  <si>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</si>
  <si>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</si>
  <si>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</si>
  <si>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</si>
  <si>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</si>
  <si>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</si>
  <si>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</si>
  <si>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</si>
  <si>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</si>
  <si>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</si>
  <si>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</si>
  <si>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</si>
  <si>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</si>
  <si>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</si>
  <si>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</si>
  <si>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</si>
  <si>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</si>
  <si>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</si>
  <si>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</si>
  <si>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</si>
  <si>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</si>
  <si>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</si>
  <si>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</si>
  <si>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</si>
  <si>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</si>
  <si>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</si>
  <si>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</si>
  <si>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</si>
  <si>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</si>
  <si>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</si>
  <si>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</si>
  <si>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</si>
  <si>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</si>
  <si>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</si>
  <si>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</si>
  <si>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</si>
  <si>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</si>
  <si>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</si>
  <si>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</si>
  <si>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</si>
  <si>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</si>
  <si>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</si>
  <si>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</si>
  <si>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</si>
  <si>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</si>
  <si>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</si>
  <si>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</si>
  <si>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</si>
  <si>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</si>
  <si>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</si>
  <si>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</si>
  <si>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</si>
  <si>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</si>
  <si>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</si>
  <si>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</si>
  <si>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</si>
  <si>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</si>
  <si>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</si>
  <si>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</si>
  <si>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</si>
  <si>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</si>
  <si>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</si>
  <si>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</si>
  <si>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</si>
  <si>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</si>
  <si>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</si>
  <si>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</si>
  <si>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</si>
  <si>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</si>
  <si>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</si>
  <si>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</si>
  <si>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</si>
  <si>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</si>
  <si>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</si>
  <si>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</si>
  <si>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</si>
  <si>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</si>
  <si>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</si>
  <si>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</si>
  <si>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</si>
  <si>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</si>
  <si>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</si>
  <si>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</si>
  <si>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</si>
  <si>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</si>
  <si>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</si>
  <si>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</si>
  <si>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</si>
  <si>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</si>
  <si>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</si>
  <si>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</si>
  <si>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</si>
  <si>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</si>
  <si>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</si>
  <si>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</si>
  <si>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</si>
  <si>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</si>
  <si>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</si>
  <si>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</si>
  <si>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</si>
  <si>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</si>
  <si>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</si>
  <si>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</si>
  <si>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</si>
  <si>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</si>
  <si>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</si>
  <si>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</si>
  <si>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</si>
  <si>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</si>
  <si>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</si>
  <si>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</si>
  <si>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</si>
  <si>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</si>
  <si>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</si>
  <si>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</si>
  <si>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</si>
  <si>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</si>
  <si>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</si>
  <si>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</si>
  <si>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</si>
  <si>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</si>
  <si>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</si>
  <si>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</si>
  <si>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</si>
  <si>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</si>
  <si>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</si>
  <si>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</si>
  <si>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</si>
  <si>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</si>
  <si>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</si>
  <si>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</si>
  <si>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</si>
  <si>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</si>
  <si>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</si>
  <si>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</si>
  <si>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</si>
  <si>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</si>
  <si>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</si>
  <si>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</si>
  <si>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</si>
  <si>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</si>
  <si>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</si>
  <si>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</si>
  <si>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</si>
  <si>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</si>
  <si>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</si>
  <si>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</si>
  <si>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</si>
  <si>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</si>
  <si>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</si>
  <si>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</si>
  <si>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</si>
  <si>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</si>
  <si>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</si>
  <si>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</si>
  <si>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</si>
  <si>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</si>
  <si>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</si>
  <si>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</si>
  <si>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</si>
  <si>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</si>
  <si>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</si>
  <si>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</si>
  <si>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</si>
  <si>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</si>
  <si>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</si>
  <si>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</si>
  <si>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</si>
  <si>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</si>
  <si>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</si>
  <si>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</si>
  <si>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</si>
  <si>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</si>
  <si>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</si>
  <si>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</si>
  <si>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</si>
  <si>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</si>
  <si>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</si>
  <si>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</si>
  <si>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</si>
  <si>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</si>
  <si>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</si>
  <si>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</si>
  <si>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</si>
  <si>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</si>
  <si>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</si>
  <si>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</si>
  <si>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</si>
  <si>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</si>
  <si>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</si>
  <si>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</si>
  <si>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</si>
  <si>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</si>
  <si>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</si>
  <si>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</si>
  <si>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</si>
  <si>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</si>
  <si>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</si>
  <si>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</si>
  <si>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</si>
  <si>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</si>
  <si>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</si>
  <si>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</si>
  <si>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</si>
  <si>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</si>
  <si>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</si>
  <si>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</si>
  <si>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</si>
  <si>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</si>
  <si>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</si>
  <si>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</si>
  <si>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</si>
  <si>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</si>
  <si>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</si>
  <si>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</si>
  <si>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</si>
  <si>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</si>
  <si>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</si>
  <si>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</si>
  <si>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</si>
  <si>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</si>
  <si>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</si>
  <si>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(All)</t>
  </si>
  <si>
    <t>Row Labels</t>
  </si>
  <si>
    <t>Grand Total</t>
  </si>
  <si>
    <t>% funded</t>
  </si>
  <si>
    <t>launch-to-deadline</t>
  </si>
  <si>
    <t>Avg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</si>
  <si>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</si>
  <si>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</si>
  <si>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</si>
  <si>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</si>
  <si>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</si>
  <si>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</si>
  <si>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</si>
  <si>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</si>
  <si>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</si>
  <si>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</si>
  <si>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</si>
  <si>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</si>
  <si>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</si>
  <si>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</si>
  <si>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</si>
  <si>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</si>
  <si>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</si>
  <si>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</si>
  <si>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</si>
  <si>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</si>
  <si>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</si>
  <si>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</si>
  <si>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</si>
  <si>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</si>
  <si>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</si>
  <si>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</si>
  <si>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</si>
  <si>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</si>
  <si>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</si>
  <si>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</si>
  <si>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</si>
  <si>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</si>
  <si>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</si>
  <si>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</si>
  <si>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</si>
  <si>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</si>
  <si>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</si>
  <si>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</si>
  <si>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</si>
  <si>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</si>
  <si>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</si>
  <si>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</si>
  <si>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</si>
  <si>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</si>
  <si>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</si>
  <si>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</si>
  <si>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</si>
  <si>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</si>
  <si>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</si>
  <si>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</si>
  <si>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</si>
  <si>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</si>
  <si>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</si>
  <si>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Count of state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</si>
  <si>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</si>
  <si>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</si>
  <si>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</si>
  <si>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</si>
  <si>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</si>
  <si>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</si>
  <si>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</si>
  <si>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</si>
  <si>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</si>
  <si>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</si>
  <si>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</si>
  <si>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</si>
  <si>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</si>
  <si>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</si>
  <si>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</si>
  <si>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Total</t>
  </si>
  <si>
    <t>cat total</t>
  </si>
  <si>
    <t>Number Successful</t>
  </si>
  <si>
    <t>Number Failed</t>
  </si>
  <si>
    <t>Number Canceled</t>
  </si>
  <si>
    <t>This number is EXACTLY the number of Live campaigns, which we methodologically exclude.</t>
  </si>
  <si>
    <t>% of Canceled Campaigns</t>
  </si>
  <si>
    <t>Total Completed Campaigns</t>
  </si>
  <si>
    <t>Total Campaigns (Completed &amp; Live)</t>
  </si>
  <si>
    <t>% of Successful Campaigns by Goal</t>
  </si>
  <si>
    <t>% of Failed Campaigns by Goal</t>
  </si>
  <si>
    <t>Campaigns by Goal as % of Total Campaigns</t>
  </si>
  <si>
    <t>Goal ($)</t>
  </si>
  <si>
    <t>Less than $1,000</t>
  </si>
  <si>
    <t>$1,000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</si>
  <si>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</si>
  <si>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</si>
  <si>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</si>
  <si>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</si>
  <si>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</si>
  <si>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</si>
  <si>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</si>
  <si>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</si>
  <si>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</si>
  <si>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Greater than or equal to $50,000</t>
  </si>
  <si>
    <t>Delta</t>
  </si>
  <si>
    <t>Average of backers_count</t>
  </si>
  <si>
    <t>Min of backers_count</t>
  </si>
  <si>
    <t>Max of backers_count</t>
  </si>
  <si>
    <t>Var of backers_count</t>
  </si>
  <si>
    <t>StdDev of backers_count</t>
  </si>
  <si>
    <t>Median of backers count</t>
  </si>
  <si>
    <t>All</t>
  </si>
  <si>
    <t>MAX</t>
  </si>
  <si>
    <t>MIN</t>
  </si>
  <si>
    <t>MEAN</t>
  </si>
  <si>
    <t>MEDIAN</t>
  </si>
  <si>
    <t>Q1</t>
  </si>
  <si>
    <t>Q3</t>
  </si>
  <si>
    <t>LOWER IQR BOUNDARY</t>
  </si>
  <si>
    <t>IQR</t>
  </si>
  <si>
    <t>Variability Factor</t>
  </si>
  <si>
    <t>Success / Canceled</t>
  </si>
  <si>
    <t>Success / Failed</t>
  </si>
  <si>
    <t>x</t>
  </si>
  <si>
    <t>Outliers</t>
  </si>
  <si>
    <t>Outliers % Total</t>
  </si>
  <si>
    <t>Outliers % Successful</t>
  </si>
  <si>
    <t>For All Campaigns</t>
  </si>
  <si>
    <t>Backers Count If Successful</t>
  </si>
  <si>
    <t>Backers Count If Failed</t>
  </si>
  <si>
    <t>Backers Count If Canceled</t>
  </si>
  <si>
    <t>For Successful Campaigns</t>
  </si>
  <si>
    <t>For Failed Campaigns</t>
  </si>
  <si>
    <t>For Canceled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</si>
</sst>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"/>
    <numFmt numFmtId="165" formatCode="yyyy\-mm\-dd;@"/>
    <numFmt numFmtId="166" formatCode="_(* #,##0_);_(* \(#,##0\);_(* &quot;-&quot;??_);_(@_)"/>
    <numFmt numFmtId="167" formatCode="&quot;$&quot;#,##0.00"/>
    <numFmt numFmtId="168" formatCode="_(* #,##0_);_(* \(#,##0\);_(* &quot;-&quot;?_);_(@_)"/>
    <numFmt numFmtId="169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2" applyFont="1"/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0" fontId="1" fillId="0" borderId="0" xfId="0" applyFont="1" applyFill="1" applyAlignment="1">
      <alignment horizontal="center"/>
    </xf>
    <xf numFmtId="167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right"/>
    </xf>
    <xf numFmtId="166" fontId="0" fillId="0" borderId="0" xfId="0" pivotButton="1" applyNumberFormat="1"/>
    <xf numFmtId="165" fontId="0" fillId="0" borderId="0" xfId="0" applyNumberFormat="1" applyAlignment="1">
      <alignment horizontal="left"/>
    </xf>
    <xf numFmtId="166" fontId="0" fillId="0" borderId="0" xfId="1" applyNumberFormat="1" applyFont="1"/>
    <xf numFmtId="0" fontId="0" fillId="0" borderId="0" xfId="0" quotePrefix="1"/>
    <xf numFmtId="166" fontId="0" fillId="0" borderId="0" xfId="1" quotePrefix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quotePrefix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166" fontId="0" fillId="0" borderId="2" xfId="1" quotePrefix="1" applyNumberFormat="1" applyFont="1" applyBorder="1" applyAlignment="1">
      <alignment horizontal="right"/>
    </xf>
    <xf numFmtId="9" fontId="0" fillId="0" borderId="2" xfId="2" applyFont="1" applyBorder="1"/>
    <xf numFmtId="166" fontId="0" fillId="0" borderId="3" xfId="1" quotePrefix="1" applyNumberFormat="1" applyFont="1" applyBorder="1" applyAlignment="1">
      <alignment horizontal="right"/>
    </xf>
    <xf numFmtId="166" fontId="0" fillId="0" borderId="4" xfId="1" quotePrefix="1" applyNumberFormat="1" applyFont="1" applyBorder="1" applyAlignment="1">
      <alignment horizontal="right"/>
    </xf>
    <xf numFmtId="166" fontId="0" fillId="0" borderId="5" xfId="1" quotePrefix="1" applyNumberFormat="1" applyFont="1" applyBorder="1" applyAlignment="1">
      <alignment horizontal="right"/>
    </xf>
    <xf numFmtId="166" fontId="0" fillId="0" borderId="6" xfId="1" quotePrefix="1" applyNumberFormat="1" applyFont="1" applyBorder="1" applyAlignment="1">
      <alignment horizontal="right"/>
    </xf>
    <xf numFmtId="166" fontId="0" fillId="0" borderId="7" xfId="1" quotePrefix="1" applyNumberFormat="1" applyFont="1" applyBorder="1" applyAlignment="1">
      <alignment horizontal="right"/>
    </xf>
    <xf numFmtId="166" fontId="0" fillId="0" borderId="8" xfId="1" quotePrefix="1" applyNumberFormat="1" applyFont="1" applyBorder="1" applyAlignment="1">
      <alignment horizontal="right"/>
    </xf>
    <xf numFmtId="166" fontId="0" fillId="0" borderId="9" xfId="1" quotePrefix="1" applyNumberFormat="1" applyFont="1" applyBorder="1" applyAlignment="1">
      <alignment horizontal="right"/>
    </xf>
    <xf numFmtId="166" fontId="0" fillId="0" borderId="10" xfId="1" quotePrefix="1" applyNumberFormat="1" applyFont="1" applyBorder="1" applyAlignment="1">
      <alignment horizontal="right"/>
    </xf>
    <xf numFmtId="9" fontId="0" fillId="0" borderId="11" xfId="2" quotePrefix="1" applyFont="1" applyBorder="1" applyAlignment="1">
      <alignment horizontal="right"/>
    </xf>
    <xf numFmtId="9" fontId="0" fillId="0" borderId="12" xfId="2" quotePrefix="1" applyFont="1" applyBorder="1" applyAlignment="1">
      <alignment horizontal="right"/>
    </xf>
    <xf numFmtId="9" fontId="0" fillId="0" borderId="13" xfId="2" quotePrefix="1" applyFont="1" applyBorder="1" applyAlignment="1">
      <alignment horizontal="right"/>
    </xf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9" fontId="0" fillId="0" borderId="9" xfId="2" applyFont="1" applyBorder="1"/>
    <xf numFmtId="9" fontId="0" fillId="0" borderId="10" xfId="2" applyFont="1" applyBorder="1"/>
    <xf numFmtId="0" fontId="4" fillId="2" borderId="0" xfId="0" applyFont="1" applyFill="1"/>
    <xf numFmtId="166" fontId="4" fillId="2" borderId="0" xfId="1" applyNumberFormat="1" applyFont="1" applyFill="1" applyAlignment="1">
      <alignment horizontal="right"/>
    </xf>
    <xf numFmtId="9" fontId="4" fillId="2" borderId="0" xfId="2" quotePrefix="1" applyFont="1" applyFill="1" applyAlignment="1">
      <alignment horizontal="right"/>
    </xf>
    <xf numFmtId="9" fontId="4" fillId="2" borderId="0" xfId="2" applyFont="1" applyFill="1"/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166" fontId="0" fillId="2" borderId="1" xfId="1" applyNumberFormat="1" applyFont="1" applyFill="1" applyBorder="1" applyAlignment="1">
      <alignment horizontal="right"/>
    </xf>
    <xf numFmtId="0" fontId="1" fillId="0" borderId="0" xfId="0" pivotButton="1" applyFont="1"/>
    <xf numFmtId="0" fontId="0" fillId="0" borderId="0" xfId="0" pivotButton="1" applyAlignment="1">
      <alignment wrapText="1"/>
    </xf>
    <xf numFmtId="3" fontId="0" fillId="0" borderId="0" xfId="0" applyNumberFormat="1"/>
    <xf numFmtId="0" fontId="1" fillId="4" borderId="14" xfId="0" applyFont="1" applyFill="1" applyBorder="1" applyAlignment="1">
      <alignment wrapText="1"/>
    </xf>
    <xf numFmtId="0" fontId="1" fillId="4" borderId="14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left"/>
    </xf>
    <xf numFmtId="3" fontId="1" fillId="4" borderId="15" xfId="0" applyNumberFormat="1" applyFont="1" applyFill="1" applyBorder="1"/>
    <xf numFmtId="0" fontId="1" fillId="2" borderId="0" xfId="0" applyFont="1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165" fontId="0" fillId="2" borderId="0" xfId="0" quotePrefix="1" applyNumberFormat="1" applyFill="1" applyAlignment="1">
      <alignment horizontal="center"/>
    </xf>
    <xf numFmtId="166" fontId="0" fillId="2" borderId="0" xfId="1" quotePrefix="1" applyNumberFormat="1" applyFont="1" applyFill="1" applyAlignment="1">
      <alignment horizontal="center"/>
    </xf>
    <xf numFmtId="9" fontId="0" fillId="2" borderId="0" xfId="2" quotePrefix="1" applyFont="1" applyFill="1" applyAlignment="1">
      <alignment horizontal="right"/>
    </xf>
    <xf numFmtId="168" fontId="0" fillId="2" borderId="0" xfId="0" applyNumberFormat="1" applyFill="1"/>
    <xf numFmtId="0" fontId="1" fillId="4" borderId="16" xfId="0" applyFont="1" applyFill="1" applyBorder="1" applyAlignment="1">
      <alignment horizontal="left" wrapText="1"/>
    </xf>
    <xf numFmtId="166" fontId="0" fillId="0" borderId="17" xfId="0" applyNumberFormat="1" applyBorder="1"/>
    <xf numFmtId="0" fontId="1" fillId="4" borderId="18" xfId="0" applyFont="1" applyFill="1" applyBorder="1" applyAlignment="1">
      <alignment horizontal="left" wrapText="1"/>
    </xf>
    <xf numFmtId="166" fontId="0" fillId="0" borderId="19" xfId="0" applyNumberFormat="1" applyBorder="1"/>
    <xf numFmtId="0" fontId="1" fillId="4" borderId="20" xfId="0" applyFont="1" applyFill="1" applyBorder="1" applyAlignment="1">
      <alignment horizontal="left" wrapText="1"/>
    </xf>
    <xf numFmtId="0" fontId="1" fillId="4" borderId="22" xfId="0" applyFont="1" applyFill="1" applyBorder="1" applyAlignment="1">
      <alignment horizontal="center"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169" fontId="0" fillId="0" borderId="0" xfId="1" applyNumberFormat="1" applyFont="1" applyBorder="1"/>
    <xf numFmtId="0" fontId="0" fillId="0" borderId="19" xfId="0" applyBorder="1"/>
    <xf numFmtId="0" fontId="0" fillId="0" borderId="20" xfId="0" applyBorder="1"/>
    <xf numFmtId="169" fontId="0" fillId="0" borderId="25" xfId="1" applyNumberFormat="1" applyFont="1" applyBorder="1"/>
    <xf numFmtId="0" fontId="0" fillId="0" borderId="21" xfId="0" applyBorder="1"/>
    <xf numFmtId="0" fontId="1" fillId="4" borderId="24" xfId="0" applyFont="1" applyFill="1" applyBorder="1" applyAlignment="1">
      <alignment horizontal="left" wrapText="1"/>
    </xf>
    <xf numFmtId="9" fontId="0" fillId="0" borderId="21" xfId="2" applyFont="1" applyBorder="1"/>
    <xf numFmtId="9" fontId="0" fillId="0" borderId="19" xfId="2" applyFont="1" applyBorder="1"/>
    <xf numFmtId="0" fontId="1" fillId="2" borderId="26" xfId="0" applyFont="1" applyFill="1" applyBorder="1" applyAlignment="1">
      <alignment horizontal="center" wrapText="1"/>
    </xf>
    <xf numFmtId="168" fontId="0" fillId="0" borderId="0" xfId="0" applyNumberFormat="1"/>
    <xf numFmtId="0" fontId="1" fillId="2" borderId="1" xfId="0" applyFont="1" applyFill="1" applyBorder="1" applyAlignment="1">
      <alignment horizontal="center" wrapText="1"/>
    </xf>
    <xf numFmtId="37" fontId="0" fillId="0" borderId="27" xfId="0" applyNumberFormat="1" applyBorder="1"/>
    <xf numFmtId="37" fontId="0" fillId="0" borderId="28" xfId="0" applyNumberFormat="1" applyBorder="1"/>
    <xf numFmtId="0" fontId="0" fillId="0" borderId="28" xfId="0" applyBorder="1"/>
    <xf numFmtId="9" fontId="0" fillId="0" borderId="29" xfId="2" applyFont="1" applyBorder="1"/>
    <xf numFmtId="0" fontId="0" fillId="2" borderId="0" xfId="0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18">
    <dxf>
      <font>
        <b/>
      </font>
    </dxf>
    <dxf>
      <numFmt numFmtId="166" formatCode="_(* #,##0_);_(* \(#,##0\);_(* &quot;-&quot;??_);_(@_)"/>
    </dxf>
    <dxf>
      <alignment horizontal="right"/>
    </dxf>
    <dxf>
      <alignment horizontal="right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alignment horizontal="center" wrapText="1"/>
    </dxf>
    <dxf>
      <numFmt numFmtId="3" formatCode="#,##0"/>
    </dxf>
    <dxf>
      <alignment horizontal="center"/>
    </dxf>
    <dxf>
      <alignment wrapText="1"/>
    </dxf>
    <dxf>
      <alignment wrapText="1"/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'Outcomes by Goals'!$H$2</c:f>
              <c:strCache>
                <c:ptCount val="1"/>
                <c:pt idx="0">
                  <c:v>% of Successful Campaigns by Goal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by Goals'!$A$3:$A$14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'Outcomes by Goals'!$H$3:$H$14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D1-46F4-83D5-3DC216AFFB8C}"/>
            </c:ext>
          </c:extLst>
        </c:ser>
        <c:ser>
          <c:idx val="7"/>
          <c:order val="7"/>
          <c:tx>
            <c:strRef>
              <c:f>'Outcomes by Goals'!$I$2</c:f>
              <c:strCache>
                <c:ptCount val="1"/>
                <c:pt idx="0">
                  <c:v>% of Failed Campaigns by Goal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'Outcomes by Goals'!$A$3:$A$14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'Outcomes by Goals'!$I$3:$I$14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D1-46F4-83D5-3DC216AFFB8C}"/>
            </c:ext>
          </c:extLst>
        </c:ser>
        <c:ser>
          <c:idx val="8"/>
          <c:order val="8"/>
          <c:tx>
            <c:strRef>
              <c:f>'Outcomes by Goals'!$J$2</c:f>
              <c:strCache>
                <c:ptCount val="1"/>
                <c:pt idx="0">
                  <c:v>% of Canceled Campaigns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'Outcomes by Goals'!$A$3:$A$14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'Outcomes by Goals'!$J$3:$J$14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D1-46F4-83D5-3DC216AF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3615"/>
        <c:axId val="667065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by Goals'!$B$2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by Goals'!$B$3:$B$14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D1-46F4-83D5-3DC216AFFB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Goals'!$C$3:$C$14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D1-46F4-83D5-3DC216AFFB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Goals'!$D$3:$D$14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D1-46F4-83D5-3DC216AFFB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Goals'!$E$2</c15:sqref>
                        </c15:formulaRef>
                      </c:ext>
                    </c:extLst>
                    <c:strCache>
                      <c:ptCount val="1"/>
                      <c:pt idx="0">
                        <c:v>Total Completed Campaigns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Goals'!$E$3:$E$14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D1-46F4-83D5-3DC216AFFB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Goals'!$F$2</c15:sqref>
                        </c15:formulaRef>
                      </c:ext>
                    </c:extLst>
                    <c:strCache>
                      <c:ptCount val="1"/>
                      <c:pt idx="0">
                        <c:v>Campaigns by Goal as % of Total Campaigns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Goals'!$F$3:$F$14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0.11146653543307086</c:v>
                      </c:pt>
                      <c:pt idx="1">
                        <c:v>0.34744094488188976</c:v>
                      </c:pt>
                      <c:pt idx="2">
                        <c:v>0.17618110236220472</c:v>
                      </c:pt>
                      <c:pt idx="3">
                        <c:v>8.6614173228346455E-2</c:v>
                      </c:pt>
                      <c:pt idx="4">
                        <c:v>4.9458661417322837E-2</c:v>
                      </c:pt>
                      <c:pt idx="5">
                        <c:v>3.6417322834645667E-2</c:v>
                      </c:pt>
                      <c:pt idx="6">
                        <c:v>3.3710629921259845E-2</c:v>
                      </c:pt>
                      <c:pt idx="7">
                        <c:v>2.0177165354330708E-2</c:v>
                      </c:pt>
                      <c:pt idx="8">
                        <c:v>1.3533464566929134E-2</c:v>
                      </c:pt>
                      <c:pt idx="9">
                        <c:v>1.0580708661417323E-2</c:v>
                      </c:pt>
                      <c:pt idx="10">
                        <c:v>5.1673228346456697E-3</c:v>
                      </c:pt>
                      <c:pt idx="11">
                        <c:v>0.10925196850393701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D1-46F4-83D5-3DC216AFFB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to $4,999</c:v>
                      </c:pt>
                      <c:pt idx="2">
                        <c:v>$5,000 to $9,999</c:v>
                      </c:pt>
                      <c:pt idx="3">
                        <c:v>$10,000 to $14,999</c:v>
                      </c:pt>
                      <c:pt idx="4">
                        <c:v>$15,000 to $19,999</c:v>
                      </c:pt>
                      <c:pt idx="5">
                        <c:v>$20,000 to $24,999</c:v>
                      </c:pt>
                      <c:pt idx="6">
                        <c:v>$25,000 to $29,999</c:v>
                      </c:pt>
                      <c:pt idx="7">
                        <c:v>$30,000 to $34,999</c:v>
                      </c:pt>
                      <c:pt idx="8">
                        <c:v>$35,000 to $39,999</c:v>
                      </c:pt>
                      <c:pt idx="9">
                        <c:v>$40,000 to $44,999</c:v>
                      </c:pt>
                      <c:pt idx="10">
                        <c:v>$45,000 to $49,999</c:v>
                      </c:pt>
                      <c:pt idx="11">
                        <c:v>Greater than or equal to 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by Goals'!$G$3:$G$14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D1-46F4-83D5-3DC216AFFB8C}"/>
                  </c:ext>
                </c:extLst>
              </c15:ser>
            </c15:filteredLineSeries>
          </c:ext>
        </c:extLst>
      </c:lineChart>
      <c:catAx>
        <c:axId val="1772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5903"/>
        <c:crosses val="autoZero"/>
        <c:auto val="1"/>
        <c:lblAlgn val="ctr"/>
        <c:lblOffset val="100"/>
        <c:noMultiLvlLbl val="0"/>
      </c:catAx>
      <c:valAx>
        <c:axId val="667065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[03.01 StarterBook Solved - Brooke Cooper 2020-09-27.xlsx]Outcome by StrtMo (Yr+Cat Filt)!PivotTable17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by Start Month</a:t>
            </a:r>
          </a:p>
          <a:p>
            <a:pPr>
              <a:defRPr b="1"/>
            </a:pPr>
            <a:r>
              <a:rPr lang="en-US" b="1"/>
              <a:t>Line Graph Filterable by Parent</a:t>
            </a:r>
            <a:r>
              <a:rPr lang="en-US" b="1" baseline="0"/>
              <a:t> Category &amp;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StrtMo (Yr+Cat Filt)'!$B$4:$B$5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StrtMo (Yr+Cat Filt)'!$A$6:$A$18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StrtMo (Yr+Cat Filt)'!$B$6:$B$18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F-4676-BAF1-5FA09304399B}"/>
            </c:ext>
          </c:extLst>
        </c:ser>
        <c:ser>
          <c:idx val="1"/>
          <c:order val="1"/>
          <c:tx>
            <c:strRef>
              <c:f>'Outcome by StrtMo (Yr+Cat Filt)'!$C$4:$C$5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StrtMo (Yr+Cat Filt)'!$A$6:$A$18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StrtMo (Yr+Cat Filt)'!$C$6:$C$18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F-4676-BAF1-5FA09304399B}"/>
            </c:ext>
          </c:extLst>
        </c:ser>
        <c:ser>
          <c:idx val="2"/>
          <c:order val="2"/>
          <c:tx>
            <c:strRef>
              <c:f>'Outcome by StrtMo (Yr+Cat Filt)'!$D$4:$D$5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StrtMo (Yr+Cat Filt)'!$A$6:$A$18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StrtMo (Yr+Cat Filt)'!$D$6:$D$18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F-4676-BAF1-5FA09304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49503"/>
        <c:axId val="497424959"/>
      </c:lineChart>
      <c:catAx>
        <c:axId val="6669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4959"/>
        <c:crosses val="autoZero"/>
        <c:auto val="1"/>
        <c:lblAlgn val="ctr"/>
        <c:lblOffset val="100"/>
        <c:noMultiLvlLbl val="0"/>
      </c:catAx>
      <c:valAx>
        <c:axId val="4974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[03.01 StarterBook Solved - Brooke Cooper 2020-09-27.xlsx]Stat by SubCat (Cntry+Cat Filt)!PivotTable14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Campaign Efforts &amp; Outcomes by Sub-Category</a:t>
            </a:r>
            <a:endParaRPr lang="en-US" b="1">
              <a:effectLst/>
            </a:endParaRPr>
          </a:p>
          <a:p>
            <a:pPr>
              <a:defRPr b="1"/>
            </a:pPr>
            <a:r>
              <a:rPr lang="en-US" sz="1800" b="1" i="0" baseline="0">
                <a:effectLst/>
              </a:rPr>
              <a:t>Stacked-Bar Graph Filterable by Country &amp; Parent Category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 by SubCat (Cntry+Cat Filt)'!$B$4:$B$5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by SubCat (Cntry+Cat Filt)'!$A$6:$A$47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 by SubCat (Cntry+Cat Filt)'!$B$6:$B$47</c:f>
              <c:numCache>
                <c:formatCode>_(* #,##0_);_(* \(#,##0\);_(* "-"??_);_(@_)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46E0-8BE4-B923E0CD58A4}"/>
            </c:ext>
          </c:extLst>
        </c:ser>
        <c:ser>
          <c:idx val="1"/>
          <c:order val="1"/>
          <c:tx>
            <c:strRef>
              <c:f>'Stat by SubCat (Cntry+Cat Filt)'!$C$4:$C$5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 by SubCat (Cntry+Cat Filt)'!$A$6:$A$47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 by SubCat (Cntry+Cat Filt)'!$C$6:$C$47</c:f>
              <c:numCache>
                <c:formatCode>_(* #,##0_);_(* \(#,##0\);_(* "-"??_);_(@_)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46E0-8BE4-B923E0CD58A4}"/>
            </c:ext>
          </c:extLst>
        </c:ser>
        <c:ser>
          <c:idx val="2"/>
          <c:order val="2"/>
          <c:tx>
            <c:strRef>
              <c:f>'Stat by SubCat (Cntry+Cat Filt)'!$D$4:$D$5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 by SubCat (Cntry+Cat Filt)'!$A$6:$A$47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 by SubCat (Cntry+Cat Filt)'!$D$6:$D$47</c:f>
              <c:numCache>
                <c:formatCode>_(* #,##0_);_(* \(#,##0\);_(* "-"??_);_(@_)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46E0-8BE4-B923E0CD58A4}"/>
            </c:ext>
          </c:extLst>
        </c:ser>
        <c:ser>
          <c:idx val="3"/>
          <c:order val="3"/>
          <c:tx>
            <c:strRef>
              <c:f>'Stat by SubCat (Cntry+Cat Filt)'!$E$4:$E$5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 by SubCat (Cntry+Cat Filt)'!$A$6:$A$47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 by SubCat (Cntry+Cat Filt)'!$E$6:$E$47</c:f>
              <c:numCache>
                <c:formatCode>_(* #,##0_);_(* \(#,##0\);_(* "-"??_);_(@_)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B-46E0-8BE4-B923E0CD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358191"/>
        <c:axId val="485850815"/>
      </c:barChart>
      <c:catAx>
        <c:axId val="6793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0815"/>
        <c:crosses val="autoZero"/>
        <c:auto val="1"/>
        <c:lblAlgn val="ctr"/>
        <c:lblOffset val="100"/>
        <c:noMultiLvlLbl val="0"/>
      </c:catAx>
      <c:valAx>
        <c:axId val="485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[03.01 StarterBook Solved - Brooke Cooper 2020-09-27.xlsx]Status by Category (Cntry Filt)!PivotTable13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Campaigns Efforts &amp; Outcomes by </a:t>
            </a:r>
            <a:r>
              <a:rPr lang="en-US" sz="1800" b="1" i="0" baseline="0">
                <a:effectLst/>
              </a:rPr>
              <a:t>Category</a:t>
            </a:r>
            <a:endParaRPr lang="en-US" b="1">
              <a:effectLst/>
            </a:endParaRPr>
          </a:p>
          <a:p>
            <a:pPr>
              <a:defRPr b="1"/>
            </a:pPr>
            <a:r>
              <a:rPr lang="en-US" sz="1800" b="1" i="0" baseline="0">
                <a:effectLst/>
              </a:rPr>
              <a:t>Stacked-Bar Graph Filterable by Country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Category (Cntry Filt)'!$B$3:$B$4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Category (Cntry Filt)'!$A$5:$A$14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 (Cntry Filt)'!$B$5:$B$14</c:f>
              <c:numCache>
                <c:formatCode>_(* #,##0_);_(* \(#,##0\);_(* "-"??_);_(@_)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0-4852-918E-F1A012E0B74F}"/>
            </c:ext>
          </c:extLst>
        </c:ser>
        <c:ser>
          <c:idx val="1"/>
          <c:order val="1"/>
          <c:tx>
            <c:strRef>
              <c:f>'Status by Category (Cntry Filt)'!$C$3:$C$4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Category (Cntry Filt)'!$A$5:$A$14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 (Cntry Filt)'!$C$5:$C$14</c:f>
              <c:numCache>
                <c:formatCode>_(* #,##0_);_(* \(#,##0\);_(* "-"??_);_(@_)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0-4852-918E-F1A012E0B74F}"/>
            </c:ext>
          </c:extLst>
        </c:ser>
        <c:ser>
          <c:idx val="2"/>
          <c:order val="2"/>
          <c:tx>
            <c:strRef>
              <c:f>'Status by Category (Cntry Filt)'!$D$3:$D$4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Category (Cntry Filt)'!$A$5:$A$14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 (Cntry Filt)'!$D$5:$D$14</c:f>
              <c:numCache>
                <c:formatCode>_(* #,##0_);_(* \(#,##0\);_(* "-"??_);_(@_)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0-4852-918E-F1A012E0B74F}"/>
            </c:ext>
          </c:extLst>
        </c:ser>
        <c:ser>
          <c:idx val="3"/>
          <c:order val="3"/>
          <c:tx>
            <c:strRef>
              <c:f>'Status by Category (Cntry Filt)'!$E$3:$E$4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 (Cntry Filt)'!$A$5:$A$14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 (Cntry Filt)'!$E$5:$E$14</c:f>
              <c:numCache>
                <c:formatCode>_(* #,##0_);_(* \(#,##0\);_(* "-"??_);_(@_)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0-4852-918E-F1A012E0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32303"/>
        <c:axId val="485832511"/>
      </c:barChart>
      <c:catAx>
        <c:axId val="4412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2511"/>
        <c:crosses val="autoZero"/>
        <c:auto val="1"/>
        <c:lblAlgn val="ctr"/>
        <c:lblOffset val="100"/>
        <c:noMultiLvlLbl val="0"/>
      </c:catAx>
      <c:valAx>
        <c:axId val="485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Backers if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if Successful</a:t>
          </a:r>
        </a:p>
      </cx:txPr>
    </cx:title>
    <cx:plotArea>
      <cx:plotAreaRegion>
        <cx:series layoutId="boxWhisker" uniqueId="{07069901-3460-4BB3-BCA0-D490D978FF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Number of Backers if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if Failed</a:t>
          </a:r>
        </a:p>
      </cx:txPr>
    </cx:title>
    <cx:plotArea>
      <cx:plotAreaRegion>
        <cx:series layoutId="boxWhisker" uniqueId="{B78D5558-E709-4A2B-AFC6-7024604CE62D}">
          <cx:tx>
            <cx:txData>
              <cx:f>_xlchart.v1.3</cx:f>
              <cx: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1 10 0 7 0 1 2 3 10 10 1 0 0 0 26 0 7 0 2 13 4 0 12 2 10 0 5 0 5 1 3 3 0 3 0 19 8 6 0 18 7 0 8 1293 17 0 13 0 0 33 12 1 1 1 1 84 38 1 76 3 0 2 0 0 0 2 0 0 0 2 0 7 0 5 0 0 1 0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 6 12 13 5 2 8 0 13 0 5 8 8 0 2 3 0 0 11 0 1 0 17 2 1 2 16 1 4 5 7 0 12 2 5 2 3 0 49 1 2 0 0 11 1 8 5 39 0 0 2 170 5 14 1 0 124 0 0 55 140 21 1 147 11 125 1 0 0 3 0 0 0 0 3 0 1 3 22 26 4 0 4 9 5 14 1 10 3 1 0 5 2 68 3 34 0 3 0 70                                         1 1 1 2 2 34 2 0 1 8 4 28 0 6 22 0 1 20 0 1 3 2 0 2 1 0 1 0 5 1 1 2 0 9 4 4 1 1 7 5 1 0 0 1 2 0 4 7 2 1 9 2 1 7 2 8 2 2 7 2                                                                                                                         18 9 4 7 29 12 4 28 25 28 310 15 215 3 2 26 24 96 17 94 129 1 4 3 135 10 0 6 36 336 34 10 201 296 7 7 1 114 29 890 31 21 37 7 4 5 0 456 369 2 0 338 4 1 28 12 16 4 4 10                                                                                 0 6 0 1 0 44 0 3 0 52 0 1 1 2 9 5 57 3 1 6                                                                                                                                                                 48 2 4 5 79 2 11 11 1 3 5 12 2 5 21 0 45 29 2 30 8 1 14 24 2 21 7 0 4 32 4 9 17 5 53 7 72 0 2 8 2 0 3 4 3 6 0 0 0 8 5 0 2 24 0 9 0 1 10 1 0 20 30 6 15 5 0 0 28 0 5 7 30 2 30 2 0 2 1 2 14 31 16 12 96 16 5 0 8 7 24 121 196 5 73 93 17 7 17 171 188 110 37 9 29 6 30 81 4 11 14 5 45 8 3 24 18 12 123 96 31 4 3 179 3 23 23 41 0 32 2 7 4 196 11 9 5 8 229 40                                                                                                                                 123 5 148 10 4 21 2 0 4 1 30 3 975 167 5 18 98 4 3 1 0 9 2 0 147 49 1 2 7 4 27 94 29 7 22 1 10 6 24 15 37 20 7 0 21 3 11 1 312 1 3 4 10 8 3 1 0 5 0 3 7 0 2 23 1 2 3 0 13 1 1 1 6 39 4 1 0 0 0 8 0 1 12 0 3 2 6 0 15 1 3 8 0 3 3 0 19 0 2 0 0 25 8 16 3 3 2 1 0 1 19 9 1 0 1 5 85 3 4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 17 3 2 6 0 1 3 13 1 1 9 0 2 1 10 3 2 2 1 14 0 0 4 3 0 5 47 0 10 11 2 2 22 8 6 1 3 0 0 0 0 0 3 0 0 1                                                             6 1 2 0 3 3 0 6 0 19 1 2 0 11 0 0 1 3 1 15                                                                                 2 1 1 0 1 11 0 1 6 7 0 16 0 0 0 12 1 3 1 4                                         1 3 1 0 12 0 1 0 0 2 92 0 3 10 7 3 0 1 0 9                                                                                                                                                                                                         2 1 2 11 0 0 9 0 4 1 2 0 1 17 2 3 41 2 3 8 0 1 3 4 9 16 1 7 0 0 0 0 0 1 2 1 15 1 1 0                                               39 103 0 39 15 22 92 25 19 19 13 124 4 10 15 38 152 24 76 185 33 108 29 24 4 4 15 4 139 2 18 81 86 140 37 6 113 37 18 75 52 122 8 8 96 9 2 26 23 0 140 0 6 100 0 4 8                                                                                 0 16 2 48 2 2 1 17 0 11 95 13 2 2 3 0 0 0 2 24                                         25 3 41 2 4 99 4 4 38 285 1 42 26 2 4 6 70 9 8 105                                                                                                                         12 0 16 7 4 1 28 1 1 5 3 2 0 0 3 0 0 3 7 25                                                                                                                                                                                                                                                 10 3 5 5 27 2 236 1 12 4 3 99 3 3 22 4 534 12 56 11 0 12 5 24 89 1 55 2 0 4 6 4 4 2 5 83 57 311 2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9 1 12 0 20 16 33 2 6 0 3 0 3 13 6 1 0 5 0 36 1 1 1 9 1 0 1 1 4 2 2 2 0 2 4 2 0 1 0 2                                                                                                                         7 5 0 0 0 2 0 0 28 2 0 0 0 4 12 0 33 0 4 0                                                                                                                         11 1 5 0 1 1 6 8 1 0 2 1 0 1 19 27 7 14 5 30                                                                                 1 0                                                       60 84 47 66 171 29 9 27 2 3 4 2 20 3 4 1 0 0 14 1 118 2 1 3 1 3 38 52 2 0 4                                                                                 4 18 0 22 49 19 4 4 2 0 0 14 8 0 15 33 2 6 2 0 4 1 3 4 0 4 3 34 2 33 0 0 1 13 2 36 1 15 1 0                                                                                                                         1 0 0 1 39 0 0 3 1 13 0 6 0 14 5 6 15 0 1 9 3 3 1 3 0 2 10 60 5 9 13 0 8 3 3 0 6 4 1 29 0 4 5 4 5 1 1 0 14 3 10 17 2 0 4 12 3 12 0 7 2 1 4 4 17 7 2 5 1 1 14 26 2 1 3 7 9 20 6 13                                         1 202 0 1 0 2 13 9 2 0                                                                                                                                                                                                         35 2 3 0 1 0 0 3 11 6 0 67 23 72 2 15 1 2 7 16 117 2 7 3 20 50 2 3 27 7 5 0 3 6 9 3 2 3 45 9 9 21 17 1 1 14 42 27 5 13 12 90 2 5 31 4 29 2 114 1 76 9 37 0 1 10 1 2 1 10                                                                                                                                       9 19 0 4 8 24 0 39 6 4 3 53 1 2 25 6 0 12 0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2 1 59 1 31 18 10 0 14 2 1 3 0 2 0 12 1 8 2                                                                                                                                                                 31 5 1 12 4 0 7 2 1 4 6 8 14 0 4 0 0 1 1 1                                                                                 1 4 0 0 2 24 1 2 1 37 5 4 16 9 0 40 0 2 1 9                                                                   34 23 19 50 12 8 9 43 28 4 24 2 2 20 1 1 4 1 1 13 1 1 0 3 14 2 5                                       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Number of Backers If Canceled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/>
            <a:t>Number of Backers If Canceled</a:t>
          </a:r>
        </a:p>
      </cx:txPr>
    </cx:title>
    <cx:plotArea>
      <cx:plotAreaRegion>
        <cx:series layoutId="boxWhisker" uniqueId="{15022082-B61E-44FA-8C11-BD4806FCEBE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8</xdr:col>
      <xdr:colOff>480060</xdr:colOff>
      <xdr:row>41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7CD3B-DB05-478F-841C-13E09DA2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0.47838</cdr:x>
      <cdr:y>0.10107</cdr:y>
    </cdr:from>
    <cdr:to>
      <cdr:x>0.97297</cdr:x>
      <cdr:y>0.38446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94E0743-4827-4149-8248-4844A3879EB8}"/>
            </a:ext>
          </a:extLst>
        </cdr:cNvPr>
        <cdr:cNvSpPr/>
      </cdr:nvSpPr>
      <cdr:spPr>
        <a:xfrm xmlns:a="http://schemas.openxmlformats.org/drawingml/2006/main">
          <a:off x="3371850" y="485774"/>
          <a:ext cx="3486151" cy="13620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ysClr val="windowText" lastClr="000000"/>
              </a:solidFill>
            </a:rPr>
            <a:t>Clearly, the smaller</a:t>
          </a:r>
          <a:r>
            <a:rPr lang="en-US" sz="1050" b="1" baseline="0">
              <a:solidFill>
                <a:sysClr val="windowText" lastClr="000000"/>
              </a:solidFill>
            </a:rPr>
            <a:t> the amount sought, the greater the probability of a successful capital raise campaign on Kickstarter, particularly when the goal is under $5,000.  The success rate hovers around the 40%-50% range for campaigns that seek between $5,000 to just south of $45,000.  The success rate drops precipitously with a capital raise goal of $45,000 and up.</a:t>
          </a:r>
          <a:endParaRPr lang="en-US" sz="1050" b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3289</xdr:rowOff>
    </xdr:from>
    <xdr:to>
      <xdr:col>12</xdr:col>
      <xdr:colOff>982463</xdr:colOff>
      <xdr:row>50</xdr:row>
      <xdr:rowOff>68407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D27AF0-CD49-4422-BCC3-806AB8C8FE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4320" y="4621009"/>
              <a:ext cx="3672323" cy="5368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291121</xdr:colOff>
      <xdr:row>21</xdr:row>
      <xdr:rowOff>0</xdr:rowOff>
    </xdr:from>
    <xdr:to>
      <xdr:col>19</xdr:col>
      <xdr:colOff>251116</xdr:colOff>
      <xdr:row>50</xdr:row>
      <xdr:rowOff>1039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9A6E51A-273C-4143-8D26-0ECECA27B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7341" y="4617720"/>
              <a:ext cx="4562475" cy="5304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249268</xdr:colOff>
      <xdr:row>22</xdr:row>
      <xdr:rowOff>61191</xdr:rowOff>
    </xdr:from>
    <xdr:to>
      <xdr:col>25</xdr:col>
      <xdr:colOff>574388</xdr:colOff>
      <xdr:row>37</xdr:row>
      <xdr:rowOff>95481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615D4AC-A9D3-4884-9904-ACA210FBE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8368" y="4861791"/>
              <a:ext cx="4592320" cy="277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0</xdr:rowOff>
    </xdr:from>
    <xdr:to>
      <xdr:col>7</xdr:col>
      <xdr:colOff>127565</xdr:colOff>
      <xdr:row>42</xdr:row>
      <xdr:rowOff>99300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7E7A27-5E50-4BE1-BA48-838EFAD5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626100"/>
          <a:ext cx="6515665" cy="276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19050</xdr:rowOff>
    </xdr:from>
    <xdr:to>
      <xdr:col>15</xdr:col>
      <xdr:colOff>320040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7644-18D7-419B-BEA6-61CA6EE07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2</xdr:row>
      <xdr:rowOff>179070</xdr:rowOff>
    </xdr:from>
    <xdr:to>
      <xdr:col>18</xdr:col>
      <xdr:colOff>586740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71ED7-0436-437C-94E7-3B96FD63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11430</xdr:rowOff>
    </xdr:from>
    <xdr:to>
      <xdr:col>18</xdr:col>
      <xdr:colOff>373380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B9122-73A3-4EAE-8FDD-F69E56FE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e Cooper" refreshedDate="44101.603077314816" createdVersion="6" refreshedVersion="6" minRefreshableVersion="3" recordCount="4114" xr:uid="{6CBCC465-CE22-4F6E-B6D5-DF39755703A4}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-to-deadline" numFmtId="166">
      <sharedItems containsSemiMixedTypes="0" containsString="0" containsNumber="1" minValue="1.0698495370452292" maxValue="90"/>
    </cacheField>
    <cacheField name="staff_pick" numFmtId="0">
      <sharedItems/>
    </cacheField>
    <cacheField name="% funded" numFmtId="9">
      <sharedItems containsSemiMixedTypes="0" containsString="0" containsNumber="1" minValue="0" maxValue="22603"/>
    </cacheField>
    <cacheField name="Avg Donation" numFmtId="167">
      <sharedItems containsSemiMixedTypes="0" containsString="0" containsNumber="1" minValue="0" maxValue="3304"/>
    </cacheField>
    <cacheField name="Category" numFmtId="167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167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ooke Cooper" refreshedDate="44107.935880324076" backgroundQuery="1" createdVersion="6" refreshedVersion="6" minRefreshableVersion="3" recordCount="0" supportSubquery="1" supportAdvancedDrill="1" xr:uid="{E489E55A-A46B-425B-AD89-9CABBA5C543C}">
  <cacheSource type="external" connectionId="1"/>
  <cacheFields count="10">
    <cacheField name="[Range].[state].[state]" caption="state" numFmtId="0" hierarchy="5" level="1">
      <sharedItems count="3">
        <s v="canceled"/>
        <s v="failed"/>
        <s v="successful"/>
      </sharedItems>
      <extLst>
        <ext xmlns:x15="http://schemas.microsoft.com/office/spreadsheetml/2010/11/main" uri="{4F2E5C28-24EA-4eb8-9CBF-B6C8F9C3D259}">
          <x15:cachedUniqueNames>
            <x15:cachedUniqueName index="0" name="[Range].[state].&amp;[canceled]"/>
            <x15:cachedUniqueName index="1" name="[Range].[state].&amp;[failed]"/>
            <x15:cachedUniqueName index="2" name="[Range].[state].&amp;[successful]"/>
          </x15:cachedUniqueNames>
        </ext>
      </extLst>
    </cacheField>
    <cacheField name="[Measures].[Max of backers_count]" caption="Max of backers_count" numFmtId="0" hierarchy="25" level="32767"/>
    <cacheField name="[Measures].[Min of backers_count]" caption="Min of backers_count" numFmtId="0" hierarchy="26" level="32767"/>
    <cacheField name="[Measures].[Var of backers_count]" caption="Var of backers_count" numFmtId="0" hierarchy="27" level="32767"/>
    <cacheField name="[Measures].[StdDev of backers_count]" caption="StdDev of backers_count" numFmtId="0" hierarchy="28" level="32767"/>
    <cacheField name="[Measures].[Median of backers count]" caption="Median of backers count" numFmtId="0" hierarchy="21" level="32767"/>
    <cacheField name="[Measures].[Average of backers_count]" caption="Average of backers_count" numFmtId="0" hierarchy="29" level="32767"/>
    <cacheField name="[Range].[Category].[Category]" caption="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ntainsSemiMixedTypes="0" containsNonDate="0" containsString="0"/>
    </cacheField>
    <cacheField name="[Range].[country].[country]" caption="country" numFmtId="0" hierarchy="6" level="1">
      <sharedItems containsSemiMixedTypes="0" containsNonDate="0" containsString="0"/>
    </cacheField>
  </cacheFields>
  <cacheHierarchies count="3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9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launch-to-deadline]" caption="launch-to-deadline" attribute="1" defaultMemberUniqueName="[Range].[launch-to-deadline].[All]" allUniqueName="[Range].[launch-to-deadline].[All]" dimensionUniqueName="[Range]" displayFolder="" count="0" memberValueDatatype="5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% funded]" caption="% funded" attribute="1" defaultMemberUniqueName="[Range].[% funded].[All]" allUniqueName="[Range].[% funded].[All]" dimensionUniqueName="[Range]" displayFolder="" count="0" memberValueDatatype="5" unbalanced="0"/>
    <cacheHierarchy uniqueName="[Range].[Avg Donation]" caption="Avg Donation" attribute="1" defaultMemberUniqueName="[Range].[Avg Donation].[All]" allUniqueName="[Range].[Avg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7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8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Measures].[Median of backers count]" caption="Median of backers count" measure="1" displayFolder="" measureGroup="Range" count="0" oneField="1">
      <fieldsUsage count="1">
        <fieldUsage x="5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backers_count]" caption="Max of backers_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n of backers_count]" caption="Min of backers_c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Var of backers_count]" caption="Var of backers_coun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backers_count]" caption="StdDev of backers_coun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backers_count]" caption="Average of backers_count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n v="31.117928240739275"/>
    <b v="0"/>
    <n v="1.3685882352941177"/>
    <n v="63.917582417582416"/>
    <x v="0"/>
    <x v="0"/>
    <x v="0"/>
    <b v="1"/>
    <s v="film &amp; video/television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n v="30"/>
    <b v="0"/>
    <n v="1.4260827250608272"/>
    <n v="185.48101265822785"/>
    <x v="0"/>
    <x v="0"/>
    <x v="1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n v="10"/>
    <b v="0"/>
    <n v="1.05"/>
    <n v="15"/>
    <x v="0"/>
    <x v="0"/>
    <x v="2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n v="30"/>
    <b v="0"/>
    <n v="1.0389999999999999"/>
    <n v="69.266666666666666"/>
    <x v="0"/>
    <x v="0"/>
    <x v="3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n v="30"/>
    <b v="0"/>
    <n v="1.2299154545454545"/>
    <n v="190.55028169014085"/>
    <x v="0"/>
    <x v="0"/>
    <x v="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n v="16.299687500002619"/>
    <b v="0"/>
    <n v="1.0977744436109027"/>
    <n v="93.40425531914893"/>
    <x v="0"/>
    <x v="0"/>
    <x v="5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n v="10"/>
    <b v="0"/>
    <n v="1.064875"/>
    <n v="146.87931034482759"/>
    <x v="0"/>
    <x v="0"/>
    <x v="6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n v="40"/>
    <b v="0"/>
    <n v="1.0122222222222221"/>
    <n v="159.82456140350877"/>
    <x v="0"/>
    <x v="0"/>
    <x v="7"/>
    <b v="1"/>
    <s v="film &amp; video/television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n v="6.9304166666697711"/>
    <b v="0"/>
    <n v="1.0004342857142856"/>
    <n v="291.79333333333335"/>
    <x v="0"/>
    <x v="0"/>
    <x v="8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n v="30"/>
    <b v="0"/>
    <n v="1.2599800000000001"/>
    <n v="31.499500000000001"/>
    <x v="0"/>
    <x v="0"/>
    <x v="9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n v="35"/>
    <b v="0"/>
    <n v="1.0049999999999999"/>
    <n v="158.68421052631578"/>
    <x v="0"/>
    <x v="0"/>
    <x v="10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n v="31.346504629633273"/>
    <b v="0"/>
    <n v="1.2050000000000001"/>
    <n v="80.333333333333329"/>
    <x v="0"/>
    <x v="0"/>
    <x v="11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n v="44.41174768518249"/>
    <b v="0"/>
    <n v="1.6529333333333334"/>
    <n v="59.961305925030231"/>
    <x v="0"/>
    <x v="0"/>
    <x v="12"/>
    <b v="1"/>
    <s v="film &amp; video/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n v="36.174895833333721"/>
    <b v="0"/>
    <n v="1.5997142857142856"/>
    <n v="109.78431372549019"/>
    <x v="0"/>
    <x v="0"/>
    <x v="13"/>
    <b v="1"/>
    <s v="film &amp; video/television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n v="25.556157407409046"/>
    <b v="0"/>
    <n v="1.0093333333333334"/>
    <n v="147.70731707317074"/>
    <x v="0"/>
    <x v="0"/>
    <x v="14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n v="18.451180555552128"/>
    <b v="0"/>
    <n v="1.0660000000000001"/>
    <n v="21.755102040816325"/>
    <x v="0"/>
    <x v="0"/>
    <x v="15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n v="45.432743055549508"/>
    <b v="0"/>
    <n v="1.0024166666666667"/>
    <n v="171.84285714285716"/>
    <x v="0"/>
    <x v="0"/>
    <x v="16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n v="30.041666666664241"/>
    <b v="0"/>
    <n v="1.0066666666666666"/>
    <n v="41.944444444444443"/>
    <x v="0"/>
    <x v="0"/>
    <x v="17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n v="30"/>
    <b v="0"/>
    <n v="1.0632110000000001"/>
    <n v="93.264122807017543"/>
    <x v="0"/>
    <x v="0"/>
    <x v="18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n v="30"/>
    <b v="0"/>
    <n v="1.4529411764705882"/>
    <n v="56.136363636363633"/>
    <x v="0"/>
    <x v="0"/>
    <x v="19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n v="60"/>
    <b v="0"/>
    <n v="1.002"/>
    <n v="80.16"/>
    <x v="0"/>
    <x v="0"/>
    <x v="20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n v="30"/>
    <b v="0"/>
    <n v="1.0913513513513513"/>
    <n v="199.9009900990099"/>
    <x v="0"/>
    <x v="0"/>
    <x v="21"/>
    <b v="1"/>
    <s v="film &amp; video/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n v="15.421296296299261"/>
    <b v="0"/>
    <n v="1.1714285714285715"/>
    <n v="51.25"/>
    <x v="0"/>
    <x v="0"/>
    <x v="22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n v="26.859942129631236"/>
    <b v="0"/>
    <n v="1.1850000000000001"/>
    <n v="103.04347826086956"/>
    <x v="0"/>
    <x v="0"/>
    <x v="23"/>
    <b v="1"/>
    <s v="film &amp; video/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n v="32.998576388898073"/>
    <b v="0"/>
    <n v="1.0880768571428572"/>
    <n v="66.346149825783982"/>
    <x v="0"/>
    <x v="0"/>
    <x v="2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n v="60"/>
    <b v="0"/>
    <n v="1.3333333333333333"/>
    <n v="57.142857142857146"/>
    <x v="0"/>
    <x v="0"/>
    <x v="25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n v="40"/>
    <b v="0"/>
    <n v="1.552"/>
    <n v="102.10526315789474"/>
    <x v="0"/>
    <x v="0"/>
    <x v="10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n v="30.041666666671517"/>
    <b v="0"/>
    <n v="1.1172500000000001"/>
    <n v="148.96666666666667"/>
    <x v="0"/>
    <x v="0"/>
    <x v="3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n v="30"/>
    <b v="0"/>
    <n v="1.0035000000000001"/>
    <n v="169.6056338028169"/>
    <x v="0"/>
    <x v="0"/>
    <x v="26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n v="30"/>
    <b v="0"/>
    <n v="1.2333333333333334"/>
    <n v="31.623931623931625"/>
    <x v="0"/>
    <x v="0"/>
    <x v="2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n v="30"/>
    <b v="0"/>
    <n v="1.0129975"/>
    <n v="76.45264150943396"/>
    <x v="0"/>
    <x v="0"/>
    <x v="28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n v="18"/>
    <b v="0"/>
    <n v="1"/>
    <n v="13"/>
    <x v="0"/>
    <x v="0"/>
    <x v="29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n v="41.538460648152977"/>
    <b v="0"/>
    <n v="1.0024604569420035"/>
    <n v="320.44943820224717"/>
    <x v="0"/>
    <x v="0"/>
    <x v="30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n v="30.041666666671517"/>
    <b v="0"/>
    <n v="1.0209523809523811"/>
    <n v="83.75"/>
    <x v="0"/>
    <x v="0"/>
    <x v="31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n v="15"/>
    <b v="0"/>
    <n v="1.3046153846153845"/>
    <n v="49.882352941176471"/>
    <x v="0"/>
    <x v="0"/>
    <x v="32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n v="23.708171296297223"/>
    <b v="0"/>
    <n v="1.665"/>
    <n v="59.464285714285715"/>
    <x v="0"/>
    <x v="0"/>
    <x v="33"/>
    <b v="1"/>
    <s v="film &amp; video/television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n v="29.958333333328483"/>
    <b v="0"/>
    <n v="1.4215"/>
    <n v="193.84090909090909"/>
    <x v="0"/>
    <x v="0"/>
    <x v="3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n v="30"/>
    <b v="0"/>
    <n v="1.8344090909090909"/>
    <n v="159.51383399209487"/>
    <x v="0"/>
    <x v="0"/>
    <x v="35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n v="30"/>
    <b v="0"/>
    <n v="1.1004"/>
    <n v="41.68181818181818"/>
    <x v="0"/>
    <x v="0"/>
    <x v="3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n v="30.910555555557949"/>
    <b v="0"/>
    <n v="1.3098000000000001"/>
    <n v="150.89861751152074"/>
    <x v="0"/>
    <x v="0"/>
    <x v="3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n v="19.952685185184237"/>
    <b v="0"/>
    <n v="1.0135000000000001"/>
    <n v="126.6875"/>
    <x v="0"/>
    <x v="0"/>
    <x v="38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n v="30"/>
    <b v="0"/>
    <n v="1"/>
    <n v="105.26315789473684"/>
    <x v="0"/>
    <x v="0"/>
    <x v="10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n v="30"/>
    <b v="0"/>
    <n v="1.4185714285714286"/>
    <n v="117.51479289940828"/>
    <x v="0"/>
    <x v="0"/>
    <x v="3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n v="30.209652777775773"/>
    <b v="0"/>
    <n v="3.0865999999999998"/>
    <n v="117.36121673003802"/>
    <x v="0"/>
    <x v="0"/>
    <x v="40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n v="45"/>
    <b v="0"/>
    <n v="1"/>
    <n v="133.33333333333334"/>
    <x v="0"/>
    <x v="0"/>
    <x v="41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n v="30"/>
    <b v="0"/>
    <n v="1.2"/>
    <n v="98.360655737704917"/>
    <x v="0"/>
    <x v="0"/>
    <x v="42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n v="30"/>
    <b v="0"/>
    <n v="1.0416666666666667"/>
    <n v="194.44444444444446"/>
    <x v="0"/>
    <x v="0"/>
    <x v="43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n v="60.041666666664241"/>
    <b v="0"/>
    <n v="1.0761100000000001"/>
    <n v="76.865000000000009"/>
    <x v="0"/>
    <x v="0"/>
    <x v="16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n v="30.983101851852552"/>
    <b v="0"/>
    <n v="1.0794999999999999"/>
    <n v="56.815789473684212"/>
    <x v="0"/>
    <x v="0"/>
    <x v="44"/>
    <b v="1"/>
    <s v="film &amp; video/television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n v="30"/>
    <b v="0"/>
    <n v="1"/>
    <n v="137.93103448275863"/>
    <x v="0"/>
    <x v="0"/>
    <x v="45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n v="38.955347222217824"/>
    <b v="0"/>
    <n v="1"/>
    <n v="27.272727272727273"/>
    <x v="0"/>
    <x v="0"/>
    <x v="19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n v="30"/>
    <b v="0"/>
    <n v="1.2801818181818181"/>
    <n v="118.33613445378151"/>
    <x v="0"/>
    <x v="0"/>
    <x v="46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n v="30"/>
    <b v="0"/>
    <n v="1.1620999999999999"/>
    <n v="223.48076923076923"/>
    <x v="0"/>
    <x v="0"/>
    <x v="47"/>
    <b v="1"/>
    <s v="film &amp; video/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n v="14.367534722223354"/>
    <b v="0"/>
    <n v="1.0963333333333334"/>
    <n v="28.111111111111111"/>
    <x v="0"/>
    <x v="0"/>
    <x v="2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n v="30"/>
    <b v="0"/>
    <n v="1.01"/>
    <n v="194.23076923076923"/>
    <x v="0"/>
    <x v="0"/>
    <x v="47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n v="21"/>
    <b v="0"/>
    <n v="1.2895348837209302"/>
    <n v="128.95348837209303"/>
    <x v="0"/>
    <x v="0"/>
    <x v="48"/>
    <b v="1"/>
    <s v="film &amp; video/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n v="14.117777777784795"/>
    <b v="0"/>
    <n v="1.0726249999999999"/>
    <n v="49.316091954022987"/>
    <x v="0"/>
    <x v="0"/>
    <x v="49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n v="30"/>
    <b v="0"/>
    <n v="1.0189999999999999"/>
    <n v="221.52173913043478"/>
    <x v="0"/>
    <x v="0"/>
    <x v="50"/>
    <b v="1"/>
    <s v="film &amp; video/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n v="30.041666666664241"/>
    <b v="0"/>
    <n v="1.0290999999999999"/>
    <n v="137.21333333333334"/>
    <x v="0"/>
    <x v="0"/>
    <x v="11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n v="31.639166666660458"/>
    <b v="0"/>
    <n v="1.0012570000000001"/>
    <n v="606.82242424242418"/>
    <x v="0"/>
    <x v="0"/>
    <x v="51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n v="19.098182870373421"/>
    <b v="0"/>
    <n v="1.0329622222222221"/>
    <n v="43.040092592592593"/>
    <x v="0"/>
    <x v="1"/>
    <x v="52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n v="22"/>
    <b v="0"/>
    <n v="1.4830000000000001"/>
    <n v="322.39130434782606"/>
    <x v="0"/>
    <x v="1"/>
    <x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n v="25"/>
    <b v="0"/>
    <n v="1.5473333333333332"/>
    <n v="96.708333333333329"/>
    <x v="0"/>
    <x v="1"/>
    <x v="53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n v="23.295451388890797"/>
    <b v="0"/>
    <n v="1.1351849999999999"/>
    <n v="35.474531249999998"/>
    <x v="0"/>
    <x v="1"/>
    <x v="31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n v="30"/>
    <b v="0"/>
    <n v="1.7333333333333334"/>
    <n v="86.666666666666671"/>
    <x v="0"/>
    <x v="1"/>
    <x v="5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n v="26.428078703698702"/>
    <b v="0"/>
    <n v="1.0752857142857142"/>
    <n v="132.05263157894737"/>
    <x v="0"/>
    <x v="1"/>
    <x v="7"/>
    <b v="1"/>
    <s v="film &amp; video/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n v="30"/>
    <b v="0"/>
    <n v="1.1859999999999999"/>
    <n v="91.230769230769226"/>
    <x v="0"/>
    <x v="1"/>
    <x v="55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n v="30"/>
    <b v="0"/>
    <n v="1.1625000000000001"/>
    <n v="116.25"/>
    <x v="0"/>
    <x v="1"/>
    <x v="9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n v="30"/>
    <b v="0"/>
    <n v="1.2716666666666667"/>
    <n v="21.194444444444443"/>
    <x v="0"/>
    <x v="1"/>
    <x v="17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n v="32.103182870370802"/>
    <b v="0"/>
    <n v="1.109423"/>
    <n v="62.327134831460668"/>
    <x v="0"/>
    <x v="1"/>
    <x v="56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n v="60"/>
    <b v="0"/>
    <n v="1.272"/>
    <n v="37.411764705882355"/>
    <x v="0"/>
    <x v="1"/>
    <x v="5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n v="60"/>
    <b v="0"/>
    <n v="1.2394444444444443"/>
    <n v="69.71875"/>
    <x v="0"/>
    <x v="1"/>
    <x v="58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n v="19.98980324074364"/>
    <b v="0"/>
    <n v="1.084090909090909"/>
    <n v="58.170731707317074"/>
    <x v="0"/>
    <x v="1"/>
    <x v="14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n v="78.409212962964375"/>
    <b v="0"/>
    <n v="1"/>
    <n v="50"/>
    <x v="0"/>
    <x v="1"/>
    <x v="59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n v="30"/>
    <b v="0"/>
    <n v="1.1293199999999999"/>
    <n v="19.471034482758618"/>
    <x v="0"/>
    <x v="1"/>
    <x v="60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n v="30"/>
    <b v="0"/>
    <n v="1.1542857142857144"/>
    <n v="85.957446808510639"/>
    <x v="0"/>
    <x v="1"/>
    <x v="5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n v="60.041666666664241"/>
    <b v="0"/>
    <n v="1.5333333333333334"/>
    <n v="30.666666666666668"/>
    <x v="0"/>
    <x v="1"/>
    <x v="41"/>
    <b v="1"/>
    <s v="film &amp; video/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n v="52.97943287036469"/>
    <b v="0"/>
    <n v="3.9249999999999998"/>
    <n v="60.384615384615387"/>
    <x v="0"/>
    <x v="1"/>
    <x v="55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n v="10"/>
    <b v="0"/>
    <n v="27.02"/>
    <n v="38.6"/>
    <x v="0"/>
    <x v="1"/>
    <x v="2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n v="30"/>
    <b v="0"/>
    <n v="1.27"/>
    <n v="40.268292682926827"/>
    <x v="0"/>
    <x v="1"/>
    <x v="14"/>
    <b v="1"/>
    <s v="film &amp; video/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n v="35"/>
    <b v="0"/>
    <n v="1.0725"/>
    <n v="273.82978723404256"/>
    <x v="0"/>
    <x v="1"/>
    <x v="5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n v="3.9675115740683395"/>
    <b v="0"/>
    <n v="1.98"/>
    <n v="53.035714285714285"/>
    <x v="0"/>
    <x v="1"/>
    <x v="33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n v="30"/>
    <b v="0"/>
    <n v="1.0001249999999999"/>
    <n v="40.005000000000003"/>
    <x v="0"/>
    <x v="1"/>
    <x v="61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n v="14.863553240749752"/>
    <b v="0"/>
    <n v="1.0249999999999999"/>
    <n v="15.76923076923077"/>
    <x v="0"/>
    <x v="1"/>
    <x v="62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n v="30"/>
    <b v="0"/>
    <n v="1"/>
    <n v="71.428571428571431"/>
    <x v="0"/>
    <x v="1"/>
    <x v="63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n v="30"/>
    <b v="0"/>
    <n v="1.2549999999999999"/>
    <n v="71.714285714285708"/>
    <x v="0"/>
    <x v="1"/>
    <x v="64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n v="74.041666666656965"/>
    <b v="0"/>
    <n v="1.0646666666666667"/>
    <n v="375.76470588235293"/>
    <x v="0"/>
    <x v="1"/>
    <x v="5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n v="9.5307523148221662"/>
    <b v="0"/>
    <n v="1.046"/>
    <n v="104.6"/>
    <x v="0"/>
    <x v="1"/>
    <x v="20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n v="26"/>
    <b v="0"/>
    <n v="1.0285714285714285"/>
    <n v="60"/>
    <x v="0"/>
    <x v="1"/>
    <x v="65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n v="25"/>
    <b v="0"/>
    <n v="1.1506666666666667"/>
    <n v="123.28571428571429"/>
    <x v="0"/>
    <x v="1"/>
    <x v="6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n v="30"/>
    <b v="0"/>
    <n v="1.004"/>
    <n v="31.375"/>
    <x v="0"/>
    <x v="1"/>
    <x v="38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n v="61"/>
    <b v="0"/>
    <n v="1.2"/>
    <n v="78.260869565217391"/>
    <x v="0"/>
    <x v="1"/>
    <x v="67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n v="46.134456018509809"/>
    <b v="0"/>
    <n v="1.052"/>
    <n v="122.32558139534883"/>
    <x v="0"/>
    <x v="1"/>
    <x v="68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n v="28.01693287037051"/>
    <b v="0"/>
    <n v="1.1060000000000001"/>
    <n v="73.733333333333334"/>
    <x v="0"/>
    <x v="1"/>
    <x v="41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n v="20"/>
    <b v="0"/>
    <n v="1.04"/>
    <n v="21.666666666666668"/>
    <x v="0"/>
    <x v="1"/>
    <x v="8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n v="30"/>
    <b v="0"/>
    <n v="1.3142857142857143"/>
    <n v="21.904761904761905"/>
    <x v="0"/>
    <x v="1"/>
    <x v="64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n v="66.462488425924676"/>
    <b v="0"/>
    <n v="1.1466666666666667"/>
    <n v="50.588235294117645"/>
    <x v="0"/>
    <x v="1"/>
    <x v="69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n v="30"/>
    <b v="0"/>
    <n v="1.0625"/>
    <n v="53.125"/>
    <x v="0"/>
    <x v="1"/>
    <x v="22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n v="36.184328703704523"/>
    <b v="0"/>
    <n v="1.0625"/>
    <n v="56.666666666666664"/>
    <x v="0"/>
    <x v="1"/>
    <x v="65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n v="30"/>
    <b v="0"/>
    <n v="1.0601933333333333"/>
    <n v="40.776666666666664"/>
    <x v="0"/>
    <x v="1"/>
    <x v="70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n v="20.041666666664241"/>
    <b v="0"/>
    <n v="1"/>
    <n v="192.30769230769232"/>
    <x v="0"/>
    <x v="1"/>
    <x v="55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n v="24"/>
    <b v="0"/>
    <n v="1"/>
    <n v="100"/>
    <x v="0"/>
    <x v="1"/>
    <x v="2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n v="30"/>
    <b v="0"/>
    <n v="1.2775000000000001"/>
    <n v="117.92307692307692"/>
    <x v="0"/>
    <x v="1"/>
    <x v="71"/>
    <b v="1"/>
    <s v="film &amp; video/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n v="23"/>
    <b v="0"/>
    <n v="1.0515384615384615"/>
    <n v="27.897959183673468"/>
    <x v="0"/>
    <x v="1"/>
    <x v="72"/>
    <b v="1"/>
    <s v="film &amp; video/shorts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n v="23.34645833333343"/>
    <b v="0"/>
    <n v="1.2"/>
    <n v="60"/>
    <x v="0"/>
    <x v="1"/>
    <x v="73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n v="18.275231481486117"/>
    <b v="0"/>
    <n v="1.074090909090909"/>
    <n v="39.383333333333333"/>
    <x v="0"/>
    <x v="1"/>
    <x v="65"/>
    <b v="1"/>
    <s v="film &amp; video/shorts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n v="14"/>
    <b v="0"/>
    <n v="1.0049999999999999"/>
    <n v="186.11111111111111"/>
    <x v="0"/>
    <x v="1"/>
    <x v="74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n v="22"/>
    <b v="0"/>
    <n v="1.0246666666666666"/>
    <n v="111.37681159420291"/>
    <x v="0"/>
    <x v="1"/>
    <x v="50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n v="60"/>
    <b v="0"/>
    <n v="2.4666666666666668"/>
    <n v="78.723404255319153"/>
    <x v="0"/>
    <x v="1"/>
    <x v="5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n v="30"/>
    <b v="0"/>
    <n v="2.1949999999999998"/>
    <n v="46.702127659574465"/>
    <x v="0"/>
    <x v="1"/>
    <x v="5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n v="34.299618055549217"/>
    <b v="0"/>
    <n v="1.3076923076923077"/>
    <n v="65.384615384615387"/>
    <x v="0"/>
    <x v="1"/>
    <x v="55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n v="30"/>
    <b v="0"/>
    <n v="1.5457142857142858"/>
    <n v="102.0754716981132"/>
    <x v="0"/>
    <x v="1"/>
    <x v="28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n v="24.04030092593166"/>
    <b v="0"/>
    <n v="1.04"/>
    <n v="64.197530864197532"/>
    <x v="0"/>
    <x v="1"/>
    <x v="75"/>
    <b v="1"/>
    <s v="film &amp; video/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n v="7.8665740740761976"/>
    <b v="0"/>
    <n v="1.41"/>
    <n v="90.384615384615387"/>
    <x v="0"/>
    <x v="1"/>
    <x v="76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n v="60"/>
    <b v="0"/>
    <n v="1.0333333333333334"/>
    <n v="88.571428571428569"/>
    <x v="0"/>
    <x v="1"/>
    <x v="2"/>
    <b v="1"/>
    <s v="film &amp; video/shorts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n v="25"/>
    <b v="0"/>
    <n v="1.4044444444444444"/>
    <n v="28.727272727272727"/>
    <x v="0"/>
    <x v="1"/>
    <x v="19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n v="45.958333333335759"/>
    <b v="0"/>
    <n v="1.1365714285714286"/>
    <n v="69.78947368421052"/>
    <x v="0"/>
    <x v="1"/>
    <x v="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n v="89.956666666665114"/>
    <b v="0"/>
    <n v="1.0049377777777779"/>
    <n v="167.48962962962963"/>
    <x v="0"/>
    <x v="1"/>
    <x v="74"/>
    <b v="1"/>
    <s v="film &amp; video/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n v="30"/>
    <b v="0"/>
    <n v="1.1303159999999999"/>
    <n v="144.91230769230768"/>
    <x v="0"/>
    <x v="1"/>
    <x v="70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n v="29.889050925929041"/>
    <b v="0"/>
    <n v="1.0455692307692308"/>
    <n v="91.840540540540545"/>
    <x v="0"/>
    <x v="1"/>
    <x v="7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n v="30"/>
    <b v="0"/>
    <n v="1.4285714285714287E-4"/>
    <n v="10"/>
    <x v="0"/>
    <x v="2"/>
    <x v="29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n v="15.722800925927004"/>
    <b v="0"/>
    <n v="3.3333333333333332E-4"/>
    <n v="1"/>
    <x v="0"/>
    <x v="2"/>
    <x v="29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n v="60"/>
    <b v="0"/>
    <n v="0"/>
    <n v="0"/>
    <x v="0"/>
    <x v="2"/>
    <x v="78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n v="36.134675925924967"/>
    <b v="0"/>
    <n v="2.7454545454545453E-3"/>
    <n v="25.166666666666668"/>
    <x v="0"/>
    <x v="2"/>
    <x v="79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n v="25"/>
    <b v="0"/>
    <n v="0"/>
    <n v="0"/>
    <x v="0"/>
    <x v="2"/>
    <x v="78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n v="60"/>
    <b v="0"/>
    <n v="0.14000000000000001"/>
    <n v="11.666666666666666"/>
    <x v="0"/>
    <x v="2"/>
    <x v="79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n v="30.493784722217242"/>
    <b v="0"/>
    <n v="5.5480000000000002E-2"/>
    <n v="106.69230769230769"/>
    <x v="0"/>
    <x v="2"/>
    <x v="62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n v="29.958333333335759"/>
    <b v="0"/>
    <n v="2.375E-2"/>
    <n v="47.5"/>
    <x v="0"/>
    <x v="2"/>
    <x v="80"/>
    <b v="0"/>
    <s v="film &amp; video/science fiction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n v="35"/>
    <b v="0"/>
    <n v="1.8669999999999999E-2"/>
    <n v="311.16666666666669"/>
    <x v="0"/>
    <x v="2"/>
    <x v="79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n v="60"/>
    <b v="0"/>
    <n v="0"/>
    <n v="0"/>
    <x v="0"/>
    <x v="2"/>
    <x v="78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n v="27.929027777783631"/>
    <b v="0"/>
    <n v="0"/>
    <n v="0"/>
    <x v="0"/>
    <x v="2"/>
    <x v="78"/>
    <b v="0"/>
    <s v="film &amp; video/science fiction"/>
  </r>
  <r>
    <n v="131"/>
    <s v="I (Canceled)"/>
    <s v="I"/>
    <n v="1200"/>
    <n v="0"/>
    <x v="1"/>
    <x v="0"/>
    <s v="USD"/>
    <n v="1467763200"/>
    <d v="2016-07-06T00:00:00"/>
    <n v="1466453161"/>
    <x v="131"/>
    <n v="15.162488425921765"/>
    <b v="0"/>
    <n v="0"/>
    <n v="0"/>
    <x v="0"/>
    <x v="2"/>
    <x v="78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n v="45.041666666671517"/>
    <b v="0"/>
    <n v="9.5687499999999995E-2"/>
    <n v="94.506172839506178"/>
    <x v="0"/>
    <x v="2"/>
    <x v="75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n v="29.922175925930787"/>
    <b v="0"/>
    <n v="0"/>
    <n v="0"/>
    <x v="0"/>
    <x v="2"/>
    <x v="78"/>
    <b v="0"/>
    <s v="film &amp; video/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n v="29.798402777771116"/>
    <b v="0"/>
    <n v="0"/>
    <n v="0"/>
    <x v="0"/>
    <x v="2"/>
    <x v="78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n v="33.409756944442051"/>
    <b v="0"/>
    <n v="0.13433333333333333"/>
    <n v="80.599999999999994"/>
    <x v="0"/>
    <x v="2"/>
    <x v="81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n v="44.017662037033006"/>
    <b v="0"/>
    <n v="0"/>
    <n v="0"/>
    <x v="0"/>
    <x v="2"/>
    <x v="78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n v="50"/>
    <b v="0"/>
    <n v="0"/>
    <n v="0"/>
    <x v="0"/>
    <x v="2"/>
    <x v="78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n v="30.950219907412247"/>
    <b v="0"/>
    <n v="3.1413333333333335E-2"/>
    <n v="81.241379310344826"/>
    <x v="0"/>
    <x v="2"/>
    <x v="6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n v="10"/>
    <b v="0"/>
    <n v="1"/>
    <n v="500"/>
    <x v="0"/>
    <x v="2"/>
    <x v="29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n v="29.958333333328483"/>
    <b v="0"/>
    <n v="0"/>
    <n v="0"/>
    <x v="0"/>
    <x v="2"/>
    <x v="78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n v="45"/>
    <b v="0"/>
    <n v="0.10775"/>
    <n v="46.178571428571431"/>
    <x v="0"/>
    <x v="2"/>
    <x v="33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n v="21.041666666664241"/>
    <b v="0"/>
    <n v="3.3333333333333335E-3"/>
    <n v="10"/>
    <x v="0"/>
    <x v="2"/>
    <x v="29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n v="57.182384259256651"/>
    <b v="0"/>
    <n v="0"/>
    <n v="0"/>
    <x v="0"/>
    <x v="2"/>
    <x v="78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n v="59.958333333328483"/>
    <b v="0"/>
    <n v="0.27600000000000002"/>
    <n v="55.945945945945944"/>
    <x v="0"/>
    <x v="2"/>
    <x v="7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n v="27"/>
    <b v="0"/>
    <n v="7.5111111111111115E-2"/>
    <n v="37.555555555555557"/>
    <x v="0"/>
    <x v="2"/>
    <x v="82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n v="60"/>
    <b v="0"/>
    <n v="5.7499999999999999E-3"/>
    <n v="38.333333333333336"/>
    <x v="0"/>
    <x v="2"/>
    <x v="83"/>
    <b v="0"/>
    <s v="film &amp; video/science fiction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n v="42.994675925918273"/>
    <b v="0"/>
    <n v="0"/>
    <n v="0"/>
    <x v="0"/>
    <x v="2"/>
    <x v="78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n v="30"/>
    <b v="0"/>
    <n v="8.0000000000000004E-4"/>
    <n v="20"/>
    <x v="0"/>
    <x v="2"/>
    <x v="84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n v="30.161226851851097"/>
    <b v="0"/>
    <n v="9.1999999999999998E-3"/>
    <n v="15.333333333333334"/>
    <x v="0"/>
    <x v="2"/>
    <x v="79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n v="60"/>
    <b v="0"/>
    <n v="0.23163076923076922"/>
    <n v="449.43283582089555"/>
    <x v="0"/>
    <x v="2"/>
    <x v="85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n v="60"/>
    <b v="0"/>
    <n v="5.5999999999999995E-4"/>
    <n v="28"/>
    <x v="0"/>
    <x v="2"/>
    <x v="81"/>
    <b v="0"/>
    <s v="film &amp; video/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n v="30"/>
    <b v="0"/>
    <n v="7.8947368421052633E-5"/>
    <n v="15"/>
    <x v="0"/>
    <x v="2"/>
    <x v="84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n v="42.041666666671517"/>
    <b v="0"/>
    <n v="7.1799999999999998E-3"/>
    <n v="35.9"/>
    <x v="0"/>
    <x v="2"/>
    <x v="73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n v="43"/>
    <b v="0"/>
    <n v="2.6666666666666668E-2"/>
    <n v="13.333333333333334"/>
    <x v="0"/>
    <x v="2"/>
    <x v="8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n v="40"/>
    <b v="0"/>
    <n v="6.0000000000000002E-5"/>
    <n v="20.25"/>
    <x v="0"/>
    <x v="2"/>
    <x v="80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n v="60"/>
    <b v="0"/>
    <n v="5.0999999999999997E-2"/>
    <n v="119"/>
    <x v="0"/>
    <x v="2"/>
    <x v="41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n v="30"/>
    <b v="0"/>
    <n v="2.671118530884808E-3"/>
    <n v="4"/>
    <x v="0"/>
    <x v="2"/>
    <x v="84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n v="30"/>
    <b v="0"/>
    <n v="0"/>
    <n v="0"/>
    <x v="0"/>
    <x v="2"/>
    <x v="78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n v="40"/>
    <b v="0"/>
    <n v="2.0000000000000002E-5"/>
    <n v="10"/>
    <x v="0"/>
    <x v="2"/>
    <x v="29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n v="60"/>
    <b v="0"/>
    <n v="0"/>
    <n v="0"/>
    <x v="0"/>
    <x v="3"/>
    <x v="78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n v="30"/>
    <b v="0"/>
    <n v="1E-4"/>
    <n v="5"/>
    <x v="0"/>
    <x v="3"/>
    <x v="29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n v="32.86069444444729"/>
    <b v="0"/>
    <n v="0.15535714285714286"/>
    <n v="43.5"/>
    <x v="0"/>
    <x v="3"/>
    <x v="73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n v="34.038726851853426"/>
    <b v="0"/>
    <n v="0"/>
    <n v="0"/>
    <x v="0"/>
    <x v="3"/>
    <x v="78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n v="60"/>
    <b v="0"/>
    <n v="5.3333333333333332E-3"/>
    <n v="91.428571428571431"/>
    <x v="0"/>
    <x v="3"/>
    <x v="63"/>
    <b v="0"/>
    <s v="film &amp; video/drama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n v="30"/>
    <b v="0"/>
    <n v="0"/>
    <n v="0"/>
    <x v="0"/>
    <x v="3"/>
    <x v="78"/>
    <b v="0"/>
    <s v="film &amp; video/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n v="30"/>
    <b v="0"/>
    <n v="0.6"/>
    <n v="3000"/>
    <x v="0"/>
    <x v="3"/>
    <x v="29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n v="60"/>
    <b v="0"/>
    <n v="1E-4"/>
    <n v="5.5"/>
    <x v="0"/>
    <x v="3"/>
    <x v="84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n v="29.958333333328483"/>
    <b v="0"/>
    <n v="4.0625000000000001E-2"/>
    <n v="108.33333333333333"/>
    <x v="0"/>
    <x v="3"/>
    <x v="8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n v="30"/>
    <b v="0"/>
    <n v="0.224"/>
    <n v="56"/>
    <x v="0"/>
    <x v="3"/>
    <x v="73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n v="29.249965277776937"/>
    <b v="0"/>
    <n v="3.2500000000000001E-2"/>
    <n v="32.5"/>
    <x v="0"/>
    <x v="3"/>
    <x v="73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n v="60"/>
    <b v="0"/>
    <n v="2.0000000000000002E-5"/>
    <n v="1"/>
    <x v="0"/>
    <x v="3"/>
    <x v="29"/>
    <b v="0"/>
    <s v="film &amp; video/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n v="34.958333333328483"/>
    <b v="0"/>
    <n v="0"/>
    <n v="0"/>
    <x v="0"/>
    <x v="3"/>
    <x v="78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n v="30"/>
    <b v="0"/>
    <n v="0"/>
    <n v="0"/>
    <x v="0"/>
    <x v="3"/>
    <x v="78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n v="60"/>
    <b v="0"/>
    <n v="0"/>
    <n v="0"/>
    <x v="0"/>
    <x v="3"/>
    <x v="78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n v="25"/>
    <b v="0"/>
    <n v="6.4850000000000005E-2"/>
    <n v="49.884615384615387"/>
    <x v="0"/>
    <x v="3"/>
    <x v="55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n v="30"/>
    <b v="0"/>
    <n v="0"/>
    <n v="0"/>
    <x v="0"/>
    <x v="3"/>
    <x v="78"/>
    <b v="0"/>
    <s v="film &amp; video/drama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n v="16.958333333328483"/>
    <b v="0"/>
    <n v="0.4"/>
    <n v="25.714285714285715"/>
    <x v="0"/>
    <x v="3"/>
    <x v="63"/>
    <b v="0"/>
    <s v="film &amp; video/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n v="30.041666666671517"/>
    <b v="0"/>
    <n v="0"/>
    <n v="0"/>
    <x v="0"/>
    <x v="3"/>
    <x v="78"/>
    <b v="0"/>
    <s v="film &amp; video/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n v="30"/>
    <b v="0"/>
    <n v="0.2"/>
    <n v="100"/>
    <x v="0"/>
    <x v="3"/>
    <x v="84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n v="39.80042824074917"/>
    <b v="0"/>
    <n v="0.33416666666666667"/>
    <n v="30.846153846153847"/>
    <x v="0"/>
    <x v="3"/>
    <x v="62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n v="30"/>
    <b v="0"/>
    <n v="0.21092608822670172"/>
    <n v="180.5"/>
    <x v="0"/>
    <x v="3"/>
    <x v="80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n v="30"/>
    <b v="0"/>
    <n v="0"/>
    <n v="0"/>
    <x v="0"/>
    <x v="3"/>
    <x v="78"/>
    <b v="0"/>
    <s v="film &amp; video/drama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n v="30.041666666664241"/>
    <b v="0"/>
    <n v="0.35855999999999999"/>
    <n v="373.5"/>
    <x v="0"/>
    <x v="3"/>
    <x v="8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n v="57.374745370369055"/>
    <b v="0"/>
    <n v="3.4000000000000002E-2"/>
    <n v="25.5"/>
    <x v="0"/>
    <x v="3"/>
    <x v="84"/>
    <b v="0"/>
    <s v="film &amp; video/drama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n v="30"/>
    <b v="0"/>
    <n v="5.5E-2"/>
    <n v="220"/>
    <x v="0"/>
    <x v="3"/>
    <x v="73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n v="30.020439814805286"/>
    <b v="0"/>
    <n v="0"/>
    <n v="0"/>
    <x v="0"/>
    <x v="3"/>
    <x v="78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n v="24.05651620370918"/>
    <b v="0"/>
    <n v="0.16"/>
    <n v="160"/>
    <x v="0"/>
    <x v="3"/>
    <x v="81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n v="30"/>
    <b v="0"/>
    <n v="0"/>
    <n v="0"/>
    <x v="0"/>
    <x v="3"/>
    <x v="78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n v="60"/>
    <b v="0"/>
    <n v="6.8999999999999997E-4"/>
    <n v="69"/>
    <x v="0"/>
    <x v="3"/>
    <x v="81"/>
    <b v="0"/>
    <s v="film &amp; video/drama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n v="10"/>
    <b v="0"/>
    <n v="4.1666666666666666E-3"/>
    <n v="50"/>
    <x v="0"/>
    <x v="3"/>
    <x v="29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n v="40"/>
    <b v="0"/>
    <n v="0.05"/>
    <n v="83.333333333333329"/>
    <x v="0"/>
    <x v="3"/>
    <x v="8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n v="30"/>
    <b v="0"/>
    <n v="1.7E-5"/>
    <n v="5.666666666666667"/>
    <x v="0"/>
    <x v="3"/>
    <x v="8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n v="60.041666666664241"/>
    <b v="0"/>
    <n v="0"/>
    <n v="0"/>
    <x v="0"/>
    <x v="3"/>
    <x v="78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n v="60"/>
    <b v="0"/>
    <n v="1.1999999999999999E-3"/>
    <n v="1"/>
    <x v="0"/>
    <x v="3"/>
    <x v="8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n v="60"/>
    <b v="0"/>
    <n v="0"/>
    <n v="0"/>
    <x v="0"/>
    <x v="3"/>
    <x v="78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n v="28.332199074073287"/>
    <b v="0"/>
    <n v="0.41857142857142859"/>
    <n v="77.10526315789474"/>
    <x v="0"/>
    <x v="3"/>
    <x v="10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n v="42.026620370364981"/>
    <b v="0"/>
    <n v="0.1048"/>
    <n v="32.75"/>
    <x v="0"/>
    <x v="3"/>
    <x v="22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n v="30"/>
    <b v="0"/>
    <n v="1.116E-2"/>
    <n v="46.5"/>
    <x v="0"/>
    <x v="3"/>
    <x v="79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n v="30"/>
    <b v="0"/>
    <n v="0"/>
    <n v="0"/>
    <x v="0"/>
    <x v="3"/>
    <x v="78"/>
    <b v="0"/>
    <s v="film &amp; video/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n v="30"/>
    <b v="0"/>
    <n v="0.26192500000000002"/>
    <n v="87.308333333333337"/>
    <x v="0"/>
    <x v="3"/>
    <x v="59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n v="20"/>
    <b v="0"/>
    <n v="0.58461538461538465"/>
    <n v="54.285714285714285"/>
    <x v="0"/>
    <x v="3"/>
    <x v="63"/>
    <b v="0"/>
    <s v="film &amp; video/drama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n v="29.946481481478259"/>
    <b v="0"/>
    <n v="0"/>
    <n v="0"/>
    <x v="0"/>
    <x v="3"/>
    <x v="78"/>
    <b v="0"/>
    <s v="film &amp; video/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n v="60"/>
    <b v="0"/>
    <n v="0.2984"/>
    <n v="93.25"/>
    <x v="0"/>
    <x v="3"/>
    <x v="22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n v="30"/>
    <b v="0"/>
    <n v="0.50721666666666665"/>
    <n v="117.68368136117556"/>
    <x v="0"/>
    <x v="3"/>
    <x v="86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n v="35"/>
    <b v="0"/>
    <n v="0.16250000000000001"/>
    <n v="76.470588235294116"/>
    <x v="0"/>
    <x v="3"/>
    <x v="57"/>
    <b v="0"/>
    <s v="film &amp; video/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n v="21"/>
    <b v="0"/>
    <n v="0"/>
    <n v="0"/>
    <x v="0"/>
    <x v="3"/>
    <x v="78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n v="30"/>
    <b v="0"/>
    <n v="0.15214285714285714"/>
    <n v="163.84615384615384"/>
    <x v="0"/>
    <x v="3"/>
    <x v="62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n v="30"/>
    <b v="0"/>
    <n v="0"/>
    <n v="0"/>
    <x v="0"/>
    <x v="3"/>
    <x v="78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n v="30"/>
    <b v="0"/>
    <n v="0"/>
    <n v="0"/>
    <x v="0"/>
    <x v="3"/>
    <x v="78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n v="29.143611111110658"/>
    <b v="0"/>
    <n v="0.2525"/>
    <n v="91.818181818181813"/>
    <x v="0"/>
    <x v="3"/>
    <x v="51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n v="30"/>
    <b v="0"/>
    <n v="0.44600000000000001"/>
    <n v="185.83333333333334"/>
    <x v="0"/>
    <x v="3"/>
    <x v="8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n v="59.958333333343035"/>
    <b v="0"/>
    <n v="1.5873015873015873E-4"/>
    <n v="1"/>
    <x v="0"/>
    <x v="3"/>
    <x v="29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n v="29.993680555548053"/>
    <b v="0"/>
    <n v="4.0000000000000002E-4"/>
    <n v="20"/>
    <x v="0"/>
    <x v="3"/>
    <x v="29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n v="60"/>
    <b v="0"/>
    <n v="8.0000000000000007E-5"/>
    <n v="1"/>
    <x v="0"/>
    <x v="3"/>
    <x v="29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n v="42.769189814811398"/>
    <b v="0"/>
    <n v="2.2727272727272726E-3"/>
    <n v="10"/>
    <x v="0"/>
    <x v="3"/>
    <x v="29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n v="49.958333333328483"/>
    <b v="0"/>
    <n v="0.55698440000000005"/>
    <n v="331.53833333333336"/>
    <x v="0"/>
    <x v="3"/>
    <x v="87"/>
    <b v="0"/>
    <s v="film &amp; video/drama"/>
  </r>
  <r>
    <n v="217"/>
    <s v="Bitch"/>
    <s v="A roadmovie by paw"/>
    <n v="100000"/>
    <n v="11943"/>
    <x v="2"/>
    <x v="11"/>
    <s v="SEK"/>
    <n v="1419780149"/>
    <d v="2014-12-28T15:22:29"/>
    <n v="1417101749"/>
    <x v="217"/>
    <n v="31"/>
    <b v="0"/>
    <n v="0.11942999999999999"/>
    <n v="314.28947368421052"/>
    <x v="0"/>
    <x v="3"/>
    <x v="44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n v="60"/>
    <b v="0"/>
    <n v="0.02"/>
    <n v="100"/>
    <x v="0"/>
    <x v="3"/>
    <x v="29"/>
    <b v="0"/>
    <s v="film &amp; video/drama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n v="31.964293981480296"/>
    <b v="0"/>
    <n v="0.17630000000000001"/>
    <n v="115.98684210526316"/>
    <x v="0"/>
    <x v="3"/>
    <x v="88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n v="41.193634259252576"/>
    <b v="0"/>
    <n v="7.1999999999999998E-3"/>
    <n v="120"/>
    <x v="0"/>
    <x v="3"/>
    <x v="83"/>
    <b v="0"/>
    <s v="film &amp; video/drama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n v="59.958333333328483"/>
    <b v="0"/>
    <n v="0"/>
    <n v="0"/>
    <x v="0"/>
    <x v="3"/>
    <x v="78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n v="58.34053240740468"/>
    <b v="0"/>
    <n v="0.13"/>
    <n v="65"/>
    <x v="0"/>
    <x v="3"/>
    <x v="84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n v="29.997106481481751"/>
    <b v="0"/>
    <n v="0"/>
    <n v="0"/>
    <x v="0"/>
    <x v="3"/>
    <x v="78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n v="60"/>
    <b v="0"/>
    <n v="0"/>
    <n v="0"/>
    <x v="0"/>
    <x v="3"/>
    <x v="78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n v="29.958333333335759"/>
    <b v="0"/>
    <n v="0"/>
    <n v="0"/>
    <x v="0"/>
    <x v="3"/>
    <x v="78"/>
    <b v="0"/>
    <s v="film &amp; video/drama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n v="48.729120370371675"/>
    <b v="0"/>
    <n v="8.6206896551724137E-3"/>
    <n v="125"/>
    <x v="0"/>
    <x v="3"/>
    <x v="84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n v="30"/>
    <b v="0"/>
    <n v="0"/>
    <n v="0"/>
    <x v="0"/>
    <x v="3"/>
    <x v="78"/>
    <b v="0"/>
    <s v="film &amp; video/drama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n v="60"/>
    <b v="0"/>
    <n v="0"/>
    <n v="0"/>
    <x v="0"/>
    <x v="3"/>
    <x v="78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n v="30"/>
    <b v="0"/>
    <n v="0"/>
    <n v="0"/>
    <x v="0"/>
    <x v="3"/>
    <x v="78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n v="30"/>
    <b v="0"/>
    <n v="4.0000000000000001E-3"/>
    <n v="30"/>
    <x v="0"/>
    <x v="3"/>
    <x v="84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n v="30"/>
    <b v="0"/>
    <n v="0"/>
    <n v="0"/>
    <x v="0"/>
    <x v="3"/>
    <x v="78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n v="30"/>
    <b v="0"/>
    <n v="2.75E-2"/>
    <n v="15.714285714285714"/>
    <x v="0"/>
    <x v="3"/>
    <x v="63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n v="30"/>
    <b v="0"/>
    <n v="0"/>
    <n v="0"/>
    <x v="0"/>
    <x v="3"/>
    <x v="78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n v="40"/>
    <b v="0"/>
    <n v="0.40100000000000002"/>
    <n v="80.2"/>
    <x v="0"/>
    <x v="3"/>
    <x v="81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n v="30"/>
    <b v="0"/>
    <n v="0"/>
    <n v="0"/>
    <x v="0"/>
    <x v="3"/>
    <x v="78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n v="52.915520833339542"/>
    <b v="0"/>
    <n v="0"/>
    <n v="0"/>
    <x v="0"/>
    <x v="3"/>
    <x v="78"/>
    <b v="0"/>
    <s v="film &amp; video/drama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n v="60"/>
    <b v="0"/>
    <n v="3.3333333333333335E-3"/>
    <n v="50"/>
    <x v="0"/>
    <x v="3"/>
    <x v="29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n v="20.412500000005821"/>
    <b v="0"/>
    <n v="0"/>
    <n v="0"/>
    <x v="0"/>
    <x v="3"/>
    <x v="78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n v="19.389699074075907"/>
    <b v="0"/>
    <n v="0.25"/>
    <n v="50"/>
    <x v="0"/>
    <x v="3"/>
    <x v="81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n v="45"/>
    <b v="1"/>
    <n v="1.0763413333333334"/>
    <n v="117.84759124087591"/>
    <x v="0"/>
    <x v="4"/>
    <x v="89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n v="45"/>
    <b v="1"/>
    <n v="1.1263736263736264"/>
    <n v="109.04255319148936"/>
    <x v="0"/>
    <x v="4"/>
    <x v="90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n v="35"/>
    <b v="1"/>
    <n v="1.1346153846153846"/>
    <n v="73.019801980198025"/>
    <x v="0"/>
    <x v="4"/>
    <x v="91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n v="30"/>
    <b v="1"/>
    <n v="1.0259199999999999"/>
    <n v="78.195121951219505"/>
    <x v="0"/>
    <x v="4"/>
    <x v="92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n v="39.972233796295768"/>
    <b v="1"/>
    <n v="1.1375714285714287"/>
    <n v="47.398809523809526"/>
    <x v="0"/>
    <x v="4"/>
    <x v="87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n v="30"/>
    <b v="1"/>
    <n v="1.0371999999999999"/>
    <n v="54.020833333333336"/>
    <x v="0"/>
    <x v="4"/>
    <x v="93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n v="50.041666666664241"/>
    <b v="1"/>
    <n v="3.0546000000000002"/>
    <n v="68.488789237668158"/>
    <x v="0"/>
    <x v="4"/>
    <x v="94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n v="36.547754629631527"/>
    <b v="1"/>
    <n v="1.341"/>
    <n v="108.14516129032258"/>
    <x v="0"/>
    <x v="4"/>
    <x v="95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n v="45"/>
    <b v="1"/>
    <n v="1.0133294117647058"/>
    <n v="589.95205479452056"/>
    <x v="0"/>
    <x v="4"/>
    <x v="9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n v="79.812268518515339"/>
    <b v="1"/>
    <n v="1.1292"/>
    <n v="48.051063829787232"/>
    <x v="0"/>
    <x v="4"/>
    <x v="97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n v="30"/>
    <b v="1"/>
    <n v="1.0558333333333334"/>
    <n v="72.482837528604122"/>
    <x v="0"/>
    <x v="4"/>
    <x v="98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n v="32.004097222219571"/>
    <b v="1"/>
    <n v="1.2557142857142858"/>
    <n v="57.077922077922075"/>
    <x v="0"/>
    <x v="4"/>
    <x v="99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n v="63.503263888887886"/>
    <b v="1"/>
    <n v="1.8455999999999999"/>
    <n v="85.444444444444443"/>
    <x v="0"/>
    <x v="4"/>
    <x v="52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n v="30"/>
    <b v="1"/>
    <n v="1.0073333333333334"/>
    <n v="215.85714285714286"/>
    <x v="0"/>
    <x v="4"/>
    <x v="63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n v="30.130671296297805"/>
    <b v="1"/>
    <n v="1.1694724999999999"/>
    <n v="89.38643312101911"/>
    <x v="0"/>
    <x v="4"/>
    <x v="100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n v="29.958333333328483"/>
    <b v="1"/>
    <n v="1.0673325"/>
    <n v="45.418404255319146"/>
    <x v="0"/>
    <x v="4"/>
    <x v="101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n v="30"/>
    <b v="1"/>
    <n v="1.391"/>
    <n v="65.756363636363631"/>
    <x v="0"/>
    <x v="4"/>
    <x v="102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n v="30"/>
    <b v="1"/>
    <n v="1.0672648571428571"/>
    <n v="66.70405357142856"/>
    <x v="0"/>
    <x v="4"/>
    <x v="103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n v="30"/>
    <b v="1"/>
    <n v="1.9114"/>
    <n v="83.345930232558146"/>
    <x v="0"/>
    <x v="4"/>
    <x v="104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n v="30"/>
    <b v="1"/>
    <n v="1.3193789333333332"/>
    <n v="105.04609341825902"/>
    <x v="0"/>
    <x v="4"/>
    <x v="105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n v="45.660428240742476"/>
    <b v="1"/>
    <n v="1.0640000000000001"/>
    <n v="120.90909090909091"/>
    <x v="0"/>
    <x v="4"/>
    <x v="106"/>
    <b v="1"/>
    <s v="film &amp; video/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n v="49.736064814816928"/>
    <b v="1"/>
    <n v="1.0740000000000001"/>
    <n v="97.63636363636364"/>
    <x v="0"/>
    <x v="4"/>
    <x v="107"/>
    <b v="1"/>
    <s v="film &amp; video/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n v="45"/>
    <b v="1"/>
    <n v="2.4"/>
    <n v="41.379310344827587"/>
    <x v="0"/>
    <x v="4"/>
    <x v="108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n v="30"/>
    <b v="1"/>
    <n v="1.1808107999999999"/>
    <n v="30.654485981308412"/>
    <x v="0"/>
    <x v="4"/>
    <x v="109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n v="30"/>
    <b v="1"/>
    <n v="1.1819999999999999"/>
    <n v="64.945054945054949"/>
    <x v="0"/>
    <x v="4"/>
    <x v="110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n v="41.598726851858373"/>
    <b v="1"/>
    <n v="1.111"/>
    <n v="95.775862068965523"/>
    <x v="0"/>
    <x v="4"/>
    <x v="6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n v="85.985567129624542"/>
    <b v="1"/>
    <n v="1.4550000000000001"/>
    <n v="40.416666666666664"/>
    <x v="0"/>
    <x v="4"/>
    <x v="17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n v="30"/>
    <b v="1"/>
    <n v="1.3162883248730965"/>
    <n v="78.578424242424248"/>
    <x v="0"/>
    <x v="4"/>
    <x v="111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n v="45.041666666664241"/>
    <b v="1"/>
    <n v="1.1140000000000001"/>
    <n v="50.18018018018018"/>
    <x v="0"/>
    <x v="4"/>
    <x v="112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n v="30"/>
    <b v="1"/>
    <n v="1.4723377"/>
    <n v="92.251735588972423"/>
    <x v="0"/>
    <x v="4"/>
    <x v="113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n v="50.300115740741603"/>
    <b v="1"/>
    <n v="1.5260869565217392"/>
    <n v="57.540983606557376"/>
    <x v="0"/>
    <x v="4"/>
    <x v="42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n v="29.233090277775773"/>
    <b v="1"/>
    <n v="1.0468"/>
    <n v="109.42160278745645"/>
    <x v="0"/>
    <x v="4"/>
    <x v="114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n v="60.883668981485243"/>
    <b v="1"/>
    <n v="1.7743366666666667"/>
    <n v="81.892461538461546"/>
    <x v="0"/>
    <x v="4"/>
    <x v="71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n v="30"/>
    <b v="1"/>
    <n v="1.077758"/>
    <n v="45.667711864406776"/>
    <x v="0"/>
    <x v="4"/>
    <x v="115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n v="34.378599537041737"/>
    <b v="1"/>
    <n v="1.56"/>
    <n v="55.221238938053098"/>
    <x v="0"/>
    <x v="4"/>
    <x v="116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n v="30.041666666664241"/>
    <b v="1"/>
    <n v="1.08395"/>
    <n v="65.298192771084331"/>
    <x v="0"/>
    <x v="4"/>
    <x v="117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n v="59.958333333335759"/>
    <b v="1"/>
    <n v="1.476"/>
    <n v="95.225806451612897"/>
    <x v="0"/>
    <x v="4"/>
    <x v="95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n v="30"/>
    <b v="1"/>
    <n v="1.1038153846153846"/>
    <n v="75.444794952681391"/>
    <x v="0"/>
    <x v="4"/>
    <x v="118"/>
    <b v="1"/>
    <s v="film &amp; video/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n v="30"/>
    <b v="1"/>
    <n v="1.5034814814814814"/>
    <n v="97.816867469879512"/>
    <x v="0"/>
    <x v="4"/>
    <x v="119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n v="33.839861111104256"/>
    <b v="1"/>
    <n v="1.5731829411764706"/>
    <n v="87.685606557377056"/>
    <x v="0"/>
    <x v="4"/>
    <x v="120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n v="45"/>
    <b v="1"/>
    <n v="1.5614399999999999"/>
    <n v="54.748948106591868"/>
    <x v="0"/>
    <x v="4"/>
    <x v="121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n v="85.646377314813435"/>
    <b v="1"/>
    <n v="1.2058763636363636"/>
    <n v="83.953417721518989"/>
    <x v="0"/>
    <x v="4"/>
    <x v="1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n v="36.996620370366145"/>
    <b v="1"/>
    <n v="1.0118888888888888"/>
    <n v="254.38547486033519"/>
    <x v="0"/>
    <x v="4"/>
    <x v="122"/>
    <b v="1"/>
    <s v="film &amp; video/documentary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n v="19.497638888889924"/>
    <b v="1"/>
    <n v="1.142725"/>
    <n v="101.8269801980198"/>
    <x v="0"/>
    <x v="4"/>
    <x v="91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n v="25"/>
    <b v="1"/>
    <n v="1.0462615"/>
    <n v="55.066394736842106"/>
    <x v="0"/>
    <x v="4"/>
    <x v="123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n v="30"/>
    <b v="1"/>
    <n v="2.2882507142857142"/>
    <n v="56.901438721136763"/>
    <x v="0"/>
    <x v="4"/>
    <x v="124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n v="44.958333333335759"/>
    <b v="1"/>
    <n v="1.0915333333333332"/>
    <n v="121.28148148148148"/>
    <x v="0"/>
    <x v="4"/>
    <x v="125"/>
    <b v="1"/>
    <s v="film &amp; video/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n v="30.888680555552128"/>
    <b v="1"/>
    <n v="1.7629999999999999"/>
    <n v="91.189655172413794"/>
    <x v="0"/>
    <x v="4"/>
    <x v="126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n v="35"/>
    <b v="1"/>
    <n v="1.0321061999999999"/>
    <n v="115.44812080536913"/>
    <x v="0"/>
    <x v="4"/>
    <x v="12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n v="30"/>
    <b v="1"/>
    <n v="1.0482"/>
    <n v="67.771551724137936"/>
    <x v="0"/>
    <x v="4"/>
    <x v="128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n v="49.963460648148612"/>
    <b v="1"/>
    <n v="1.0668444444444445"/>
    <n v="28.576190476190476"/>
    <x v="0"/>
    <x v="4"/>
    <x v="129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n v="18.231643518520286"/>
    <b v="1"/>
    <n v="1.2001999999999999"/>
    <n v="46.8828125"/>
    <x v="0"/>
    <x v="4"/>
    <x v="130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n v="32.362743055557075"/>
    <b v="1"/>
    <n v="1.0150693333333334"/>
    <n v="154.42231237322514"/>
    <x v="0"/>
    <x v="4"/>
    <x v="131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n v="30"/>
    <b v="1"/>
    <n v="1.0138461538461538"/>
    <n v="201.22137404580153"/>
    <x v="0"/>
    <x v="4"/>
    <x v="132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n v="35.582245370365854"/>
    <b v="1"/>
    <n v="1"/>
    <n v="100"/>
    <x v="0"/>
    <x v="4"/>
    <x v="133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n v="59.995266203703068"/>
    <b v="1"/>
    <n v="1.3310911999999999"/>
    <n v="100.08204511278196"/>
    <x v="0"/>
    <x v="4"/>
    <x v="134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n v="25"/>
    <b v="1"/>
    <n v="1.187262"/>
    <n v="230.08953488372092"/>
    <x v="0"/>
    <x v="4"/>
    <x v="135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n v="35.437951388885267"/>
    <b v="1"/>
    <n v="1.0064"/>
    <n v="141.74647887323943"/>
    <x v="0"/>
    <x v="4"/>
    <x v="136"/>
    <b v="1"/>
    <s v="film &amp; video/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n v="59.411481481482042"/>
    <b v="1"/>
    <n v="1.089324126984127"/>
    <n v="56.344351395730705"/>
    <x v="0"/>
    <x v="4"/>
    <x v="137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n v="30.041666666664241"/>
    <b v="1"/>
    <n v="1.789525"/>
    <n v="73.341188524590166"/>
    <x v="0"/>
    <x v="4"/>
    <x v="138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n v="31"/>
    <b v="1"/>
    <n v="1.0172264"/>
    <n v="85.337785234899329"/>
    <x v="0"/>
    <x v="4"/>
    <x v="139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n v="39.958333333335759"/>
    <b v="1"/>
    <n v="1.1873499999999999"/>
    <n v="61.496215139442228"/>
    <x v="0"/>
    <x v="4"/>
    <x v="140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n v="30"/>
    <b v="1"/>
    <n v="1.0045999999999999"/>
    <n v="93.018518518518519"/>
    <x v="0"/>
    <x v="4"/>
    <x v="52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n v="30"/>
    <b v="1"/>
    <n v="1.3746666666666667"/>
    <n v="50.292682926829265"/>
    <x v="0"/>
    <x v="4"/>
    <x v="141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n v="38.988460648150067"/>
    <b v="1"/>
    <n v="2.3164705882352941"/>
    <n v="106.43243243243244"/>
    <x v="0"/>
    <x v="4"/>
    <x v="142"/>
    <b v="1"/>
    <s v="film &amp; video/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n v="30"/>
    <b v="1"/>
    <n v="1.3033333333333332"/>
    <n v="51.719576719576722"/>
    <x v="0"/>
    <x v="4"/>
    <x v="143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n v="19.958333333335759"/>
    <b v="1"/>
    <n v="2.9289999999999998"/>
    <n v="36.612499999999997"/>
    <x v="0"/>
    <x v="4"/>
    <x v="144"/>
    <b v="1"/>
    <s v="film &amp; video/documentary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n v="30"/>
    <b v="1"/>
    <n v="1.1131818181818183"/>
    <n v="42.517361111111114"/>
    <x v="0"/>
    <x v="4"/>
    <x v="145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n v="45"/>
    <b v="1"/>
    <n v="1.0556666666666668"/>
    <n v="62.712871287128714"/>
    <x v="0"/>
    <x v="4"/>
    <x v="91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n v="21"/>
    <b v="1"/>
    <n v="1.1894444444444445"/>
    <n v="89.957983193277315"/>
    <x v="0"/>
    <x v="4"/>
    <x v="146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n v="14.900196759263054"/>
    <b v="1"/>
    <n v="1.04129"/>
    <n v="28.924722222222222"/>
    <x v="0"/>
    <x v="4"/>
    <x v="17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n v="41.112824074072705"/>
    <b v="1"/>
    <n v="1.0410165"/>
    <n v="138.8022"/>
    <x v="0"/>
    <x v="4"/>
    <x v="3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n v="30"/>
    <b v="1"/>
    <n v="1.1187499999999999"/>
    <n v="61.301369863013697"/>
    <x v="0"/>
    <x v="4"/>
    <x v="9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n v="44.438032407408173"/>
    <b v="1"/>
    <n v="1.0473529411764706"/>
    <n v="80.202702702702709"/>
    <x v="0"/>
    <x v="4"/>
    <x v="147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n v="30"/>
    <b v="1"/>
    <n v="3.8515000000000001"/>
    <n v="32.095833333333331"/>
    <x v="0"/>
    <x v="4"/>
    <x v="148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n v="30"/>
    <b v="1"/>
    <n v="1.01248"/>
    <n v="200.88888888888889"/>
    <x v="0"/>
    <x v="4"/>
    <x v="149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n v="33.284062500002619"/>
    <b v="1"/>
    <n v="1.1377333333333333"/>
    <n v="108.01265822784811"/>
    <x v="0"/>
    <x v="4"/>
    <x v="150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n v="30"/>
    <b v="1"/>
    <n v="1.0080333333333333"/>
    <n v="95.699367088607602"/>
    <x v="0"/>
    <x v="4"/>
    <x v="151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n v="29.958333333335759"/>
    <b v="1"/>
    <n v="2.8332000000000002"/>
    <n v="49.880281690140848"/>
    <x v="0"/>
    <x v="4"/>
    <x v="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n v="87.494340277778974"/>
    <b v="1"/>
    <n v="1.1268"/>
    <n v="110.47058823529412"/>
    <x v="0"/>
    <x v="4"/>
    <x v="13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n v="29.407025462962338"/>
    <b v="1"/>
    <n v="1.0658000000000001"/>
    <n v="134.91139240506328"/>
    <x v="0"/>
    <x v="4"/>
    <x v="150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n v="35.041666666671517"/>
    <b v="1"/>
    <n v="1.0266285714285714"/>
    <n v="106.62314540059347"/>
    <x v="0"/>
    <x v="4"/>
    <x v="152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n v="30"/>
    <b v="1"/>
    <n v="1.0791200000000001"/>
    <n v="145.04301075268816"/>
    <x v="0"/>
    <x v="4"/>
    <x v="153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n v="28.011273148149485"/>
    <b v="1"/>
    <n v="1.2307407407407407"/>
    <n v="114.58620689655173"/>
    <x v="0"/>
    <x v="4"/>
    <x v="6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n v="33"/>
    <b v="1"/>
    <n v="1.016"/>
    <n v="105.3170731707317"/>
    <x v="0"/>
    <x v="4"/>
    <x v="141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n v="35"/>
    <b v="1"/>
    <n v="1.04396"/>
    <n v="70.921195652173907"/>
    <x v="0"/>
    <x v="4"/>
    <x v="154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n v="33.641365740739275"/>
    <b v="1"/>
    <n v="1.1292973333333334"/>
    <n v="147.17167680278018"/>
    <x v="0"/>
    <x v="4"/>
    <x v="155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n v="27.098043981473893"/>
    <b v="1"/>
    <n v="1.3640000000000001"/>
    <n v="160.47058823529412"/>
    <x v="0"/>
    <x v="4"/>
    <x v="69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n v="30.220046296301007"/>
    <b v="1"/>
    <n v="1.036144"/>
    <n v="156.04578313253012"/>
    <x v="0"/>
    <x v="4"/>
    <x v="156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n v="23.69991898148146"/>
    <b v="1"/>
    <n v="1.0549999999999999"/>
    <n v="63.17365269461078"/>
    <x v="0"/>
    <x v="4"/>
    <x v="15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n v="31.650196759263054"/>
    <b v="1"/>
    <n v="1.0182857142857142"/>
    <n v="104.82352941176471"/>
    <x v="0"/>
    <x v="4"/>
    <x v="158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n v="31"/>
    <b v="1"/>
    <n v="1.0660499999999999"/>
    <n v="97.356164383561648"/>
    <x v="0"/>
    <x v="4"/>
    <x v="159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n v="41.65304398148146"/>
    <b v="1"/>
    <n v="1.13015"/>
    <n v="203.63063063063063"/>
    <x v="0"/>
    <x v="4"/>
    <x v="160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n v="29.958333333335759"/>
    <b v="1"/>
    <n v="1.252275"/>
    <n v="188.31203007518798"/>
    <x v="0"/>
    <x v="4"/>
    <x v="161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n v="38.10929398148437"/>
    <b v="1"/>
    <n v="1.0119"/>
    <n v="146.65217391304347"/>
    <x v="0"/>
    <x v="4"/>
    <x v="50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n v="31.179224537045229"/>
    <b v="1"/>
    <n v="1.0276470588235294"/>
    <n v="109.1875"/>
    <x v="0"/>
    <x v="4"/>
    <x v="144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n v="30.041666666664241"/>
    <b v="1"/>
    <n v="1.1683911999999999"/>
    <n v="59.249046653144013"/>
    <x v="0"/>
    <x v="4"/>
    <x v="131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n v="29.958333333328483"/>
    <b v="1"/>
    <n v="1.0116833333333335"/>
    <n v="97.904838709677421"/>
    <x v="0"/>
    <x v="4"/>
    <x v="162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n v="56.285995370373712"/>
    <b v="1"/>
    <n v="1.1013360000000001"/>
    <n v="70.000169491525426"/>
    <x v="0"/>
    <x v="4"/>
    <x v="163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n v="30"/>
    <b v="1"/>
    <n v="1.0808333333333333"/>
    <n v="72.865168539325836"/>
    <x v="0"/>
    <x v="4"/>
    <x v="30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n v="30.205937499995343"/>
    <b v="1"/>
    <n v="1.2502285714285715"/>
    <n v="146.34782608695653"/>
    <x v="0"/>
    <x v="4"/>
    <x v="164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n v="18.286365740743349"/>
    <b v="1"/>
    <n v="1.0671428571428572"/>
    <n v="67.909090909090907"/>
    <x v="0"/>
    <x v="4"/>
    <x v="16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n v="30"/>
    <b v="1"/>
    <n v="1.0036639999999999"/>
    <n v="169.85083076923075"/>
    <x v="0"/>
    <x v="4"/>
    <x v="166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n v="30.387210648150358"/>
    <b v="1"/>
    <n v="1.0202863333333334"/>
    <n v="58.413339694656486"/>
    <x v="0"/>
    <x v="4"/>
    <x v="167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n v="44.126226851847605"/>
    <b v="1"/>
    <n v="1.0208358208955224"/>
    <n v="119.99298245614035"/>
    <x v="0"/>
    <x v="4"/>
    <x v="168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n v="30"/>
    <b v="1"/>
    <n v="1.2327586206896552"/>
    <n v="99.860335195530723"/>
    <x v="0"/>
    <x v="4"/>
    <x v="122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n v="30"/>
    <b v="1"/>
    <n v="1.7028880000000002"/>
    <n v="90.579148936170213"/>
    <x v="0"/>
    <x v="4"/>
    <x v="101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n v="30.041666666671517"/>
    <b v="1"/>
    <n v="1.1159049999999999"/>
    <n v="117.77361477572559"/>
    <x v="0"/>
    <x v="4"/>
    <x v="16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n v="30"/>
    <b v="1"/>
    <n v="1.03"/>
    <n v="86.554621848739501"/>
    <x v="0"/>
    <x v="4"/>
    <x v="46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n v="30"/>
    <b v="1"/>
    <n v="1.0663570159857905"/>
    <n v="71.899281437125751"/>
    <x v="0"/>
    <x v="4"/>
    <x v="15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n v="38.099895833336632"/>
    <b v="1"/>
    <n v="1.1476"/>
    <n v="129.81900452488688"/>
    <x v="0"/>
    <x v="4"/>
    <x v="170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n v="39.958333333343035"/>
    <b v="1"/>
    <n v="1.2734117647058822"/>
    <n v="44.912863070539416"/>
    <x v="0"/>
    <x v="4"/>
    <x v="171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n v="30"/>
    <b v="1"/>
    <n v="1.1656"/>
    <n v="40.755244755244753"/>
    <x v="0"/>
    <x v="4"/>
    <x v="172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n v="30.041666666656965"/>
    <b v="1"/>
    <n v="1.0861819426615318"/>
    <n v="103.52394779771615"/>
    <x v="0"/>
    <x v="4"/>
    <x v="17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n v="29.958333333328483"/>
    <b v="1"/>
    <n v="1.0394285714285714"/>
    <n v="125.44827586206897"/>
    <x v="0"/>
    <x v="4"/>
    <x v="60"/>
    <b v="1"/>
    <s v="film &amp; video/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n v="31.041666666664241"/>
    <b v="1"/>
    <n v="1.1625714285714286"/>
    <n v="246.60606060606059"/>
    <x v="0"/>
    <x v="4"/>
    <x v="111"/>
    <b v="1"/>
    <s v="film &amp; video/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n v="29.958333333335759"/>
    <b v="1"/>
    <n v="1.0269239999999999"/>
    <n v="79.401340206185566"/>
    <x v="0"/>
    <x v="4"/>
    <x v="174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n v="40"/>
    <b v="1"/>
    <n v="1.74"/>
    <n v="86.138613861386133"/>
    <x v="0"/>
    <x v="4"/>
    <x v="175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n v="28.764803240745096"/>
    <b v="1"/>
    <n v="1.03088"/>
    <n v="193.04868913857678"/>
    <x v="0"/>
    <x v="4"/>
    <x v="176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n v="22.146180555559113"/>
    <b v="1"/>
    <n v="1.0485537190082646"/>
    <n v="84.023178807947019"/>
    <x v="0"/>
    <x v="4"/>
    <x v="177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n v="44.234722222216078"/>
    <b v="0"/>
    <n v="1.0137499999999999"/>
    <n v="139.82758620689654"/>
    <x v="0"/>
    <x v="4"/>
    <x v="45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n v="30.041666666671517"/>
    <b v="0"/>
    <n v="1.1107699999999998"/>
    <n v="109.82189265536722"/>
    <x v="0"/>
    <x v="4"/>
    <x v="178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n v="21.789456018515921"/>
    <b v="0"/>
    <n v="1.2415933781686497"/>
    <n v="139.53488372093022"/>
    <x v="0"/>
    <x v="4"/>
    <x v="48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n v="45.062314814815181"/>
    <b v="0"/>
    <n v="1.0133333333333334"/>
    <n v="347.84615384615387"/>
    <x v="0"/>
    <x v="4"/>
    <x v="55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n v="30.306342592593865"/>
    <b v="0"/>
    <n v="1.1016142857142857"/>
    <n v="68.24159292035398"/>
    <x v="0"/>
    <x v="4"/>
    <x v="116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n v="30"/>
    <b v="0"/>
    <n v="1.0397333333333334"/>
    <n v="239.93846153846152"/>
    <x v="0"/>
    <x v="4"/>
    <x v="71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n v="30"/>
    <b v="0"/>
    <n v="1.013157894736842"/>
    <n v="287.31343283582089"/>
    <x v="0"/>
    <x v="4"/>
    <x v="179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n v="39.630347222220735"/>
    <b v="0"/>
    <n v="1.033501"/>
    <n v="86.84882352941176"/>
    <x v="0"/>
    <x v="4"/>
    <x v="46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n v="34.958333333328483"/>
    <b v="0"/>
    <n v="1.04112"/>
    <n v="81.84905660377359"/>
    <x v="0"/>
    <x v="4"/>
    <x v="180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n v="30"/>
    <b v="0"/>
    <n v="1.1015569230769231"/>
    <n v="42.874970059880241"/>
    <x v="0"/>
    <x v="4"/>
    <x v="15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n v="30"/>
    <b v="0"/>
    <n v="1.2202"/>
    <n v="709.41860465116281"/>
    <x v="0"/>
    <x v="4"/>
    <x v="68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n v="45"/>
    <b v="0"/>
    <n v="1.1416866666666667"/>
    <n v="161.25517890772127"/>
    <x v="0"/>
    <x v="4"/>
    <x v="181"/>
    <b v="1"/>
    <s v="film &amp; video/documentary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n v="40.089768518519122"/>
    <b v="0"/>
    <n v="1.2533333333333334"/>
    <n v="41.777777777777779"/>
    <x v="0"/>
    <x v="4"/>
    <x v="82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n v="30"/>
    <b v="0"/>
    <n v="1.0666666666666667"/>
    <n v="89.887640449438209"/>
    <x v="0"/>
    <x v="4"/>
    <x v="30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n v="45"/>
    <b v="0"/>
    <n v="1.3065"/>
    <n v="45.051724137931032"/>
    <x v="0"/>
    <x v="4"/>
    <x v="49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n v="41.735752314816636"/>
    <b v="0"/>
    <n v="1.2"/>
    <n v="42.857142857142854"/>
    <x v="0"/>
    <x v="4"/>
    <x v="25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n v="31"/>
    <b v="0"/>
    <n v="1.0595918367346939"/>
    <n v="54.083333333333336"/>
    <x v="0"/>
    <x v="4"/>
    <x v="53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n v="30.041574074079108"/>
    <b v="0"/>
    <n v="1.1439999999999999"/>
    <n v="103.21804511278195"/>
    <x v="0"/>
    <x v="4"/>
    <x v="182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n v="24.422592592585715"/>
    <b v="0"/>
    <n v="1.1176666666666666"/>
    <n v="40.397590361445786"/>
    <x v="0"/>
    <x v="4"/>
    <x v="1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n v="45"/>
    <b v="0"/>
    <n v="1.1608000000000001"/>
    <n v="116.85906040268456"/>
    <x v="0"/>
    <x v="4"/>
    <x v="184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n v="25"/>
    <b v="0"/>
    <n v="1.415"/>
    <n v="115.51020408163265"/>
    <x v="0"/>
    <x v="4"/>
    <x v="72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n v="34.510219907409919"/>
    <b v="0"/>
    <n v="1.0472999999999999"/>
    <n v="104.31274900398407"/>
    <x v="0"/>
    <x v="4"/>
    <x v="140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n v="14"/>
    <b v="0"/>
    <n v="2.5583333333333331"/>
    <n v="69.772727272727266"/>
    <x v="0"/>
    <x v="4"/>
    <x v="19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n v="23"/>
    <b v="0"/>
    <n v="2.0670670670670672"/>
    <n v="43.020833333333336"/>
    <x v="0"/>
    <x v="4"/>
    <x v="53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n v="30"/>
    <b v="0"/>
    <n v="1.1210500000000001"/>
    <n v="58.540469973890339"/>
    <x v="0"/>
    <x v="4"/>
    <x v="185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n v="30.041666666671517"/>
    <b v="0"/>
    <n v="1.05982"/>
    <n v="111.79535864978902"/>
    <x v="0"/>
    <x v="4"/>
    <x v="186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n v="15"/>
    <b v="0"/>
    <n v="1.0016666666666667"/>
    <n v="46.230769230769234"/>
    <x v="0"/>
    <x v="4"/>
    <x v="62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n v="30.573402777779847"/>
    <b v="0"/>
    <n v="2.1398947368421051"/>
    <n v="144.69039145907473"/>
    <x v="0"/>
    <x v="4"/>
    <x v="187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n v="30"/>
    <b v="0"/>
    <n v="1.2616000000000001"/>
    <n v="88.845070422535215"/>
    <x v="0"/>
    <x v="4"/>
    <x v="26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n v="31.894560185188311"/>
    <b v="0"/>
    <n v="1.8153547058823529"/>
    <n v="81.75107284768211"/>
    <x v="0"/>
    <x v="4"/>
    <x v="188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n v="20"/>
    <b v="0"/>
    <n v="1"/>
    <n v="71.428571428571431"/>
    <x v="0"/>
    <x v="4"/>
    <x v="25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n v="29.998715277775773"/>
    <b v="0"/>
    <n v="1.0061"/>
    <n v="104.25906735751295"/>
    <x v="0"/>
    <x v="4"/>
    <x v="189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n v="30.407743055555329"/>
    <b v="0"/>
    <n v="1.009027027027027"/>
    <n v="90.616504854368927"/>
    <x v="0"/>
    <x v="4"/>
    <x v="190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n v="31"/>
    <b v="0"/>
    <n v="1.10446"/>
    <n v="157.33048433048432"/>
    <x v="0"/>
    <x v="4"/>
    <x v="19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n v="59.958333333335759"/>
    <b v="0"/>
    <n v="1.118936170212766"/>
    <n v="105.18"/>
    <x v="0"/>
    <x v="4"/>
    <x v="133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n v="35.987962962964957"/>
    <b v="0"/>
    <n v="1.0804450000000001"/>
    <n v="58.719836956521746"/>
    <x v="0"/>
    <x v="4"/>
    <x v="192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n v="15"/>
    <b v="0"/>
    <n v="1.0666666666666667"/>
    <n v="81.632653061224488"/>
    <x v="0"/>
    <x v="4"/>
    <x v="193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n v="42.379120370365854"/>
    <b v="0"/>
    <n v="1.0390027322404372"/>
    <n v="56.460043668122275"/>
    <x v="0"/>
    <x v="4"/>
    <x v="194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n v="45"/>
    <b v="0"/>
    <n v="1.2516"/>
    <n v="140.1044776119403"/>
    <x v="0"/>
    <x v="4"/>
    <x v="85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n v="30.624224537037662"/>
    <b v="0"/>
    <n v="1.0680499999999999"/>
    <n v="224.85263157894738"/>
    <x v="0"/>
    <x v="4"/>
    <x v="1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n v="30.509872685186565"/>
    <b v="0"/>
    <n v="1.1230249999999999"/>
    <n v="181.13306451612902"/>
    <x v="0"/>
    <x v="4"/>
    <x v="95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n v="30"/>
    <b v="0"/>
    <n v="1.0381199999999999"/>
    <n v="711.04109589041093"/>
    <x v="0"/>
    <x v="4"/>
    <x v="196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n v="21.041666666671517"/>
    <b v="0"/>
    <n v="1.4165000000000001"/>
    <n v="65.883720930232556"/>
    <x v="0"/>
    <x v="4"/>
    <x v="68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n v="46.986562500002037"/>
    <b v="0"/>
    <n v="1.0526"/>
    <n v="75.185714285714283"/>
    <x v="0"/>
    <x v="4"/>
    <x v="16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n v="29.333078703697538"/>
    <b v="0"/>
    <n v="1.0309142857142857"/>
    <n v="133.14391143911439"/>
    <x v="0"/>
    <x v="4"/>
    <x v="197"/>
    <b v="1"/>
    <s v="film &amp; video/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n v="30"/>
    <b v="0"/>
    <n v="1.0765957446808512"/>
    <n v="55.2"/>
    <x v="0"/>
    <x v="4"/>
    <x v="16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n v="34.08684027777781"/>
    <b v="0"/>
    <n v="1.0770464285714285"/>
    <n v="86.163714285714292"/>
    <x v="0"/>
    <x v="4"/>
    <x v="2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n v="60.041666666671517"/>
    <b v="0"/>
    <n v="1.0155000000000001"/>
    <n v="92.318181818181813"/>
    <x v="0"/>
    <x v="4"/>
    <x v="19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n v="40.041666666664241"/>
    <b v="0"/>
    <n v="1.0143766666666667"/>
    <n v="160.16473684210527"/>
    <x v="0"/>
    <x v="4"/>
    <x v="44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n v="30"/>
    <b v="0"/>
    <n v="1.3680000000000001"/>
    <n v="45.6"/>
    <x v="0"/>
    <x v="4"/>
    <x v="41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n v="60"/>
    <b v="0"/>
    <n v="1.2829999999999999"/>
    <n v="183.28571428571428"/>
    <x v="0"/>
    <x v="4"/>
    <x v="63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n v="32.032361111116188"/>
    <b v="0"/>
    <n v="1.0105"/>
    <n v="125.78838174273859"/>
    <x v="0"/>
    <x v="4"/>
    <x v="198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n v="16"/>
    <b v="0"/>
    <n v="1.2684"/>
    <n v="57.654545454545456"/>
    <x v="0"/>
    <x v="4"/>
    <x v="16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n v="30"/>
    <b v="0"/>
    <n v="1.0508593749999999"/>
    <n v="78.660818713450297"/>
    <x v="0"/>
    <x v="4"/>
    <x v="199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n v="30"/>
    <b v="0"/>
    <n v="1.0285405405405406"/>
    <n v="91.480769230769226"/>
    <x v="0"/>
    <x v="4"/>
    <x v="200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n v="24.648124999999709"/>
    <b v="0"/>
    <n v="1.0214714285714286"/>
    <n v="68.09809523809524"/>
    <x v="0"/>
    <x v="4"/>
    <x v="64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n v="30"/>
    <b v="0"/>
    <n v="1.2021700000000002"/>
    <n v="48.086800000000004"/>
    <x v="0"/>
    <x v="4"/>
    <x v="20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n v="11.218981481477385"/>
    <b v="0"/>
    <n v="1.0024761904761905"/>
    <n v="202.42307692307693"/>
    <x v="0"/>
    <x v="4"/>
    <x v="47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n v="30"/>
    <b v="0"/>
    <n v="1.0063392857142857"/>
    <n v="216.75"/>
    <x v="0"/>
    <x v="4"/>
    <x v="201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n v="60"/>
    <b v="0"/>
    <n v="1.004375"/>
    <n v="110.06849315068493"/>
    <x v="0"/>
    <x v="4"/>
    <x v="196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n v="29.958333333328483"/>
    <b v="0"/>
    <n v="4.3939393939393936E-3"/>
    <n v="4.833333333333333"/>
    <x v="0"/>
    <x v="5"/>
    <x v="8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n v="60"/>
    <b v="0"/>
    <n v="2.0066666666666667E-2"/>
    <n v="50.166666666666664"/>
    <x v="0"/>
    <x v="5"/>
    <x v="79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n v="30"/>
    <b v="0"/>
    <n v="1.0749999999999999E-2"/>
    <n v="35.833333333333336"/>
    <x v="0"/>
    <x v="5"/>
    <x v="8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n v="30"/>
    <b v="0"/>
    <n v="7.6499999999999997E-3"/>
    <n v="11.76923076923077"/>
    <x v="0"/>
    <x v="5"/>
    <x v="62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n v="59.958333333335759"/>
    <b v="0"/>
    <n v="6.7966666666666675E-2"/>
    <n v="40.78"/>
    <x v="0"/>
    <x v="5"/>
    <x v="81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n v="60.041666666671517"/>
    <b v="0"/>
    <n v="1.2E-4"/>
    <n v="3"/>
    <x v="0"/>
    <x v="5"/>
    <x v="84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n v="30"/>
    <b v="0"/>
    <n v="1.3299999999999999E-2"/>
    <n v="16.625"/>
    <x v="0"/>
    <x v="5"/>
    <x v="22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n v="13.881944444452529"/>
    <b v="0"/>
    <n v="0"/>
    <n v="0"/>
    <x v="0"/>
    <x v="5"/>
    <x v="78"/>
    <b v="0"/>
    <s v="film &amp; video/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n v="28.149942129624833"/>
    <b v="0"/>
    <n v="5.6333333333333332E-2"/>
    <n v="52"/>
    <x v="0"/>
    <x v="5"/>
    <x v="62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n v="73.306226851847896"/>
    <b v="0"/>
    <n v="0"/>
    <n v="0"/>
    <x v="0"/>
    <x v="5"/>
    <x v="78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n v="15"/>
    <b v="0"/>
    <n v="2.4E-2"/>
    <n v="4.8"/>
    <x v="0"/>
    <x v="5"/>
    <x v="81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n v="30"/>
    <b v="0"/>
    <n v="0.13833333333333334"/>
    <n v="51.875"/>
    <x v="0"/>
    <x v="5"/>
    <x v="22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n v="60"/>
    <b v="0"/>
    <n v="9.5000000000000001E-2"/>
    <n v="71.25"/>
    <x v="0"/>
    <x v="5"/>
    <x v="22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n v="60"/>
    <b v="0"/>
    <n v="0"/>
    <n v="0"/>
    <x v="0"/>
    <x v="5"/>
    <x v="78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n v="33.041666666664241"/>
    <b v="0"/>
    <n v="0.05"/>
    <n v="62.5"/>
    <x v="0"/>
    <x v="5"/>
    <x v="84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n v="30"/>
    <b v="0"/>
    <n v="2.7272727272727273E-5"/>
    <n v="1"/>
    <x v="0"/>
    <x v="5"/>
    <x v="8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n v="30"/>
    <b v="0"/>
    <n v="0"/>
    <n v="0"/>
    <x v="0"/>
    <x v="5"/>
    <x v="78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n v="60"/>
    <b v="0"/>
    <n v="0"/>
    <n v="0"/>
    <x v="0"/>
    <x v="5"/>
    <x v="78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n v="30.041666666664241"/>
    <b v="0"/>
    <n v="9.3799999999999994E-2"/>
    <n v="170.54545454545453"/>
    <x v="0"/>
    <x v="5"/>
    <x v="202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n v="10"/>
    <b v="0"/>
    <n v="0"/>
    <n v="0"/>
    <x v="0"/>
    <x v="5"/>
    <x v="78"/>
    <b v="0"/>
    <s v="film &amp; video/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n v="29.958333333343035"/>
    <b v="0"/>
    <n v="1E-3"/>
    <n v="5"/>
    <x v="0"/>
    <x v="5"/>
    <x v="29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n v="30"/>
    <b v="0"/>
    <n v="0"/>
    <n v="0"/>
    <x v="0"/>
    <x v="5"/>
    <x v="78"/>
    <b v="0"/>
    <s v="film &amp; video/animation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n v="30"/>
    <b v="0"/>
    <n v="0.39358823529411763"/>
    <n v="393.58823529411762"/>
    <x v="0"/>
    <x v="5"/>
    <x v="5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n v="30"/>
    <b v="0"/>
    <n v="1E-3"/>
    <n v="5"/>
    <x v="0"/>
    <x v="5"/>
    <x v="84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n v="60"/>
    <b v="0"/>
    <n v="0.05"/>
    <n v="50"/>
    <x v="0"/>
    <x v="5"/>
    <x v="29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n v="15"/>
    <b v="0"/>
    <n v="3.3333333333333335E-5"/>
    <n v="1"/>
    <x v="0"/>
    <x v="5"/>
    <x v="84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n v="30"/>
    <b v="0"/>
    <n v="7.2952380952380949E-2"/>
    <n v="47.875"/>
    <x v="0"/>
    <x v="5"/>
    <x v="38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n v="24.958333333328483"/>
    <b v="0"/>
    <n v="1.6666666666666666E-4"/>
    <n v="5"/>
    <x v="0"/>
    <x v="5"/>
    <x v="29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n v="20"/>
    <b v="0"/>
    <n v="3.2804E-2"/>
    <n v="20.502500000000001"/>
    <x v="0"/>
    <x v="5"/>
    <x v="80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n v="30"/>
    <b v="0"/>
    <n v="2.2499999999999999E-2"/>
    <n v="9"/>
    <x v="0"/>
    <x v="5"/>
    <x v="81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n v="30"/>
    <b v="0"/>
    <n v="7.92E-3"/>
    <n v="56.571428571428569"/>
    <x v="0"/>
    <x v="5"/>
    <x v="63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n v="30"/>
    <b v="0"/>
    <n v="0"/>
    <n v="0"/>
    <x v="0"/>
    <x v="5"/>
    <x v="78"/>
    <b v="0"/>
    <s v="film &amp; video/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n v="30"/>
    <b v="0"/>
    <n v="0.64"/>
    <n v="40"/>
    <x v="0"/>
    <x v="5"/>
    <x v="8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n v="16"/>
    <b v="0"/>
    <n v="2.740447957839262E-4"/>
    <n v="13"/>
    <x v="0"/>
    <x v="5"/>
    <x v="84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n v="30.83413194444438"/>
    <b v="0"/>
    <n v="8.2000000000000007E-3"/>
    <n v="16.399999999999999"/>
    <x v="0"/>
    <x v="5"/>
    <x v="81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n v="45.018958333334012"/>
    <b v="0"/>
    <n v="6.9230769230769226E-4"/>
    <n v="22.5"/>
    <x v="0"/>
    <x v="5"/>
    <x v="84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n v="21.471516203710053"/>
    <b v="0"/>
    <n v="6.8631863186318634E-3"/>
    <n v="20.333333333333332"/>
    <x v="0"/>
    <x v="5"/>
    <x v="8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n v="30"/>
    <b v="0"/>
    <n v="0"/>
    <n v="0"/>
    <x v="0"/>
    <x v="5"/>
    <x v="78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n v="30"/>
    <b v="0"/>
    <n v="8.2100000000000006E-2"/>
    <n v="16.755102040816325"/>
    <x v="0"/>
    <x v="5"/>
    <x v="72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n v="60.041666666664241"/>
    <b v="0"/>
    <n v="6.4102564102564103E-4"/>
    <n v="25"/>
    <x v="0"/>
    <x v="5"/>
    <x v="29"/>
    <b v="0"/>
    <s v="film &amp; video/animation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n v="31.624131944445253"/>
    <b v="0"/>
    <n v="2.9411764705882353E-3"/>
    <n v="12.5"/>
    <x v="0"/>
    <x v="5"/>
    <x v="84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n v="20"/>
    <b v="0"/>
    <n v="0"/>
    <n v="0"/>
    <x v="0"/>
    <x v="5"/>
    <x v="78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n v="60"/>
    <b v="0"/>
    <n v="0"/>
    <n v="0"/>
    <x v="0"/>
    <x v="5"/>
    <x v="78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n v="60"/>
    <b v="0"/>
    <n v="2.2727272727272728E-2"/>
    <n v="113.63636363636364"/>
    <x v="0"/>
    <x v="5"/>
    <x v="202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n v="20"/>
    <b v="0"/>
    <n v="9.9009900990099011E-4"/>
    <n v="1"/>
    <x v="0"/>
    <x v="5"/>
    <x v="29"/>
    <b v="0"/>
    <s v="film &amp; video/animation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n v="16"/>
    <b v="0"/>
    <n v="0.26953125"/>
    <n v="17.25"/>
    <x v="0"/>
    <x v="5"/>
    <x v="22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n v="30"/>
    <b v="0"/>
    <n v="7.6E-3"/>
    <n v="15.2"/>
    <x v="0"/>
    <x v="5"/>
    <x v="81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n v="45"/>
    <b v="0"/>
    <n v="0.21575"/>
    <n v="110.64102564102564"/>
    <x v="0"/>
    <x v="5"/>
    <x v="70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n v="59.992847222223645"/>
    <b v="0"/>
    <n v="0"/>
    <n v="0"/>
    <x v="0"/>
    <x v="5"/>
    <x v="78"/>
    <b v="0"/>
    <s v="film &amp; video/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n v="60"/>
    <b v="0"/>
    <n v="0"/>
    <n v="0"/>
    <x v="0"/>
    <x v="5"/>
    <x v="78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n v="49.998969907406718"/>
    <b v="0"/>
    <n v="1.0200000000000001E-2"/>
    <n v="25.5"/>
    <x v="0"/>
    <x v="5"/>
    <x v="84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n v="44.958333333335759"/>
    <b v="0"/>
    <n v="0.11892727272727273"/>
    <n v="38.476470588235294"/>
    <x v="0"/>
    <x v="5"/>
    <x v="203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n v="30"/>
    <b v="0"/>
    <n v="0.17624999999999999"/>
    <n v="28.2"/>
    <x v="0"/>
    <x v="5"/>
    <x v="81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n v="30"/>
    <b v="0"/>
    <n v="2.87E-2"/>
    <n v="61.5"/>
    <x v="0"/>
    <x v="5"/>
    <x v="25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n v="30"/>
    <b v="0"/>
    <n v="3.0303030303030303E-4"/>
    <n v="1"/>
    <x v="0"/>
    <x v="5"/>
    <x v="29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n v="30"/>
    <b v="0"/>
    <n v="0"/>
    <n v="0"/>
    <x v="0"/>
    <x v="5"/>
    <x v="78"/>
    <b v="0"/>
    <s v="film &amp; video/animation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n v="35.190960648149485"/>
    <b v="0"/>
    <n v="2.2302681818181819E-2"/>
    <n v="39.569274193548388"/>
    <x v="0"/>
    <x v="5"/>
    <x v="20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n v="60"/>
    <b v="0"/>
    <n v="0"/>
    <n v="0"/>
    <x v="0"/>
    <x v="5"/>
    <x v="78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n v="29.958333333335759"/>
    <b v="0"/>
    <n v="0"/>
    <n v="0"/>
    <x v="0"/>
    <x v="5"/>
    <x v="78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n v="60.041666666664241"/>
    <b v="0"/>
    <n v="0.3256"/>
    <n v="88.8"/>
    <x v="0"/>
    <x v="5"/>
    <x v="16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n v="30"/>
    <b v="0"/>
    <n v="0.19409999999999999"/>
    <n v="55.457142857142856"/>
    <x v="0"/>
    <x v="5"/>
    <x v="205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n v="30"/>
    <b v="0"/>
    <n v="6.0999999999999999E-2"/>
    <n v="87.142857142857139"/>
    <x v="0"/>
    <x v="5"/>
    <x v="64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n v="26.710069444437977"/>
    <b v="0"/>
    <n v="1E-3"/>
    <n v="10"/>
    <x v="0"/>
    <x v="5"/>
    <x v="29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n v="60"/>
    <b v="0"/>
    <n v="0.502"/>
    <n v="51.224489795918366"/>
    <x v="0"/>
    <x v="5"/>
    <x v="206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n v="41.041666666671517"/>
    <b v="0"/>
    <n v="1.8625E-3"/>
    <n v="13.545454545454545"/>
    <x v="0"/>
    <x v="5"/>
    <x v="202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n v="30"/>
    <b v="0"/>
    <n v="0.21906971229845085"/>
    <n v="66.520080000000007"/>
    <x v="0"/>
    <x v="5"/>
    <x v="207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n v="30"/>
    <b v="0"/>
    <n v="9.0909090909090904E-5"/>
    <n v="50"/>
    <x v="0"/>
    <x v="5"/>
    <x v="29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n v="60.041666666664241"/>
    <b v="0"/>
    <n v="0"/>
    <n v="0"/>
    <x v="0"/>
    <x v="5"/>
    <x v="78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n v="30"/>
    <b v="0"/>
    <n v="0"/>
    <n v="0"/>
    <x v="0"/>
    <x v="5"/>
    <x v="78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n v="30.99958333333052"/>
    <b v="0"/>
    <n v="2.8667813379201833E-3"/>
    <n v="71.666666666666671"/>
    <x v="0"/>
    <x v="5"/>
    <x v="83"/>
    <b v="0"/>
    <s v="film &amp; video/animation"/>
  </r>
  <r>
    <n v="490"/>
    <s v="PROJECT IS CANCELLED"/>
    <s v="Cancelled"/>
    <n v="1000"/>
    <n v="0"/>
    <x v="2"/>
    <x v="0"/>
    <s v="USD"/>
    <n v="1345677285"/>
    <d v="2012-08-22T23:14:45"/>
    <n v="1343085285"/>
    <x v="490"/>
    <n v="30"/>
    <b v="0"/>
    <n v="0"/>
    <n v="0"/>
    <x v="0"/>
    <x v="5"/>
    <x v="78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n v="30"/>
    <b v="0"/>
    <n v="0"/>
    <n v="0"/>
    <x v="0"/>
    <x v="5"/>
    <x v="78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n v="60"/>
    <b v="0"/>
    <n v="0"/>
    <n v="0"/>
    <x v="0"/>
    <x v="5"/>
    <x v="78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n v="30"/>
    <b v="0"/>
    <n v="0"/>
    <n v="0"/>
    <x v="0"/>
    <x v="5"/>
    <x v="78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n v="23.294386574074451"/>
    <b v="0"/>
    <n v="1.5499999999999999E-3"/>
    <n v="10.333333333333334"/>
    <x v="0"/>
    <x v="5"/>
    <x v="8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n v="30"/>
    <b v="0"/>
    <n v="0"/>
    <n v="0"/>
    <x v="0"/>
    <x v="5"/>
    <x v="78"/>
    <b v="0"/>
    <s v="film &amp; video/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n v="60"/>
    <b v="0"/>
    <n v="1.6666666666666667E-5"/>
    <n v="1"/>
    <x v="0"/>
    <x v="5"/>
    <x v="29"/>
    <b v="0"/>
    <s v="film &amp; video/animation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n v="53.17054398147593"/>
    <b v="0"/>
    <n v="6.6964285714285711E-3"/>
    <n v="10"/>
    <x v="0"/>
    <x v="5"/>
    <x v="8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n v="42"/>
    <b v="0"/>
    <n v="4.5985132395404561E-2"/>
    <n v="136.09090909090909"/>
    <x v="0"/>
    <x v="5"/>
    <x v="19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n v="54.978842592594447"/>
    <b v="0"/>
    <n v="9.5500000000000002E-2"/>
    <n v="73.461538461538467"/>
    <x v="0"/>
    <x v="5"/>
    <x v="55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n v="59.041770833326154"/>
    <b v="0"/>
    <n v="3.307692307692308E-2"/>
    <n v="53.75"/>
    <x v="0"/>
    <x v="5"/>
    <x v="80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n v="30"/>
    <b v="0"/>
    <n v="0"/>
    <n v="0"/>
    <x v="0"/>
    <x v="5"/>
    <x v="78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n v="29.958333333335759"/>
    <b v="0"/>
    <n v="1.15E-2"/>
    <n v="57.5"/>
    <x v="0"/>
    <x v="5"/>
    <x v="80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n v="30"/>
    <b v="0"/>
    <n v="1.7538461538461537E-2"/>
    <n v="12.666666666666666"/>
    <x v="0"/>
    <x v="5"/>
    <x v="82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n v="59.958333333335759"/>
    <b v="0"/>
    <n v="1.3673469387755101E-2"/>
    <n v="67"/>
    <x v="0"/>
    <x v="5"/>
    <x v="81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n v="45"/>
    <b v="0"/>
    <n v="4.3333333333333331E-3"/>
    <n v="3.7142857142857144"/>
    <x v="0"/>
    <x v="5"/>
    <x v="25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n v="30"/>
    <b v="0"/>
    <n v="1.25E-3"/>
    <n v="250"/>
    <x v="0"/>
    <x v="5"/>
    <x v="29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n v="45"/>
    <b v="0"/>
    <n v="3.2000000000000001E-2"/>
    <n v="64"/>
    <x v="0"/>
    <x v="5"/>
    <x v="73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n v="59.568738425921765"/>
    <b v="0"/>
    <n v="8.0000000000000002E-3"/>
    <n v="133.33333333333334"/>
    <x v="0"/>
    <x v="5"/>
    <x v="8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n v="30"/>
    <b v="0"/>
    <n v="2E-3"/>
    <n v="10"/>
    <x v="0"/>
    <x v="5"/>
    <x v="29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n v="30"/>
    <b v="0"/>
    <n v="0"/>
    <n v="0"/>
    <x v="0"/>
    <x v="5"/>
    <x v="78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n v="29.958333333335759"/>
    <b v="0"/>
    <n v="0.03"/>
    <n v="30"/>
    <x v="0"/>
    <x v="5"/>
    <x v="81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n v="45.041666666656965"/>
    <b v="0"/>
    <n v="1.3749999999999999E-3"/>
    <n v="5.5"/>
    <x v="0"/>
    <x v="5"/>
    <x v="84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n v="44.637673611112405"/>
    <b v="0"/>
    <n v="0.13924"/>
    <n v="102.38235294117646"/>
    <x v="0"/>
    <x v="5"/>
    <x v="32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n v="30"/>
    <b v="0"/>
    <n v="3.3333333333333333E-2"/>
    <n v="16.666666666666668"/>
    <x v="0"/>
    <x v="5"/>
    <x v="8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n v="40"/>
    <b v="0"/>
    <n v="0.25413402061855672"/>
    <n v="725.02941176470586"/>
    <x v="0"/>
    <x v="5"/>
    <x v="69"/>
    <b v="0"/>
    <s v="film &amp; video/animation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n v="60"/>
    <b v="0"/>
    <n v="0"/>
    <n v="0"/>
    <x v="0"/>
    <x v="5"/>
    <x v="78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n v="30"/>
    <b v="0"/>
    <n v="1.3666666666666667E-2"/>
    <n v="68.333333333333329"/>
    <x v="0"/>
    <x v="5"/>
    <x v="8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n v="29.999259259260725"/>
    <b v="0"/>
    <n v="0"/>
    <n v="0"/>
    <x v="0"/>
    <x v="5"/>
    <x v="78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n v="30"/>
    <b v="0"/>
    <n v="0.22881426547787684"/>
    <n v="39.228571428571428"/>
    <x v="0"/>
    <x v="5"/>
    <x v="16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n v="30"/>
    <b v="0"/>
    <n v="1.0209999999999999"/>
    <n v="150.14705882352942"/>
    <x v="1"/>
    <x v="6"/>
    <x v="69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n v="29.114826388889924"/>
    <b v="0"/>
    <n v="1.0464"/>
    <n v="93.428571428571431"/>
    <x v="1"/>
    <x v="6"/>
    <x v="66"/>
    <b v="1"/>
    <s v="theater/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n v="19.958333333335759"/>
    <b v="0"/>
    <n v="1.1466666666666667"/>
    <n v="110.96774193548387"/>
    <x v="1"/>
    <x v="6"/>
    <x v="162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n v="30"/>
    <b v="0"/>
    <n v="1.206"/>
    <n v="71.785714285714292"/>
    <x v="1"/>
    <x v="6"/>
    <x v="87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n v="30"/>
    <b v="0"/>
    <n v="1.0867285714285715"/>
    <n v="29.258076923076924"/>
    <x v="1"/>
    <x v="6"/>
    <x v="208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n v="45"/>
    <b v="0"/>
    <n v="1"/>
    <n v="1000"/>
    <x v="1"/>
    <x v="6"/>
    <x v="8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n v="31.116388888884103"/>
    <b v="0"/>
    <n v="1.1399999999999999"/>
    <n v="74.347826086956516"/>
    <x v="1"/>
    <x v="6"/>
    <x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n v="30.464513888888177"/>
    <b v="0"/>
    <n v="1.0085"/>
    <n v="63.829113924050631"/>
    <x v="1"/>
    <x v="6"/>
    <x v="150"/>
    <b v="1"/>
    <s v="theater/plays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n v="20.96866898148437"/>
    <b v="0"/>
    <n v="1.1565217391304348"/>
    <n v="44.333333333333336"/>
    <x v="1"/>
    <x v="6"/>
    <x v="209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n v="21.177152777774609"/>
    <b v="0"/>
    <n v="1.3041666666666667"/>
    <n v="86.944444444444443"/>
    <x v="1"/>
    <x v="6"/>
    <x v="59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n v="21.49226851851563"/>
    <b v="0"/>
    <n v="1.0778267254038179"/>
    <n v="126.55172413793103"/>
    <x v="1"/>
    <x v="6"/>
    <x v="60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n v="45.225821759260725"/>
    <b v="0"/>
    <n v="1"/>
    <n v="129.03225806451613"/>
    <x v="1"/>
    <x v="6"/>
    <x v="162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n v="30"/>
    <b v="0"/>
    <n v="1.2324999999999999"/>
    <n v="71.242774566473983"/>
    <x v="1"/>
    <x v="6"/>
    <x v="210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n v="24"/>
    <b v="0"/>
    <n v="1.002"/>
    <n v="117.88235294117646"/>
    <x v="1"/>
    <x v="6"/>
    <x v="5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n v="39.147337962960592"/>
    <b v="0"/>
    <n v="1.0466666666666666"/>
    <n v="327.08333333333331"/>
    <x v="1"/>
    <x v="6"/>
    <x v="53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n v="30"/>
    <b v="0"/>
    <n v="1.0249999999999999"/>
    <n v="34.745762711864408"/>
    <x v="1"/>
    <x v="6"/>
    <x v="211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n v="40.40501157406834"/>
    <b v="0"/>
    <n v="1.1825757575757576"/>
    <n v="100.06410256410257"/>
    <x v="1"/>
    <x v="6"/>
    <x v="70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n v="30.041666666656965"/>
    <b v="0"/>
    <n v="1.2050000000000001"/>
    <n v="40.847457627118644"/>
    <x v="1"/>
    <x v="6"/>
    <x v="211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n v="30"/>
    <b v="0"/>
    <n v="3.0242"/>
    <n v="252.01666666666668"/>
    <x v="1"/>
    <x v="6"/>
    <x v="65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n v="21"/>
    <b v="0"/>
    <n v="1.00644"/>
    <n v="25.161000000000001"/>
    <x v="1"/>
    <x v="6"/>
    <x v="9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n v="30"/>
    <b v="0"/>
    <n v="6.666666666666667E-5"/>
    <n v="1"/>
    <x v="2"/>
    <x v="7"/>
    <x v="29"/>
    <b v="0"/>
    <s v="technology/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n v="30"/>
    <b v="0"/>
    <n v="5.5555555555555558E-3"/>
    <n v="25"/>
    <x v="2"/>
    <x v="7"/>
    <x v="29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n v="59.958333333335759"/>
    <b v="0"/>
    <n v="3.9999999999999998E-6"/>
    <n v="1"/>
    <x v="2"/>
    <x v="7"/>
    <x v="29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n v="30"/>
    <b v="0"/>
    <n v="3.1818181818181819E-3"/>
    <n v="35"/>
    <x v="2"/>
    <x v="7"/>
    <x v="84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n v="30"/>
    <b v="0"/>
    <n v="1.2E-2"/>
    <n v="3"/>
    <x v="2"/>
    <x v="7"/>
    <x v="84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n v="40.041666666671517"/>
    <b v="0"/>
    <n v="0.27383999999999997"/>
    <n v="402.70588235294116"/>
    <x v="2"/>
    <x v="7"/>
    <x v="69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n v="45"/>
    <b v="0"/>
    <n v="8.6666666666666663E-4"/>
    <n v="26"/>
    <x v="2"/>
    <x v="7"/>
    <x v="84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n v="30"/>
    <b v="0"/>
    <n v="0"/>
    <n v="0"/>
    <x v="2"/>
    <x v="7"/>
    <x v="78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n v="30"/>
    <b v="0"/>
    <n v="8.9999999999999998E-4"/>
    <n v="9"/>
    <x v="2"/>
    <x v="7"/>
    <x v="29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n v="30"/>
    <b v="0"/>
    <n v="2.7199999999999998E-2"/>
    <n v="8.5"/>
    <x v="2"/>
    <x v="7"/>
    <x v="22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n v="12.529571759252576"/>
    <b v="0"/>
    <n v="7.0000000000000001E-3"/>
    <n v="8.75"/>
    <x v="2"/>
    <x v="7"/>
    <x v="80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n v="44.469398148146865"/>
    <b v="0"/>
    <n v="5.0413333333333331E-2"/>
    <n v="135.03571428571428"/>
    <x v="2"/>
    <x v="7"/>
    <x v="33"/>
    <b v="0"/>
    <s v="technology/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n v="60"/>
    <b v="0"/>
    <n v="0"/>
    <n v="0"/>
    <x v="2"/>
    <x v="7"/>
    <x v="78"/>
    <b v="0"/>
    <s v="technology/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n v="30.041666666664241"/>
    <b v="0"/>
    <n v="4.9199999999999999E-3"/>
    <n v="20.5"/>
    <x v="2"/>
    <x v="7"/>
    <x v="79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n v="30"/>
    <b v="0"/>
    <n v="0.36589147286821705"/>
    <n v="64.36363636363636"/>
    <x v="2"/>
    <x v="7"/>
    <x v="19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n v="30"/>
    <b v="0"/>
    <n v="0"/>
    <n v="0"/>
    <x v="2"/>
    <x v="7"/>
    <x v="78"/>
    <b v="0"/>
    <s v="technology/web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n v="30"/>
    <b v="0"/>
    <n v="2.5000000000000001E-2"/>
    <n v="200"/>
    <x v="2"/>
    <x v="7"/>
    <x v="29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n v="30.041666666664241"/>
    <b v="0"/>
    <n v="9.1066666666666674E-3"/>
    <n v="68.3"/>
    <x v="2"/>
    <x v="7"/>
    <x v="9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n v="29.958333333335759"/>
    <b v="0"/>
    <n v="0"/>
    <n v="0"/>
    <x v="2"/>
    <x v="7"/>
    <x v="78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n v="30"/>
    <b v="0"/>
    <n v="2.0833333333333335E-4"/>
    <n v="50"/>
    <x v="2"/>
    <x v="7"/>
    <x v="29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n v="30"/>
    <b v="0"/>
    <n v="1.2E-4"/>
    <n v="4"/>
    <x v="2"/>
    <x v="7"/>
    <x v="8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n v="35"/>
    <b v="0"/>
    <n v="3.6666666666666666E-3"/>
    <n v="27.5"/>
    <x v="2"/>
    <x v="7"/>
    <x v="84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n v="30"/>
    <b v="0"/>
    <n v="0"/>
    <n v="0"/>
    <x v="2"/>
    <x v="7"/>
    <x v="78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n v="30"/>
    <b v="0"/>
    <n v="9.0666666666666662E-4"/>
    <n v="34"/>
    <x v="2"/>
    <x v="7"/>
    <x v="84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n v="30"/>
    <b v="0"/>
    <n v="5.5555555555555558E-5"/>
    <n v="1"/>
    <x v="2"/>
    <x v="7"/>
    <x v="29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n v="30"/>
    <b v="0"/>
    <n v="0"/>
    <n v="0"/>
    <x v="2"/>
    <x v="7"/>
    <x v="78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n v="30"/>
    <b v="0"/>
    <n v="2.0000000000000001E-4"/>
    <n v="1"/>
    <x v="2"/>
    <x v="7"/>
    <x v="29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n v="30"/>
    <b v="0"/>
    <n v="0"/>
    <n v="0"/>
    <x v="2"/>
    <x v="7"/>
    <x v="78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n v="36.536770833328774"/>
    <b v="0"/>
    <n v="0.01"/>
    <n v="49"/>
    <x v="2"/>
    <x v="7"/>
    <x v="81"/>
    <b v="0"/>
    <s v="technology/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n v="30"/>
    <b v="0"/>
    <n v="8.0000000000000002E-3"/>
    <n v="20"/>
    <x v="2"/>
    <x v="7"/>
    <x v="29"/>
    <b v="0"/>
    <s v="technology/web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n v="30"/>
    <b v="0"/>
    <n v="1.6705882352941177E-3"/>
    <n v="142"/>
    <x v="2"/>
    <x v="7"/>
    <x v="29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n v="19.349733796298096"/>
    <b v="0"/>
    <n v="4.2399999999999998E-3"/>
    <n v="53"/>
    <x v="2"/>
    <x v="7"/>
    <x v="84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n v="30.041666666671517"/>
    <b v="0"/>
    <n v="0"/>
    <n v="0"/>
    <x v="2"/>
    <x v="7"/>
    <x v="78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n v="58.999872685191804"/>
    <b v="0"/>
    <n v="3.892538925389254E-3"/>
    <n v="38.444444444444443"/>
    <x v="2"/>
    <x v="7"/>
    <x v="82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n v="30"/>
    <b v="0"/>
    <n v="7.1556350626118068E-3"/>
    <n v="20"/>
    <x v="2"/>
    <x v="7"/>
    <x v="80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n v="30"/>
    <b v="0"/>
    <n v="4.3166666666666666E-3"/>
    <n v="64.75"/>
    <x v="2"/>
    <x v="7"/>
    <x v="80"/>
    <b v="0"/>
    <s v="technology/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n v="59.958333333335759"/>
    <b v="0"/>
    <n v="1.2500000000000001E-5"/>
    <n v="1"/>
    <x v="2"/>
    <x v="7"/>
    <x v="29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n v="60"/>
    <b v="0"/>
    <n v="2E-3"/>
    <n v="10"/>
    <x v="2"/>
    <x v="7"/>
    <x v="29"/>
    <b v="0"/>
    <s v="technology/web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n v="24"/>
    <b v="0"/>
    <n v="1.12E-4"/>
    <n v="2"/>
    <x v="2"/>
    <x v="7"/>
    <x v="63"/>
    <b v="0"/>
    <s v="technology/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n v="30"/>
    <b v="0"/>
    <n v="1.4583333333333334E-2"/>
    <n v="35"/>
    <x v="2"/>
    <x v="7"/>
    <x v="81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n v="30"/>
    <b v="0"/>
    <n v="3.3333333333333332E-4"/>
    <n v="1"/>
    <x v="2"/>
    <x v="7"/>
    <x v="29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n v="30"/>
    <b v="0"/>
    <n v="0"/>
    <n v="0"/>
    <x v="2"/>
    <x v="7"/>
    <x v="78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n v="23.010196759263636"/>
    <b v="0"/>
    <n v="0"/>
    <n v="0"/>
    <x v="2"/>
    <x v="7"/>
    <x v="78"/>
    <b v="0"/>
    <s v="technology/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n v="29.958333333343035"/>
    <b v="0"/>
    <n v="1.1111111111111112E-4"/>
    <n v="1"/>
    <x v="2"/>
    <x v="7"/>
    <x v="29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n v="29.958333333335759"/>
    <b v="0"/>
    <n v="0.01"/>
    <n v="5"/>
    <x v="2"/>
    <x v="7"/>
    <x v="84"/>
    <b v="0"/>
    <s v="technology/web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n v="55.609062499999709"/>
    <b v="0"/>
    <n v="0"/>
    <n v="0"/>
    <x v="2"/>
    <x v="7"/>
    <x v="78"/>
    <b v="0"/>
    <s v="technology/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n v="30"/>
    <b v="0"/>
    <n v="5.5999999999999999E-3"/>
    <n v="14"/>
    <x v="2"/>
    <x v="7"/>
    <x v="80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n v="30"/>
    <b v="0"/>
    <n v="9.0833333333333335E-2"/>
    <n v="389.28571428571428"/>
    <x v="2"/>
    <x v="7"/>
    <x v="63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n v="60.041666666656965"/>
    <b v="0"/>
    <n v="3.3444444444444443E-2"/>
    <n v="150.5"/>
    <x v="2"/>
    <x v="7"/>
    <x v="84"/>
    <b v="0"/>
    <s v="technology/web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n v="15"/>
    <b v="0"/>
    <n v="1.3333333333333334E-4"/>
    <n v="1"/>
    <x v="2"/>
    <x v="7"/>
    <x v="29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n v="30.987604166664823"/>
    <b v="0"/>
    <n v="4.4600000000000001E-2"/>
    <n v="24.777777777777779"/>
    <x v="2"/>
    <x v="7"/>
    <x v="82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n v="30"/>
    <b v="0"/>
    <n v="6.0999999999999997E-4"/>
    <n v="30.5"/>
    <x v="2"/>
    <x v="7"/>
    <x v="84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n v="29.999999999992724"/>
    <b v="0"/>
    <n v="3.3333333333333333E-2"/>
    <n v="250"/>
    <x v="2"/>
    <x v="7"/>
    <x v="29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n v="29.958333333335759"/>
    <b v="0"/>
    <n v="0.23"/>
    <n v="16.428571428571427"/>
    <x v="2"/>
    <x v="7"/>
    <x v="63"/>
    <b v="0"/>
    <s v="technology/web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n v="30"/>
    <b v="0"/>
    <n v="1.0399999999999999E-3"/>
    <n v="13"/>
    <x v="2"/>
    <x v="7"/>
    <x v="84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n v="45"/>
    <b v="0"/>
    <n v="4.2599999999999999E-3"/>
    <n v="53.25"/>
    <x v="2"/>
    <x v="7"/>
    <x v="22"/>
    <b v="0"/>
    <s v="technology/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n v="30"/>
    <b v="0"/>
    <n v="2.9999999999999997E-4"/>
    <n v="3"/>
    <x v="2"/>
    <x v="7"/>
    <x v="84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n v="36.961400462969323"/>
    <b v="0"/>
    <n v="2.6666666666666666E-3"/>
    <n v="10"/>
    <x v="2"/>
    <x v="7"/>
    <x v="84"/>
    <b v="0"/>
    <s v="technology/web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n v="30"/>
    <b v="0"/>
    <n v="0.34"/>
    <n v="121.42857142857143"/>
    <x v="2"/>
    <x v="7"/>
    <x v="63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n v="23.82358796295739"/>
    <b v="0"/>
    <n v="6.2E-4"/>
    <n v="15.5"/>
    <x v="2"/>
    <x v="7"/>
    <x v="84"/>
    <b v="0"/>
    <s v="technology/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n v="60"/>
    <b v="0"/>
    <n v="0.02"/>
    <n v="100"/>
    <x v="2"/>
    <x v="7"/>
    <x v="29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n v="30"/>
    <b v="0"/>
    <n v="1.4E-2"/>
    <n v="23.333333333333332"/>
    <x v="2"/>
    <x v="7"/>
    <x v="79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n v="30"/>
    <b v="0"/>
    <n v="0"/>
    <n v="0"/>
    <x v="2"/>
    <x v="7"/>
    <x v="78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n v="30"/>
    <b v="0"/>
    <n v="3.9334666666666664E-2"/>
    <n v="45.386153846153846"/>
    <x v="2"/>
    <x v="7"/>
    <x v="62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n v="30"/>
    <b v="0"/>
    <n v="0"/>
    <n v="0"/>
    <x v="2"/>
    <x v="7"/>
    <x v="78"/>
    <b v="0"/>
    <s v="technology/web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n v="45"/>
    <b v="0"/>
    <n v="2.6200000000000001E-2"/>
    <n v="16.375"/>
    <x v="2"/>
    <x v="7"/>
    <x v="22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n v="45.974432870367309"/>
    <b v="0"/>
    <n v="2E-3"/>
    <n v="10"/>
    <x v="2"/>
    <x v="7"/>
    <x v="29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n v="30.041666666664241"/>
    <b v="0"/>
    <n v="0"/>
    <n v="0"/>
    <x v="2"/>
    <x v="7"/>
    <x v="78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n v="30"/>
    <b v="0"/>
    <n v="9.7400000000000004E-3"/>
    <n v="292.2"/>
    <x v="2"/>
    <x v="7"/>
    <x v="81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n v="30.041666666656965"/>
    <b v="0"/>
    <n v="6.41025641025641E-3"/>
    <n v="5"/>
    <x v="2"/>
    <x v="7"/>
    <x v="29"/>
    <b v="0"/>
    <s v="technology/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n v="30"/>
    <b v="0"/>
    <n v="0"/>
    <n v="0"/>
    <x v="2"/>
    <x v="7"/>
    <x v="78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n v="60"/>
    <b v="0"/>
    <n v="0"/>
    <n v="0"/>
    <x v="2"/>
    <x v="7"/>
    <x v="78"/>
    <b v="0"/>
    <s v="technology/web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n v="30"/>
    <b v="0"/>
    <n v="0"/>
    <n v="0"/>
    <x v="2"/>
    <x v="7"/>
    <x v="78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n v="30.710879629630654"/>
    <b v="0"/>
    <n v="0.21363333333333334"/>
    <n v="105.93388429752066"/>
    <x v="2"/>
    <x v="7"/>
    <x v="212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n v="30"/>
    <b v="0"/>
    <n v="0"/>
    <n v="0"/>
    <x v="2"/>
    <x v="7"/>
    <x v="78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n v="30"/>
    <b v="0"/>
    <n v="0"/>
    <n v="0"/>
    <x v="2"/>
    <x v="7"/>
    <x v="78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n v="30"/>
    <b v="0"/>
    <n v="0"/>
    <n v="0"/>
    <x v="2"/>
    <x v="7"/>
    <x v="78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n v="45"/>
    <b v="0"/>
    <n v="0.03"/>
    <n v="20"/>
    <x v="2"/>
    <x v="7"/>
    <x v="8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n v="30"/>
    <b v="0"/>
    <n v="0"/>
    <n v="0"/>
    <x v="2"/>
    <x v="7"/>
    <x v="78"/>
    <b v="0"/>
    <s v="technology/web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n v="60.041666666664241"/>
    <b v="0"/>
    <n v="3.9999999999999998E-7"/>
    <n v="1"/>
    <x v="2"/>
    <x v="7"/>
    <x v="29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n v="45"/>
    <b v="0"/>
    <n v="0.01"/>
    <n v="300"/>
    <x v="2"/>
    <x v="7"/>
    <x v="29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n v="30"/>
    <b v="0"/>
    <n v="1.044E-2"/>
    <n v="87"/>
    <x v="2"/>
    <x v="7"/>
    <x v="8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n v="20"/>
    <b v="0"/>
    <n v="5.6833333333333333E-2"/>
    <n v="37.888888888888886"/>
    <x v="2"/>
    <x v="7"/>
    <x v="82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n v="30"/>
    <b v="0"/>
    <n v="0"/>
    <n v="0"/>
    <x v="2"/>
    <x v="7"/>
    <x v="78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n v="30"/>
    <b v="0"/>
    <n v="0"/>
    <n v="0"/>
    <x v="2"/>
    <x v="7"/>
    <x v="78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n v="29.958333333335759"/>
    <b v="0"/>
    <n v="0"/>
    <n v="0"/>
    <x v="2"/>
    <x v="7"/>
    <x v="78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n v="32.997465277774609"/>
    <b v="0"/>
    <n v="0.17380000000000001"/>
    <n v="111.41025641025641"/>
    <x v="2"/>
    <x v="7"/>
    <x v="70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n v="59.651493055549508"/>
    <b v="0"/>
    <n v="2.0000000000000001E-4"/>
    <n v="90"/>
    <x v="2"/>
    <x v="7"/>
    <x v="29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n v="30"/>
    <b v="0"/>
    <n v="0"/>
    <n v="0"/>
    <x v="2"/>
    <x v="7"/>
    <x v="78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n v="30"/>
    <b v="0"/>
    <n v="1.75E-3"/>
    <n v="116.66666666666667"/>
    <x v="2"/>
    <x v="7"/>
    <x v="8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n v="29.595821759263345"/>
    <b v="0"/>
    <n v="8.3340278356529708E-4"/>
    <n v="10"/>
    <x v="2"/>
    <x v="7"/>
    <x v="29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n v="29"/>
    <b v="0"/>
    <n v="1.38E-2"/>
    <n v="76.666666666666671"/>
    <x v="2"/>
    <x v="7"/>
    <x v="82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n v="30.041666666671517"/>
    <b v="0"/>
    <n v="0"/>
    <n v="0"/>
    <x v="2"/>
    <x v="7"/>
    <x v="78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n v="31.659004629618721"/>
    <b v="0"/>
    <n v="0.1245"/>
    <n v="49.8"/>
    <x v="2"/>
    <x v="7"/>
    <x v="20"/>
    <b v="0"/>
    <s v="technology/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n v="30"/>
    <b v="0"/>
    <n v="2.0000000000000001E-4"/>
    <n v="1"/>
    <x v="2"/>
    <x v="7"/>
    <x v="29"/>
    <b v="0"/>
    <s v="technology/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n v="30"/>
    <b v="0"/>
    <n v="8.0000000000000007E-5"/>
    <n v="2"/>
    <x v="2"/>
    <x v="7"/>
    <x v="29"/>
    <b v="0"/>
    <s v="technology/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n v="29.993865740732872"/>
    <b v="0"/>
    <n v="2E-3"/>
    <n v="4"/>
    <x v="2"/>
    <x v="7"/>
    <x v="29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n v="28.999097222229466"/>
    <b v="0"/>
    <n v="0"/>
    <n v="0"/>
    <x v="2"/>
    <x v="7"/>
    <x v="78"/>
    <b v="0"/>
    <s v="technology/web"/>
  </r>
  <r>
    <n v="638"/>
    <s v="W (Canceled)"/>
    <s v="O0"/>
    <n v="200000"/>
    <n v="18"/>
    <x v="1"/>
    <x v="12"/>
    <s v="EUR"/>
    <n v="1490447662"/>
    <d v="2017-03-25T13:14:22"/>
    <n v="1485267262"/>
    <x v="638"/>
    <n v="59.958333333335759"/>
    <b v="0"/>
    <n v="9.0000000000000006E-5"/>
    <n v="3"/>
    <x v="2"/>
    <x v="7"/>
    <x v="79"/>
    <b v="0"/>
    <s v="technology/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n v="60"/>
    <b v="0"/>
    <n v="9.9999999999999995E-7"/>
    <n v="1"/>
    <x v="2"/>
    <x v="7"/>
    <x v="29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n v="15.538020833322662"/>
    <b v="0"/>
    <n v="1.4428571428571428"/>
    <n v="50.5"/>
    <x v="2"/>
    <x v="8"/>
    <x v="84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n v="30"/>
    <b v="0"/>
    <n v="1.1916249999999999"/>
    <n v="151.31746031746033"/>
    <x v="2"/>
    <x v="8"/>
    <x v="213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n v="36"/>
    <b v="0"/>
    <n v="14.604850000000001"/>
    <n v="134.3592456301748"/>
    <x v="2"/>
    <x v="8"/>
    <x v="21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n v="55"/>
    <b v="0"/>
    <n v="1.0580799999999999"/>
    <n v="174.02631578947367"/>
    <x v="2"/>
    <x v="8"/>
    <x v="215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n v="42.375706018516212"/>
    <b v="0"/>
    <n v="3.0011791999999997"/>
    <n v="73.486268364348675"/>
    <x v="2"/>
    <x v="8"/>
    <x v="216"/>
    <b v="1"/>
    <s v="technology/wearables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n v="30"/>
    <b v="0"/>
    <n v="2.7869999999999999"/>
    <n v="23.518987341772153"/>
    <x v="2"/>
    <x v="8"/>
    <x v="186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n v="30"/>
    <b v="0"/>
    <n v="1.3187625000000001"/>
    <n v="39.074444444444445"/>
    <x v="2"/>
    <x v="8"/>
    <x v="74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n v="29.958333333335759"/>
    <b v="0"/>
    <n v="1.0705"/>
    <n v="125.94117647058823"/>
    <x v="2"/>
    <x v="8"/>
    <x v="57"/>
    <b v="1"/>
    <s v="technology/wearables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n v="35"/>
    <b v="0"/>
    <n v="1.2682285714285715"/>
    <n v="1644"/>
    <x v="2"/>
    <x v="8"/>
    <x v="74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n v="21"/>
    <b v="0"/>
    <n v="1.3996"/>
    <n v="42.670731707317074"/>
    <x v="2"/>
    <x v="8"/>
    <x v="141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n v="60.041666666671517"/>
    <b v="0"/>
    <n v="1.1240000000000001"/>
    <n v="35.125"/>
    <x v="2"/>
    <x v="8"/>
    <x v="53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n v="30"/>
    <b v="0"/>
    <n v="1.00528"/>
    <n v="239.35238095238094"/>
    <x v="2"/>
    <x v="8"/>
    <x v="217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n v="30.041666666664241"/>
    <b v="0"/>
    <n v="1.0046666666666666"/>
    <n v="107.64285714285714"/>
    <x v="2"/>
    <x v="8"/>
    <x v="33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n v="37"/>
    <b v="0"/>
    <n v="1.4144600000000001"/>
    <n v="95.830623306233065"/>
    <x v="2"/>
    <x v="8"/>
    <x v="218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n v="30"/>
    <b v="0"/>
    <n v="2.6729166666666666"/>
    <n v="31.663376110562684"/>
    <x v="2"/>
    <x v="8"/>
    <x v="219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n v="29.958333333328483"/>
    <b v="0"/>
    <n v="1.4688749999999999"/>
    <n v="42.886861313868614"/>
    <x v="2"/>
    <x v="8"/>
    <x v="220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n v="59.958333333328483"/>
    <b v="0"/>
    <n v="2.1356000000000002"/>
    <n v="122.73563218390805"/>
    <x v="2"/>
    <x v="8"/>
    <x v="45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n v="30"/>
    <b v="0"/>
    <n v="1.2569999999999999"/>
    <n v="190.45454545454547"/>
    <x v="2"/>
    <x v="8"/>
    <x v="221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n v="32.589247685187729"/>
    <b v="0"/>
    <n v="1.0446206037108834"/>
    <n v="109.33695652173913"/>
    <x v="2"/>
    <x v="8"/>
    <x v="222"/>
    <b v="1"/>
    <s v="technology/wearables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n v="30"/>
    <b v="0"/>
    <n v="1.0056666666666667"/>
    <n v="143.66666666666666"/>
    <x v="2"/>
    <x v="8"/>
    <x v="64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n v="30.041666666671517"/>
    <b v="0"/>
    <n v="3.058E-2"/>
    <n v="84.944444444444443"/>
    <x v="2"/>
    <x v="8"/>
    <x v="59"/>
    <b v="0"/>
    <s v="technology/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n v="30"/>
    <b v="0"/>
    <n v="9.4999999999999998E-3"/>
    <n v="10.555555555555555"/>
    <x v="2"/>
    <x v="8"/>
    <x v="82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n v="30"/>
    <b v="0"/>
    <n v="4.0000000000000001E-3"/>
    <n v="39"/>
    <x v="2"/>
    <x v="8"/>
    <x v="80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n v="30"/>
    <b v="0"/>
    <n v="3.5000000000000001E-3"/>
    <n v="100"/>
    <x v="2"/>
    <x v="8"/>
    <x v="63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n v="30"/>
    <b v="0"/>
    <n v="7.5333333333333335E-2"/>
    <n v="31.172413793103448"/>
    <x v="2"/>
    <x v="8"/>
    <x v="60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n v="60"/>
    <b v="0"/>
    <n v="0.18640000000000001"/>
    <n v="155.33333333333334"/>
    <x v="2"/>
    <x v="8"/>
    <x v="8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n v="30"/>
    <b v="0"/>
    <n v="4.0000000000000003E-5"/>
    <n v="2"/>
    <x v="2"/>
    <x v="8"/>
    <x v="80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n v="40"/>
    <b v="0"/>
    <n v="0.1002"/>
    <n v="178.92857142857142"/>
    <x v="2"/>
    <x v="8"/>
    <x v="33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n v="45"/>
    <b v="0"/>
    <n v="4.5600000000000002E-2"/>
    <n v="27.36"/>
    <x v="2"/>
    <x v="8"/>
    <x v="20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n v="30"/>
    <b v="0"/>
    <n v="0.21507499999999999"/>
    <n v="1536.25"/>
    <x v="2"/>
    <x v="8"/>
    <x v="33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n v="33.630555555559113"/>
    <b v="0"/>
    <n v="0.29276666666666668"/>
    <n v="84.99677419354839"/>
    <x v="2"/>
    <x v="8"/>
    <x v="223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n v="33.473935185189475"/>
    <b v="0"/>
    <n v="0.39426666666666665"/>
    <n v="788.5333333333333"/>
    <x v="2"/>
    <x v="8"/>
    <x v="41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n v="30.988148148149776"/>
    <b v="0"/>
    <n v="0.21628"/>
    <n v="50.29767441860465"/>
    <x v="2"/>
    <x v="8"/>
    <x v="224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n v="45"/>
    <b v="0"/>
    <n v="2.0500000000000002E-3"/>
    <n v="68.333333333333329"/>
    <x v="2"/>
    <x v="8"/>
    <x v="8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n v="60"/>
    <b v="0"/>
    <n v="2.9999999999999997E-4"/>
    <n v="7.5"/>
    <x v="2"/>
    <x v="8"/>
    <x v="84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n v="29.360370370370219"/>
    <b v="0"/>
    <n v="0.14849999999999999"/>
    <n v="34.269230769230766"/>
    <x v="2"/>
    <x v="8"/>
    <x v="55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n v="30"/>
    <b v="0"/>
    <n v="1.4710000000000001E-2"/>
    <n v="61.291666666666664"/>
    <x v="2"/>
    <x v="8"/>
    <x v="5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n v="45"/>
    <b v="0"/>
    <n v="0.25584000000000001"/>
    <n v="133.25"/>
    <x v="2"/>
    <x v="8"/>
    <x v="93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n v="30"/>
    <b v="0"/>
    <n v="3.8206896551724136E-2"/>
    <n v="65.17647058823529"/>
    <x v="2"/>
    <x v="8"/>
    <x v="5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n v="60"/>
    <b v="0"/>
    <n v="0.15485964912280703"/>
    <n v="93.90425531914893"/>
    <x v="2"/>
    <x v="8"/>
    <x v="225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n v="35"/>
    <b v="0"/>
    <n v="0.25912000000000002"/>
    <n v="150.65116279069767"/>
    <x v="2"/>
    <x v="8"/>
    <x v="135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n v="30"/>
    <b v="0"/>
    <n v="4.0000000000000002E-4"/>
    <n v="1"/>
    <x v="2"/>
    <x v="8"/>
    <x v="29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n v="29.958333333343035"/>
    <b v="0"/>
    <n v="1.06E-3"/>
    <n v="13.25"/>
    <x v="2"/>
    <x v="8"/>
    <x v="80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n v="40"/>
    <b v="0"/>
    <n v="8.5142857142857138E-3"/>
    <n v="99.333333333333329"/>
    <x v="2"/>
    <x v="8"/>
    <x v="83"/>
    <b v="0"/>
    <s v="technology/wearables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n v="35.65172453703417"/>
    <b v="0"/>
    <n v="7.4837500000000001E-2"/>
    <n v="177.39259259259259"/>
    <x v="2"/>
    <x v="8"/>
    <x v="12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n v="45"/>
    <b v="0"/>
    <n v="0.27650000000000002"/>
    <n v="55.3"/>
    <x v="2"/>
    <x v="8"/>
    <x v="73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n v="30"/>
    <b v="0"/>
    <n v="0"/>
    <n v="0"/>
    <x v="2"/>
    <x v="8"/>
    <x v="78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n v="60"/>
    <b v="0"/>
    <n v="3.5499999999999997E-2"/>
    <n v="591.66666666666663"/>
    <x v="2"/>
    <x v="8"/>
    <x v="79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n v="30"/>
    <b v="0"/>
    <n v="0.72989999999999999"/>
    <n v="405.5"/>
    <x v="2"/>
    <x v="8"/>
    <x v="17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n v="36.539849537039117"/>
    <b v="0"/>
    <n v="0.57648750000000004"/>
    <n v="343.14732142857144"/>
    <x v="2"/>
    <x v="8"/>
    <x v="226"/>
    <b v="0"/>
    <s v="technology/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n v="42.615266203705687"/>
    <b v="0"/>
    <n v="0.1234"/>
    <n v="72.588235294117652"/>
    <x v="2"/>
    <x v="8"/>
    <x v="69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n v="28"/>
    <b v="0"/>
    <n v="5.1999999999999998E-3"/>
    <n v="26"/>
    <x v="2"/>
    <x v="8"/>
    <x v="73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n v="30"/>
    <b v="0"/>
    <n v="6.5299999999999997E-2"/>
    <n v="6.4975124378109452"/>
    <x v="2"/>
    <x v="8"/>
    <x v="227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n v="30"/>
    <b v="0"/>
    <n v="0.35338000000000003"/>
    <n v="119.38513513513513"/>
    <x v="2"/>
    <x v="8"/>
    <x v="228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n v="30"/>
    <b v="0"/>
    <n v="3.933333333333333E-3"/>
    <n v="84.285714285714292"/>
    <x v="2"/>
    <x v="8"/>
    <x v="63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n v="30"/>
    <b v="0"/>
    <n v="1.06E-2"/>
    <n v="90.857142857142861"/>
    <x v="2"/>
    <x v="8"/>
    <x v="63"/>
    <b v="0"/>
    <s v="technology/wearables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n v="30"/>
    <b v="0"/>
    <n v="5.7142857142857145E-6"/>
    <n v="1"/>
    <x v="2"/>
    <x v="8"/>
    <x v="29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n v="15"/>
    <b v="0"/>
    <n v="0.46379999999999999"/>
    <n v="20.342105263157894"/>
    <x v="2"/>
    <x v="8"/>
    <x v="229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n v="33.152256944449618"/>
    <b v="0"/>
    <n v="0.15390000000000001"/>
    <n v="530.68965517241384"/>
    <x v="2"/>
    <x v="8"/>
    <x v="60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n v="37.18115740740177"/>
    <b v="0"/>
    <n v="0.824221076923077"/>
    <n v="120.39184269662923"/>
    <x v="2"/>
    <x v="8"/>
    <x v="23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n v="30"/>
    <b v="0"/>
    <n v="2.6866666666666667E-2"/>
    <n v="13"/>
    <x v="2"/>
    <x v="8"/>
    <x v="162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n v="30"/>
    <b v="0"/>
    <n v="0.26600000000000001"/>
    <n v="291.33333333333331"/>
    <x v="2"/>
    <x v="8"/>
    <x v="64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n v="30.041666666656965"/>
    <b v="0"/>
    <n v="0.30813400000000002"/>
    <n v="124.9191891891892"/>
    <x v="2"/>
    <x v="8"/>
    <x v="7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n v="55.029756944437395"/>
    <b v="0"/>
    <n v="5.5800000000000002E-2"/>
    <n v="119.57142857142857"/>
    <x v="2"/>
    <x v="8"/>
    <x v="63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n v="60"/>
    <b v="0"/>
    <n v="8.7454545454545458E-3"/>
    <n v="120.25"/>
    <x v="2"/>
    <x v="8"/>
    <x v="80"/>
    <b v="0"/>
    <s v="technology/wearables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n v="30"/>
    <b v="0"/>
    <n v="9.7699999999999992E-3"/>
    <n v="195.4"/>
    <x v="2"/>
    <x v="8"/>
    <x v="81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n v="41.781909722223645"/>
    <b v="0"/>
    <n v="0"/>
    <n v="0"/>
    <x v="2"/>
    <x v="8"/>
    <x v="78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n v="40"/>
    <b v="0"/>
    <n v="0.78927352941176465"/>
    <n v="117.69868421052631"/>
    <x v="2"/>
    <x v="8"/>
    <x v="231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n v="60"/>
    <b v="0"/>
    <n v="0.22092500000000001"/>
    <n v="23.948509485094849"/>
    <x v="2"/>
    <x v="8"/>
    <x v="232"/>
    <b v="0"/>
    <s v="technology/wearables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n v="30"/>
    <b v="0"/>
    <n v="4.0666666666666663E-3"/>
    <n v="30.5"/>
    <x v="2"/>
    <x v="8"/>
    <x v="84"/>
    <b v="0"/>
    <s v="technology/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n v="33.045578703698993"/>
    <b v="0"/>
    <n v="0"/>
    <n v="0"/>
    <x v="2"/>
    <x v="8"/>
    <x v="78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n v="40.041666666656965"/>
    <b v="0"/>
    <n v="0.33790999999999999"/>
    <n v="99.973372781065095"/>
    <x v="2"/>
    <x v="8"/>
    <x v="233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n v="30"/>
    <b v="0"/>
    <n v="2.1649484536082476E-3"/>
    <n v="26.25"/>
    <x v="2"/>
    <x v="8"/>
    <x v="80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n v="30"/>
    <b v="0"/>
    <n v="7.9600000000000001E-3"/>
    <n v="199"/>
    <x v="2"/>
    <x v="8"/>
    <x v="29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n v="60"/>
    <b v="0"/>
    <n v="0.14993333333333334"/>
    <n v="80.321428571428569"/>
    <x v="2"/>
    <x v="8"/>
    <x v="33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n v="40.041666666671517"/>
    <b v="0"/>
    <n v="5.0509090909090906E-2"/>
    <n v="115.75"/>
    <x v="2"/>
    <x v="8"/>
    <x v="8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n v="33.341354166666861"/>
    <b v="0"/>
    <n v="0.10214285714285715"/>
    <n v="44.6875"/>
    <x v="2"/>
    <x v="8"/>
    <x v="38"/>
    <b v="0"/>
    <s v="technology/wearables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n v="30"/>
    <b v="0"/>
    <n v="3.0500000000000002E-3"/>
    <n v="76.25"/>
    <x v="2"/>
    <x v="8"/>
    <x v="80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n v="31.403854166666861"/>
    <b v="0"/>
    <n v="7.4999999999999997E-3"/>
    <n v="22.5"/>
    <x v="2"/>
    <x v="8"/>
    <x v="80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n v="14"/>
    <b v="0"/>
    <n v="1.2933333333333333E-2"/>
    <n v="19.399999999999999"/>
    <x v="2"/>
    <x v="8"/>
    <x v="73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n v="28"/>
    <b v="0"/>
    <n v="1.4394736842105262"/>
    <n v="66.707317073170728"/>
    <x v="3"/>
    <x v="9"/>
    <x v="14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n v="45"/>
    <b v="0"/>
    <n v="1.2210975609756098"/>
    <n v="84.142857142857139"/>
    <x v="3"/>
    <x v="9"/>
    <x v="46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n v="29.958333333335759"/>
    <b v="0"/>
    <n v="1.3202400000000001"/>
    <n v="215.72549019607843"/>
    <x v="3"/>
    <x v="9"/>
    <x v="234"/>
    <b v="1"/>
    <s v="publishing/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n v="30.349432870367309"/>
    <b v="0"/>
    <n v="1.0938000000000001"/>
    <n v="54.69"/>
    <x v="3"/>
    <x v="9"/>
    <x v="61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n v="30"/>
    <b v="0"/>
    <n v="1.0547157142857144"/>
    <n v="51.62944055944056"/>
    <x v="3"/>
    <x v="9"/>
    <x v="235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n v="30"/>
    <b v="0"/>
    <n v="1.0035000000000001"/>
    <n v="143.35714285714286"/>
    <x v="3"/>
    <x v="9"/>
    <x v="205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n v="30"/>
    <b v="0"/>
    <n v="1.014"/>
    <n v="72.428571428571431"/>
    <x v="3"/>
    <x v="9"/>
    <x v="2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n v="41.868645833339542"/>
    <b v="0"/>
    <n v="1.5551428571428572"/>
    <n v="36.530201342281877"/>
    <x v="3"/>
    <x v="9"/>
    <x v="184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n v="45"/>
    <b v="0"/>
    <n v="1.05566"/>
    <n v="60.903461538461535"/>
    <x v="3"/>
    <x v="9"/>
    <x v="208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n v="60"/>
    <b v="0"/>
    <n v="1.3065"/>
    <n v="43.55"/>
    <x v="3"/>
    <x v="9"/>
    <x v="148"/>
    <b v="1"/>
    <s v="publishing/nonfiction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n v="30"/>
    <b v="0"/>
    <n v="1.3219000000000001"/>
    <n v="99.766037735849054"/>
    <x v="3"/>
    <x v="9"/>
    <x v="236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n v="50.454317129631818"/>
    <b v="0"/>
    <n v="1.26"/>
    <n v="88.732394366197184"/>
    <x v="3"/>
    <x v="9"/>
    <x v="26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n v="60"/>
    <b v="0"/>
    <n v="1.6"/>
    <n v="4.9230769230769234"/>
    <x v="3"/>
    <x v="9"/>
    <x v="62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n v="30"/>
    <b v="0"/>
    <n v="1.2048000000000001"/>
    <n v="17.822485207100591"/>
    <x v="3"/>
    <x v="9"/>
    <x v="39"/>
    <b v="1"/>
    <s v="publishing/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n v="31.04374999999709"/>
    <b v="0"/>
    <n v="1.2552941176470589"/>
    <n v="187.19298245614036"/>
    <x v="3"/>
    <x v="9"/>
    <x v="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n v="30.99761574074364"/>
    <b v="0"/>
    <n v="1.1440638297872341"/>
    <n v="234.80786026200875"/>
    <x v="3"/>
    <x v="9"/>
    <x v="194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n v="19.473379629627743"/>
    <b v="0"/>
    <n v="3.151388888888889"/>
    <n v="105.04629629629629"/>
    <x v="3"/>
    <x v="9"/>
    <x v="52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n v="17.558020833334012"/>
    <b v="0"/>
    <n v="1.224"/>
    <n v="56.666666666666664"/>
    <x v="3"/>
    <x v="9"/>
    <x v="52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n v="30.603541666670935"/>
    <b v="0"/>
    <n v="1.0673333333333332"/>
    <n v="39.048780487804876"/>
    <x v="3"/>
    <x v="9"/>
    <x v="14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n v="33"/>
    <b v="0"/>
    <n v="1.5833333333333333"/>
    <n v="68.345323741007192"/>
    <x v="3"/>
    <x v="9"/>
    <x v="237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n v="14"/>
    <b v="0"/>
    <n v="1.0740000000000001"/>
    <n v="169.57894736842104"/>
    <x v="3"/>
    <x v="9"/>
    <x v="10"/>
    <b v="1"/>
    <s v="publishing/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n v="35"/>
    <b v="0"/>
    <n v="1.0226"/>
    <n v="141.42340425531913"/>
    <x v="3"/>
    <x v="9"/>
    <x v="225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n v="29.958333333328483"/>
    <b v="0"/>
    <n v="1.1071428571428572"/>
    <n v="67.391304347826093"/>
    <x v="3"/>
    <x v="9"/>
    <x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n v="25.165682870370802"/>
    <b v="0"/>
    <n v="1.48"/>
    <n v="54.266666666666666"/>
    <x v="3"/>
    <x v="9"/>
    <x v="41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n v="30"/>
    <b v="0"/>
    <n v="1.0232000000000001"/>
    <n v="82.516129032258064"/>
    <x v="3"/>
    <x v="9"/>
    <x v="95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n v="30"/>
    <b v="0"/>
    <n v="1.7909909909909909"/>
    <n v="53.729729729729726"/>
    <x v="3"/>
    <x v="9"/>
    <x v="142"/>
    <b v="1"/>
    <s v="publishing/nonfiction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n v="18.123043981482624"/>
    <b v="0"/>
    <n v="1.1108135252761968"/>
    <n v="34.206185567010309"/>
    <x v="3"/>
    <x v="9"/>
    <x v="174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n v="30.90533564814541"/>
    <b v="0"/>
    <n v="1.0004285714285714"/>
    <n v="127.32727272727273"/>
    <x v="3"/>
    <x v="9"/>
    <x v="16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n v="30"/>
    <b v="0"/>
    <n v="1.0024999999999999"/>
    <n v="45.56818181818182"/>
    <x v="3"/>
    <x v="9"/>
    <x v="3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n v="30"/>
    <b v="0"/>
    <n v="1.0556000000000001"/>
    <n v="95.963636363636368"/>
    <x v="3"/>
    <x v="9"/>
    <x v="238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n v="30"/>
    <b v="0"/>
    <n v="1.0258775877587758"/>
    <n v="77.271186440677965"/>
    <x v="3"/>
    <x v="9"/>
    <x v="211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n v="46"/>
    <b v="0"/>
    <n v="1.1850000000000001"/>
    <n v="57.338709677419352"/>
    <x v="3"/>
    <x v="9"/>
    <x v="95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n v="20.036840277767624"/>
    <b v="0"/>
    <n v="1.117"/>
    <n v="53.19047619047619"/>
    <x v="3"/>
    <x v="9"/>
    <x v="217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n v="30"/>
    <b v="0"/>
    <n v="1.28"/>
    <n v="492.30769230769232"/>
    <x v="3"/>
    <x v="9"/>
    <x v="55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n v="30"/>
    <b v="0"/>
    <n v="1.0375000000000001"/>
    <n v="42.346938775510203"/>
    <x v="3"/>
    <x v="9"/>
    <x v="72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n v="30.423414351847896"/>
    <b v="0"/>
    <n v="1.0190760000000001"/>
    <n v="37.466029411764708"/>
    <x v="3"/>
    <x v="9"/>
    <x v="32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n v="60.958333333335759"/>
    <b v="0"/>
    <n v="1.177142857142857"/>
    <n v="37.454545454545453"/>
    <x v="3"/>
    <x v="9"/>
    <x v="19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n v="14"/>
    <b v="0"/>
    <n v="2.38"/>
    <n v="33.055555555555557"/>
    <x v="3"/>
    <x v="9"/>
    <x v="59"/>
    <b v="1"/>
    <s v="publishing/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n v="30"/>
    <b v="0"/>
    <n v="1.02"/>
    <n v="134.21052631578948"/>
    <x v="3"/>
    <x v="9"/>
    <x v="10"/>
    <b v="1"/>
    <s v="publishing/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n v="40"/>
    <b v="0"/>
    <n v="1.0192000000000001"/>
    <n v="51.474747474747474"/>
    <x v="3"/>
    <x v="9"/>
    <x v="221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n v="30.041666666664241"/>
    <b v="0"/>
    <n v="0"/>
    <n v="0"/>
    <x v="3"/>
    <x v="10"/>
    <x v="78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n v="30"/>
    <b v="0"/>
    <n v="4.7E-2"/>
    <n v="39.166666666666664"/>
    <x v="3"/>
    <x v="10"/>
    <x v="79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n v="17.391550925924093"/>
    <b v="0"/>
    <n v="0"/>
    <n v="0"/>
    <x v="3"/>
    <x v="10"/>
    <x v="78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n v="30"/>
    <b v="0"/>
    <n v="1.1655011655011655E-3"/>
    <n v="5"/>
    <x v="3"/>
    <x v="10"/>
    <x v="29"/>
    <b v="0"/>
    <s v="publishing/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n v="30"/>
    <b v="0"/>
    <n v="0"/>
    <n v="0"/>
    <x v="3"/>
    <x v="10"/>
    <x v="78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n v="30"/>
    <b v="0"/>
    <n v="0.36014285714285715"/>
    <n v="57.295454545454547"/>
    <x v="3"/>
    <x v="10"/>
    <x v="3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n v="30"/>
    <b v="0"/>
    <n v="0"/>
    <n v="0"/>
    <x v="3"/>
    <x v="10"/>
    <x v="78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n v="30"/>
    <b v="0"/>
    <n v="3.5400000000000001E-2"/>
    <n v="59"/>
    <x v="3"/>
    <x v="10"/>
    <x v="8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n v="30"/>
    <b v="0"/>
    <n v="0"/>
    <n v="0"/>
    <x v="3"/>
    <x v="10"/>
    <x v="78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n v="30"/>
    <b v="0"/>
    <n v="0.41399999999999998"/>
    <n v="31.846153846153847"/>
    <x v="3"/>
    <x v="10"/>
    <x v="47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n v="40"/>
    <b v="0"/>
    <n v="0"/>
    <n v="0"/>
    <x v="3"/>
    <x v="10"/>
    <x v="78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n v="50"/>
    <b v="0"/>
    <n v="2.631578947368421E-4"/>
    <n v="10"/>
    <x v="3"/>
    <x v="10"/>
    <x v="29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n v="50.109039351853426"/>
    <b v="0"/>
    <n v="3.3333333333333333E-2"/>
    <n v="50"/>
    <x v="3"/>
    <x v="10"/>
    <x v="29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n v="34.223090277781012"/>
    <b v="0"/>
    <n v="8.5129023676509714E-3"/>
    <n v="16"/>
    <x v="3"/>
    <x v="10"/>
    <x v="84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n v="30"/>
    <b v="0"/>
    <n v="0.70199999999999996"/>
    <n v="39"/>
    <x v="3"/>
    <x v="10"/>
    <x v="82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n v="30"/>
    <b v="0"/>
    <n v="1.7000000000000001E-2"/>
    <n v="34"/>
    <x v="3"/>
    <x v="10"/>
    <x v="81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n v="37.522627314814599"/>
    <b v="0"/>
    <n v="0.51400000000000001"/>
    <n v="63.122807017543863"/>
    <x v="3"/>
    <x v="10"/>
    <x v="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n v="30"/>
    <b v="0"/>
    <n v="7.0000000000000001E-3"/>
    <n v="7"/>
    <x v="3"/>
    <x v="10"/>
    <x v="8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n v="30"/>
    <b v="0"/>
    <n v="4.0000000000000001E-3"/>
    <n v="2"/>
    <x v="3"/>
    <x v="10"/>
    <x v="29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n v="29.482581018513883"/>
    <b v="0"/>
    <n v="2.6666666666666668E-2"/>
    <n v="66.666666666666671"/>
    <x v="3"/>
    <x v="10"/>
    <x v="79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n v="30"/>
    <b v="0"/>
    <n v="1.04"/>
    <n v="38.518518518518519"/>
    <x v="4"/>
    <x v="11"/>
    <x v="74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n v="30"/>
    <b v="0"/>
    <n v="1.3315375"/>
    <n v="42.609200000000001"/>
    <x v="4"/>
    <x v="11"/>
    <x v="20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n v="30"/>
    <b v="0"/>
    <n v="1"/>
    <n v="50"/>
    <x v="4"/>
    <x v="11"/>
    <x v="25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n v="39.142951388887013"/>
    <b v="0"/>
    <n v="1.4813333333333334"/>
    <n v="63.485714285714288"/>
    <x v="4"/>
    <x v="11"/>
    <x v="2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n v="39.958333333335759"/>
    <b v="0"/>
    <n v="1.0249999999999999"/>
    <n v="102.5"/>
    <x v="4"/>
    <x v="11"/>
    <x v="73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n v="30"/>
    <b v="0"/>
    <n v="1.8062799999999999"/>
    <n v="31.142758620689655"/>
    <x v="4"/>
    <x v="11"/>
    <x v="60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n v="57.601689814815472"/>
    <b v="0"/>
    <n v="1.4279999999999999"/>
    <n v="162.27272727272728"/>
    <x v="4"/>
    <x v="11"/>
    <x v="3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n v="30"/>
    <b v="0"/>
    <n v="1.1416666666666666"/>
    <n v="80.588235294117652"/>
    <x v="4"/>
    <x v="11"/>
    <x v="5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n v="38.159166666671808"/>
    <b v="0"/>
    <n v="2.03505"/>
    <n v="59.85441176470588"/>
    <x v="4"/>
    <x v="11"/>
    <x v="69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n v="18.146527777775191"/>
    <b v="0"/>
    <n v="1.0941176470588236"/>
    <n v="132.85714285714286"/>
    <x v="4"/>
    <x v="11"/>
    <x v="25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n v="30"/>
    <b v="0"/>
    <n v="1.443746"/>
    <n v="92.547820512820508"/>
    <x v="4"/>
    <x v="11"/>
    <x v="239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n v="33.468680555553874"/>
    <b v="0"/>
    <n v="1.0386666666666666"/>
    <n v="60.859375"/>
    <x v="4"/>
    <x v="11"/>
    <x v="130"/>
    <b v="1"/>
    <s v="music/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n v="30.041666666664241"/>
    <b v="0"/>
    <n v="1.0044440000000001"/>
    <n v="41.851833333333339"/>
    <x v="4"/>
    <x v="11"/>
    <x v="65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n v="15.466388888889924"/>
    <b v="0"/>
    <n v="1.0277927272727272"/>
    <n v="88.325937499999995"/>
    <x v="4"/>
    <x v="11"/>
    <x v="58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n v="55.597488425926713"/>
    <b v="0"/>
    <n v="1.0531250000000001"/>
    <n v="158.96226415094338"/>
    <x v="4"/>
    <x v="11"/>
    <x v="28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n v="42.594606481485243"/>
    <b v="0"/>
    <n v="1.1178571428571429"/>
    <n v="85.054347826086953"/>
    <x v="4"/>
    <x v="11"/>
    <x v="192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n v="29.99901620370656"/>
    <b v="0"/>
    <n v="1.0135000000000001"/>
    <n v="112.61111111111111"/>
    <x v="4"/>
    <x v="11"/>
    <x v="24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n v="31.172592592592991"/>
    <b v="0"/>
    <n v="1.0753333333333333"/>
    <n v="45.436619718309856"/>
    <x v="4"/>
    <x v="11"/>
    <x v="26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n v="30"/>
    <b v="0"/>
    <n v="1.1488571428571428"/>
    <n v="46.218390804597703"/>
    <x v="4"/>
    <x v="11"/>
    <x v="45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n v="30"/>
    <b v="0"/>
    <n v="1.0002"/>
    <n v="178.60714285714286"/>
    <x v="4"/>
    <x v="11"/>
    <x v="33"/>
    <b v="1"/>
    <s v="music/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n v="30"/>
    <b v="0"/>
    <n v="1.5213333333333334"/>
    <n v="40.75"/>
    <x v="4"/>
    <x v="11"/>
    <x v="6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n v="30"/>
    <b v="0"/>
    <n v="1.1152149999999998"/>
    <n v="43.733921568627444"/>
    <x v="4"/>
    <x v="11"/>
    <x v="13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n v="46.147870370368764"/>
    <b v="0"/>
    <n v="1.0133333333333334"/>
    <n v="81.066666666666663"/>
    <x v="4"/>
    <x v="11"/>
    <x v="11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n v="26.091689814813435"/>
    <b v="0"/>
    <n v="1.232608695652174"/>
    <n v="74.60526315789474"/>
    <x v="4"/>
    <x v="11"/>
    <x v="44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n v="17.060347222221026"/>
    <b v="0"/>
    <n v="1"/>
    <n v="305.55555555555554"/>
    <x v="4"/>
    <x v="11"/>
    <x v="59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n v="50.135277777779265"/>
    <b v="0"/>
    <n v="1.05"/>
    <n v="58.333333333333336"/>
    <x v="4"/>
    <x v="11"/>
    <x v="241"/>
    <b v="1"/>
    <s v="music/rock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n v="30"/>
    <b v="0"/>
    <n v="1.0443750000000001"/>
    <n v="117.67605633802818"/>
    <x v="4"/>
    <x v="11"/>
    <x v="26"/>
    <b v="1"/>
    <s v="music/rock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n v="35.454733796286746"/>
    <b v="0"/>
    <n v="1.05125"/>
    <n v="73.771929824561397"/>
    <x v="4"/>
    <x v="11"/>
    <x v="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n v="33.107106481482333"/>
    <b v="0"/>
    <n v="1"/>
    <n v="104.65116279069767"/>
    <x v="4"/>
    <x v="11"/>
    <x v="68"/>
    <b v="1"/>
    <s v="music/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n v="30"/>
    <b v="0"/>
    <n v="1.03775"/>
    <n v="79.82692307692308"/>
    <x v="4"/>
    <x v="11"/>
    <x v="47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n v="30"/>
    <b v="0"/>
    <n v="1.05"/>
    <n v="58.333333333333336"/>
    <x v="4"/>
    <x v="11"/>
    <x v="74"/>
    <b v="1"/>
    <s v="music/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n v="22.059236111112114"/>
    <b v="0"/>
    <n v="1.04"/>
    <n v="86.666666666666671"/>
    <x v="4"/>
    <x v="11"/>
    <x v="8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n v="52.56398148147855"/>
    <b v="0"/>
    <n v="1.5183333333333333"/>
    <n v="27.606060606060606"/>
    <x v="4"/>
    <x v="11"/>
    <x v="51"/>
    <b v="1"/>
    <s v="music/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n v="30"/>
    <b v="0"/>
    <n v="1.59996"/>
    <n v="24.999375000000001"/>
    <x v="4"/>
    <x v="11"/>
    <x v="93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n v="15.00971064814803"/>
    <b v="0"/>
    <n v="1.2729999999999999"/>
    <n v="45.464285714285715"/>
    <x v="4"/>
    <x v="11"/>
    <x v="33"/>
    <b v="1"/>
    <s v="music/rock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n v="30"/>
    <b v="0"/>
    <n v="1.07"/>
    <n v="99.534883720930239"/>
    <x v="4"/>
    <x v="11"/>
    <x v="68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n v="31.399965277778392"/>
    <b v="0"/>
    <n v="1.1512214285714286"/>
    <n v="39.31"/>
    <x v="4"/>
    <x v="11"/>
    <x v="242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n v="53.60797453703708"/>
    <b v="0"/>
    <n v="1.3711066666666665"/>
    <n v="89.419999999999987"/>
    <x v="4"/>
    <x v="11"/>
    <x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n v="7.8261458333290648"/>
    <b v="0"/>
    <n v="1.5571428571428572"/>
    <n v="28.684210526315791"/>
    <x v="4"/>
    <x v="11"/>
    <x v="10"/>
    <b v="1"/>
    <s v="music/rock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n v="9.1989120370417368"/>
    <b v="0"/>
    <n v="1.0874999999999999"/>
    <n v="31.071428571428573"/>
    <x v="4"/>
    <x v="11"/>
    <x v="25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n v="30.366412037037662"/>
    <b v="0"/>
    <n v="1.3405"/>
    <n v="70.55263157894737"/>
    <x v="4"/>
    <x v="11"/>
    <x v="44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n v="34.245312499995634"/>
    <b v="0"/>
    <n v="1"/>
    <n v="224.12820512820514"/>
    <x v="4"/>
    <x v="11"/>
    <x v="76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n v="30"/>
    <b v="0"/>
    <n v="1.1916666666666667"/>
    <n v="51.811594202898547"/>
    <x v="4"/>
    <x v="11"/>
    <x v="50"/>
    <b v="1"/>
    <s v="music/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n v="29.958333333335759"/>
    <b v="0"/>
    <n v="1.7949999999999999"/>
    <n v="43.515151515151516"/>
    <x v="4"/>
    <x v="11"/>
    <x v="51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n v="36.048865740740439"/>
    <b v="0"/>
    <n v="1.3438124999999999"/>
    <n v="39.816666666666663"/>
    <x v="4"/>
    <x v="11"/>
    <x v="241"/>
    <b v="1"/>
    <s v="music/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n v="25"/>
    <b v="0"/>
    <n v="1.0043200000000001"/>
    <n v="126.8080808080808"/>
    <x v="4"/>
    <x v="11"/>
    <x v="221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n v="20.958333333328483"/>
    <b v="0"/>
    <n v="1.0145454545454546"/>
    <n v="113.87755102040816"/>
    <x v="4"/>
    <x v="11"/>
    <x v="72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n v="26.352233796293149"/>
    <b v="0"/>
    <n v="1.0333333333333334"/>
    <n v="28.181818181818183"/>
    <x v="4"/>
    <x v="11"/>
    <x v="202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n v="12.632615740738402"/>
    <b v="0"/>
    <n v="1.07"/>
    <n v="36.60526315789474"/>
    <x v="4"/>
    <x v="11"/>
    <x v="44"/>
    <b v="1"/>
    <s v="music/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n v="60"/>
    <b v="0"/>
    <n v="1.04"/>
    <n v="32.5"/>
    <x v="4"/>
    <x v="11"/>
    <x v="38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n v="29.958333333328483"/>
    <b v="0"/>
    <n v="1.0783333333333334"/>
    <n v="60.65625"/>
    <x v="4"/>
    <x v="11"/>
    <x v="58"/>
    <b v="1"/>
    <s v="music/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n v="30"/>
    <b v="0"/>
    <n v="2.3333333333333335"/>
    <n v="175"/>
    <x v="4"/>
    <x v="11"/>
    <x v="9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n v="59.66718750000291"/>
    <b v="0"/>
    <n v="1.0060706666666666"/>
    <n v="97.993896103896105"/>
    <x v="4"/>
    <x v="11"/>
    <x v="243"/>
    <b v="1"/>
    <s v="music/rock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n v="30"/>
    <b v="0"/>
    <n v="1.0166666666666666"/>
    <n v="148.78048780487805"/>
    <x v="4"/>
    <x v="11"/>
    <x v="14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n v="33.343148148152977"/>
    <b v="0"/>
    <n v="1.3101818181818181"/>
    <n v="96.08"/>
    <x v="4"/>
    <x v="11"/>
    <x v="11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n v="42.667152777779847"/>
    <b v="0"/>
    <n v="1.1725000000000001"/>
    <n v="58.625"/>
    <x v="4"/>
    <x v="11"/>
    <x v="244"/>
    <b v="1"/>
    <s v="music/rock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n v="30"/>
    <b v="0"/>
    <n v="1.009304"/>
    <n v="109.70695652173914"/>
    <x v="4"/>
    <x v="11"/>
    <x v="67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n v="30"/>
    <b v="0"/>
    <n v="1.218"/>
    <n v="49.112903225806448"/>
    <x v="4"/>
    <x v="11"/>
    <x v="95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n v="30"/>
    <b v="0"/>
    <n v="1.454"/>
    <n v="47.672131147540981"/>
    <x v="4"/>
    <x v="11"/>
    <x v="42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n v="30"/>
    <b v="0"/>
    <n v="1.166166"/>
    <n v="60.737812499999997"/>
    <x v="4"/>
    <x v="11"/>
    <x v="93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n v="30"/>
    <b v="0"/>
    <n v="1.2041660000000001"/>
    <n v="63.37715789473684"/>
    <x v="4"/>
    <x v="12"/>
    <x v="245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n v="30.041666666664241"/>
    <b v="1"/>
    <n v="1.0132000000000001"/>
    <n v="53.893617021276597"/>
    <x v="4"/>
    <x v="12"/>
    <x v="225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n v="34.573576388887886"/>
    <b v="1"/>
    <n v="1.0431999999999999"/>
    <n v="66.871794871794876"/>
    <x v="4"/>
    <x v="12"/>
    <x v="70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n v="17.075462962959136"/>
    <b v="0"/>
    <n v="2.6713333333333331"/>
    <n v="63.102362204724407"/>
    <x v="4"/>
    <x v="12"/>
    <x v="246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n v="38.523009259261016"/>
    <b v="1"/>
    <n v="1.9413333333333334"/>
    <n v="36.628930817610062"/>
    <x v="4"/>
    <x v="12"/>
    <x v="180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n v="39.960000000006403"/>
    <b v="0"/>
    <n v="1.203802"/>
    <n v="34.005706214689269"/>
    <x v="4"/>
    <x v="12"/>
    <x v="24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n v="14.191493055557657"/>
    <b v="0"/>
    <n v="1.2200090909090908"/>
    <n v="28.553404255319148"/>
    <x v="4"/>
    <x v="12"/>
    <x v="5"/>
    <b v="1"/>
    <s v="music/metal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n v="30"/>
    <b v="0"/>
    <n v="1"/>
    <n v="10"/>
    <x v="4"/>
    <x v="12"/>
    <x v="29"/>
    <b v="1"/>
    <s v="music/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n v="30"/>
    <b v="0"/>
    <n v="1"/>
    <n v="18.75"/>
    <x v="4"/>
    <x v="12"/>
    <x v="38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n v="27.958333333335759"/>
    <b v="0"/>
    <n v="1.1990000000000001"/>
    <n v="41.704347826086959"/>
    <x v="4"/>
    <x v="12"/>
    <x v="248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n v="32.379895833328192"/>
    <b v="0"/>
    <n v="1.55175"/>
    <n v="46.669172932330824"/>
    <x v="4"/>
    <x v="12"/>
    <x v="182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n v="59.942673611119972"/>
    <b v="0"/>
    <n v="1.3045"/>
    <n v="37.271428571428572"/>
    <x v="4"/>
    <x v="12"/>
    <x v="16"/>
    <b v="1"/>
    <s v="music/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n v="11.069502314814599"/>
    <b v="0"/>
    <n v="1.0497142857142858"/>
    <n v="59.258064516129032"/>
    <x v="4"/>
    <x v="12"/>
    <x v="95"/>
    <b v="1"/>
    <s v="music/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n v="30"/>
    <b v="0"/>
    <n v="1"/>
    <n v="30"/>
    <x v="4"/>
    <x v="12"/>
    <x v="73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n v="30"/>
    <b v="0"/>
    <n v="1.1822050359712231"/>
    <n v="65.8623246492986"/>
    <x v="4"/>
    <x v="12"/>
    <x v="24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n v="30"/>
    <b v="0"/>
    <n v="1.0344827586206897"/>
    <n v="31.914893617021278"/>
    <x v="4"/>
    <x v="12"/>
    <x v="5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n v="59.479675925933407"/>
    <b v="0"/>
    <n v="2.1800000000000002"/>
    <n v="19.464285714285715"/>
    <x v="4"/>
    <x v="12"/>
    <x v="33"/>
    <b v="1"/>
    <s v="music/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n v="42.041666666671517"/>
    <b v="0"/>
    <n v="1"/>
    <n v="50"/>
    <x v="4"/>
    <x v="12"/>
    <x v="5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n v="30.212060185185692"/>
    <b v="0"/>
    <n v="1.4400583333333332"/>
    <n v="22.737763157894737"/>
    <x v="4"/>
    <x v="12"/>
    <x v="88"/>
    <b v="1"/>
    <s v="music/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n v="30.17976851851563"/>
    <b v="0"/>
    <n v="1.0467500000000001"/>
    <n v="42.724489795918366"/>
    <x v="4"/>
    <x v="12"/>
    <x v="15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n v="30.041666666664241"/>
    <b v="0"/>
    <n v="0.18142857142857144"/>
    <n v="52.916666666666664"/>
    <x v="4"/>
    <x v="13"/>
    <x v="53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n v="30"/>
    <b v="0"/>
    <n v="2.2444444444444444E-2"/>
    <n v="50.5"/>
    <x v="4"/>
    <x v="13"/>
    <x v="84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n v="30.041666666671517"/>
    <b v="0"/>
    <n v="3.3999999999999998E-3"/>
    <n v="42.5"/>
    <x v="4"/>
    <x v="13"/>
    <x v="80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n v="30"/>
    <b v="0"/>
    <n v="4.4999999999999998E-2"/>
    <n v="18"/>
    <x v="4"/>
    <x v="13"/>
    <x v="81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n v="22.309050925927295"/>
    <b v="0"/>
    <n v="0.41538461538461541"/>
    <n v="34.177215189873415"/>
    <x v="4"/>
    <x v="13"/>
    <x v="1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n v="60"/>
    <b v="0"/>
    <n v="2.0454545454545454E-2"/>
    <n v="22.5"/>
    <x v="4"/>
    <x v="13"/>
    <x v="84"/>
    <b v="0"/>
    <s v="music/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n v="37.9940046296324"/>
    <b v="0"/>
    <n v="0.18285714285714286"/>
    <n v="58.18181818181818"/>
    <x v="4"/>
    <x v="13"/>
    <x v="202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n v="60.102245370369928"/>
    <b v="0"/>
    <n v="0.2402"/>
    <n v="109.18181818181819"/>
    <x v="4"/>
    <x v="13"/>
    <x v="202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n v="30"/>
    <b v="0"/>
    <n v="1.1111111111111111E-3"/>
    <n v="50"/>
    <x v="4"/>
    <x v="13"/>
    <x v="29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n v="29.958333333328483"/>
    <b v="0"/>
    <n v="0.11818181818181818"/>
    <n v="346.66666666666669"/>
    <x v="4"/>
    <x v="13"/>
    <x v="8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n v="30"/>
    <b v="0"/>
    <n v="3.0999999999999999E-3"/>
    <n v="12.4"/>
    <x v="4"/>
    <x v="13"/>
    <x v="81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n v="30.041666666664241"/>
    <b v="0"/>
    <n v="5.4166666666666669E-2"/>
    <n v="27.083333333333332"/>
    <x v="4"/>
    <x v="13"/>
    <x v="8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n v="45"/>
    <b v="0"/>
    <n v="8.1250000000000003E-3"/>
    <n v="32.5"/>
    <x v="4"/>
    <x v="13"/>
    <x v="84"/>
    <b v="0"/>
    <s v="music/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n v="40.041666666664241"/>
    <b v="0"/>
    <n v="1.2857142857142857E-2"/>
    <n v="9"/>
    <x v="4"/>
    <x v="13"/>
    <x v="81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n v="30"/>
    <b v="0"/>
    <n v="0.24333333333333335"/>
    <n v="34.761904761904759"/>
    <x v="4"/>
    <x v="13"/>
    <x v="64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n v="20"/>
    <b v="0"/>
    <n v="0"/>
    <n v="0"/>
    <x v="4"/>
    <x v="13"/>
    <x v="78"/>
    <b v="0"/>
    <s v="music/jazz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n v="33"/>
    <b v="0"/>
    <n v="0.40799492385786801"/>
    <n v="28.577777777777779"/>
    <x v="4"/>
    <x v="13"/>
    <x v="43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n v="30"/>
    <b v="0"/>
    <n v="0.67549999999999999"/>
    <n v="46.586206896551722"/>
    <x v="4"/>
    <x v="13"/>
    <x v="60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n v="30"/>
    <b v="0"/>
    <n v="1.2999999999999999E-2"/>
    <n v="32.5"/>
    <x v="4"/>
    <x v="13"/>
    <x v="84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n v="21"/>
    <b v="0"/>
    <n v="0.30666666666666664"/>
    <n v="21.466666666666665"/>
    <x v="4"/>
    <x v="13"/>
    <x v="209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n v="33"/>
    <b v="0"/>
    <n v="2.9894179894179893E-2"/>
    <n v="14.125"/>
    <x v="4"/>
    <x v="14"/>
    <x v="22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n v="45"/>
    <b v="0"/>
    <n v="8.0000000000000002E-3"/>
    <n v="30"/>
    <x v="4"/>
    <x v="14"/>
    <x v="29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n v="33"/>
    <b v="0"/>
    <n v="0.20133333333333334"/>
    <n v="21.571428571428573"/>
    <x v="4"/>
    <x v="14"/>
    <x v="25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n v="60"/>
    <b v="0"/>
    <n v="0.4002"/>
    <n v="83.375"/>
    <x v="4"/>
    <x v="14"/>
    <x v="5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n v="59.302245370374294"/>
    <b v="0"/>
    <n v="0.01"/>
    <n v="10"/>
    <x v="4"/>
    <x v="14"/>
    <x v="84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n v="21"/>
    <b v="0"/>
    <n v="0.75"/>
    <n v="35.714285714285715"/>
    <x v="4"/>
    <x v="14"/>
    <x v="64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n v="25"/>
    <b v="0"/>
    <n v="0.41"/>
    <n v="29.285714285714285"/>
    <x v="4"/>
    <x v="14"/>
    <x v="63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n v="30"/>
    <b v="0"/>
    <n v="0"/>
    <n v="0"/>
    <x v="4"/>
    <x v="14"/>
    <x v="78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n v="35.496701388889051"/>
    <b v="0"/>
    <n v="7.1999999999999995E-2"/>
    <n v="18"/>
    <x v="4"/>
    <x v="14"/>
    <x v="80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n v="30"/>
    <b v="0"/>
    <n v="9.4412800000000005E-2"/>
    <n v="73.760000000000005"/>
    <x v="4"/>
    <x v="14"/>
    <x v="58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n v="30.041666666664241"/>
    <b v="0"/>
    <n v="4.1666666666666664E-2"/>
    <n v="31.25"/>
    <x v="4"/>
    <x v="14"/>
    <x v="80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n v="30"/>
    <b v="0"/>
    <n v="3.2500000000000001E-2"/>
    <n v="28.888888888888889"/>
    <x v="4"/>
    <x v="14"/>
    <x v="82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n v="86.966631944444089"/>
    <b v="0"/>
    <n v="0.40749999999999997"/>
    <n v="143.8235294117647"/>
    <x v="4"/>
    <x v="14"/>
    <x v="5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n v="29.958333333335759"/>
    <b v="0"/>
    <n v="0.1"/>
    <n v="40"/>
    <x v="4"/>
    <x v="14"/>
    <x v="81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n v="30"/>
    <b v="0"/>
    <n v="0.39169999999999999"/>
    <n v="147.81132075471697"/>
    <x v="4"/>
    <x v="14"/>
    <x v="28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n v="45"/>
    <b v="0"/>
    <n v="2.4375000000000001E-2"/>
    <n v="27.857142857142858"/>
    <x v="4"/>
    <x v="14"/>
    <x v="63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n v="25.29368055555824"/>
    <b v="0"/>
    <n v="0.4"/>
    <n v="44.444444444444443"/>
    <x v="4"/>
    <x v="14"/>
    <x v="250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n v="30.041666666664241"/>
    <b v="0"/>
    <n v="0"/>
    <n v="0"/>
    <x v="4"/>
    <x v="14"/>
    <x v="78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n v="45"/>
    <b v="0"/>
    <n v="2.8000000000000001E-2"/>
    <n v="35"/>
    <x v="4"/>
    <x v="14"/>
    <x v="84"/>
    <b v="0"/>
    <s v="music/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n v="45"/>
    <b v="0"/>
    <n v="0.37333333333333335"/>
    <n v="35"/>
    <x v="4"/>
    <x v="14"/>
    <x v="22"/>
    <b v="0"/>
    <s v="music/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n v="29.958333333328483"/>
    <b v="0"/>
    <n v="4.1999999999999997E-3"/>
    <n v="10.5"/>
    <x v="4"/>
    <x v="13"/>
    <x v="84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n v="45.987800925926422"/>
    <b v="0"/>
    <n v="0"/>
    <n v="0"/>
    <x v="4"/>
    <x v="13"/>
    <x v="78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n v="51.680300925931078"/>
    <b v="0"/>
    <n v="3.0000000000000001E-3"/>
    <n v="30"/>
    <x v="4"/>
    <x v="13"/>
    <x v="8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n v="25.304629629630654"/>
    <b v="0"/>
    <n v="3.2000000000000001E-2"/>
    <n v="40"/>
    <x v="4"/>
    <x v="13"/>
    <x v="80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n v="30"/>
    <b v="0"/>
    <n v="3.0200000000000001E-3"/>
    <n v="50.333333333333336"/>
    <x v="4"/>
    <x v="13"/>
    <x v="83"/>
    <b v="0"/>
    <s v="music/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n v="60"/>
    <b v="0"/>
    <n v="3.0153846153846153E-2"/>
    <n v="32.666666666666664"/>
    <x v="4"/>
    <x v="13"/>
    <x v="79"/>
    <b v="0"/>
    <s v="music/jazz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n v="29.958333333335759"/>
    <b v="0"/>
    <n v="0"/>
    <n v="0"/>
    <x v="4"/>
    <x v="13"/>
    <x v="78"/>
    <b v="0"/>
    <s v="music/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n v="30"/>
    <b v="0"/>
    <n v="0"/>
    <n v="0"/>
    <x v="4"/>
    <x v="13"/>
    <x v="78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n v="45.406076388891961"/>
    <b v="0"/>
    <n v="0"/>
    <n v="0"/>
    <x v="4"/>
    <x v="13"/>
    <x v="78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n v="31.476388888884685"/>
    <b v="0"/>
    <n v="3.2500000000000001E-2"/>
    <n v="65"/>
    <x v="4"/>
    <x v="13"/>
    <x v="22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n v="60"/>
    <b v="0"/>
    <n v="0.22363636363636363"/>
    <n v="24.6"/>
    <x v="4"/>
    <x v="13"/>
    <x v="81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n v="21"/>
    <b v="0"/>
    <n v="0"/>
    <n v="0"/>
    <x v="4"/>
    <x v="13"/>
    <x v="78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n v="60.041666666664241"/>
    <b v="0"/>
    <n v="8.5714285714285719E-3"/>
    <n v="15"/>
    <x v="4"/>
    <x v="13"/>
    <x v="84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n v="30"/>
    <b v="0"/>
    <n v="6.6066666666666662E-2"/>
    <n v="82.583333333333329"/>
    <x v="4"/>
    <x v="13"/>
    <x v="54"/>
    <b v="0"/>
    <s v="music/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n v="30"/>
    <b v="0"/>
    <n v="0"/>
    <n v="0"/>
    <x v="4"/>
    <x v="13"/>
    <x v="78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n v="31.528078703704523"/>
    <b v="0"/>
    <n v="5.7692307692307696E-2"/>
    <n v="41.666666666666664"/>
    <x v="4"/>
    <x v="13"/>
    <x v="82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n v="38.354930555557075"/>
    <b v="0"/>
    <n v="0"/>
    <n v="0"/>
    <x v="4"/>
    <x v="13"/>
    <x v="78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n v="31.160532407404389"/>
    <b v="0"/>
    <n v="6.0000000000000001E-3"/>
    <n v="30"/>
    <x v="4"/>
    <x v="13"/>
    <x v="29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n v="30.041666666664241"/>
    <b v="0"/>
    <n v="5.0256410256410255E-2"/>
    <n v="19.600000000000001"/>
    <x v="4"/>
    <x v="13"/>
    <x v="73"/>
    <b v="0"/>
    <s v="music/jazz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n v="35"/>
    <b v="0"/>
    <n v="5.0000000000000001E-3"/>
    <n v="100"/>
    <x v="4"/>
    <x v="13"/>
    <x v="29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n v="30.041666666664241"/>
    <b v="0"/>
    <n v="0"/>
    <n v="0"/>
    <x v="4"/>
    <x v="13"/>
    <x v="78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n v="42.041666666671517"/>
    <b v="0"/>
    <n v="0.309"/>
    <n v="231.75"/>
    <x v="4"/>
    <x v="13"/>
    <x v="9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n v="35"/>
    <b v="0"/>
    <n v="0.21037037037037037"/>
    <n v="189.33333333333334"/>
    <x v="4"/>
    <x v="13"/>
    <x v="209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n v="30.041666666671517"/>
    <b v="0"/>
    <n v="2.1999999999999999E-2"/>
    <n v="55"/>
    <x v="4"/>
    <x v="13"/>
    <x v="79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n v="30"/>
    <b v="0"/>
    <n v="0.109"/>
    <n v="21.8"/>
    <x v="4"/>
    <x v="13"/>
    <x v="41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n v="30.041666666664241"/>
    <b v="0"/>
    <n v="2.6666666666666668E-2"/>
    <n v="32"/>
    <x v="4"/>
    <x v="13"/>
    <x v="81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n v="29.924421296294895"/>
    <b v="0"/>
    <n v="0"/>
    <n v="0"/>
    <x v="4"/>
    <x v="13"/>
    <x v="78"/>
    <b v="0"/>
    <s v="music/jazz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n v="30"/>
    <b v="0"/>
    <n v="0"/>
    <n v="0"/>
    <x v="4"/>
    <x v="13"/>
    <x v="78"/>
    <b v="0"/>
    <s v="music/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n v="50.137581018519995"/>
    <b v="0"/>
    <n v="0.10862068965517241"/>
    <n v="56.25"/>
    <x v="4"/>
    <x v="13"/>
    <x v="33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n v="29.958333333335759"/>
    <b v="0"/>
    <n v="0"/>
    <n v="0"/>
    <x v="4"/>
    <x v="13"/>
    <x v="78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n v="41.981643518520286"/>
    <b v="0"/>
    <n v="0.38333333333333336"/>
    <n v="69"/>
    <x v="4"/>
    <x v="13"/>
    <x v="81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n v="34.556689814809943"/>
    <b v="0"/>
    <n v="6.5500000000000003E-2"/>
    <n v="18.714285714285715"/>
    <x v="4"/>
    <x v="13"/>
    <x v="63"/>
    <b v="0"/>
    <s v="music/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n v="44.958333333335759"/>
    <b v="0"/>
    <n v="0.14536842105263159"/>
    <n v="46.033333333333331"/>
    <x v="4"/>
    <x v="13"/>
    <x v="209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n v="60"/>
    <b v="0"/>
    <n v="0.06"/>
    <n v="60"/>
    <x v="4"/>
    <x v="13"/>
    <x v="84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n v="29.51291666666657"/>
    <b v="0"/>
    <n v="0.30399999999999999"/>
    <n v="50.666666666666664"/>
    <x v="4"/>
    <x v="13"/>
    <x v="209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n v="30"/>
    <b v="0"/>
    <n v="1.4285714285714285E-2"/>
    <n v="25"/>
    <x v="4"/>
    <x v="13"/>
    <x v="84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n v="43.809155092596484"/>
    <b v="0"/>
    <n v="0"/>
    <n v="0"/>
    <x v="4"/>
    <x v="13"/>
    <x v="78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n v="30.041666666671517"/>
    <b v="0"/>
    <n v="1.1428571428571429E-2"/>
    <n v="20"/>
    <x v="4"/>
    <x v="13"/>
    <x v="84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n v="30"/>
    <b v="0"/>
    <n v="3.5714285714285713E-3"/>
    <n v="25"/>
    <x v="4"/>
    <x v="13"/>
    <x v="29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n v="39.068773148144828"/>
    <b v="0"/>
    <n v="1.4545454545454545E-2"/>
    <n v="20"/>
    <x v="4"/>
    <x v="13"/>
    <x v="84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n v="45"/>
    <b v="0"/>
    <n v="0.17155555555555554"/>
    <n v="110.28571428571429"/>
    <x v="2"/>
    <x v="8"/>
    <x v="25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n v="30"/>
    <b v="0"/>
    <n v="2.3220000000000001E-2"/>
    <n v="37.451612903225808"/>
    <x v="2"/>
    <x v="8"/>
    <x v="162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n v="36"/>
    <b v="0"/>
    <n v="8.9066666666666669E-2"/>
    <n v="41.75"/>
    <x v="2"/>
    <x v="8"/>
    <x v="38"/>
    <b v="0"/>
    <s v="technology/wearables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n v="30.041666666656965"/>
    <b v="0"/>
    <n v="9.633333333333334E-2"/>
    <n v="24.083333333333332"/>
    <x v="2"/>
    <x v="8"/>
    <x v="8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n v="33.999421296291985"/>
    <b v="0"/>
    <n v="0.13325999999999999"/>
    <n v="69.40625"/>
    <x v="2"/>
    <x v="8"/>
    <x v="93"/>
    <b v="0"/>
    <s v="technology/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n v="52.126319444440014"/>
    <b v="0"/>
    <n v="2.4840000000000001E-2"/>
    <n v="155.25"/>
    <x v="2"/>
    <x v="8"/>
    <x v="38"/>
    <b v="0"/>
    <s v="technology/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n v="30"/>
    <b v="0"/>
    <n v="1.9066666666666666E-2"/>
    <n v="57.2"/>
    <x v="2"/>
    <x v="8"/>
    <x v="81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n v="60"/>
    <b v="0"/>
    <n v="0"/>
    <n v="0"/>
    <x v="2"/>
    <x v="8"/>
    <x v="78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n v="30"/>
    <b v="0"/>
    <n v="0.12"/>
    <n v="60"/>
    <x v="2"/>
    <x v="8"/>
    <x v="22"/>
    <b v="0"/>
    <s v="technology/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n v="60"/>
    <b v="0"/>
    <n v="1.3650000000000001E-2"/>
    <n v="39"/>
    <x v="2"/>
    <x v="8"/>
    <x v="63"/>
    <b v="0"/>
    <s v="technology/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n v="30"/>
    <b v="0"/>
    <n v="0.28039999999999998"/>
    <n v="58.416666666666664"/>
    <x v="2"/>
    <x v="8"/>
    <x v="54"/>
    <b v="0"/>
    <s v="technology/wearables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n v="45"/>
    <b v="0"/>
    <n v="0.38390000000000002"/>
    <n v="158.63636363636363"/>
    <x v="2"/>
    <x v="8"/>
    <x v="212"/>
    <b v="0"/>
    <s v="technology/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n v="30.041666666664241"/>
    <b v="0"/>
    <n v="0.39942857142857141"/>
    <n v="99.857142857142861"/>
    <x v="2"/>
    <x v="8"/>
    <x v="193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n v="30"/>
    <b v="0"/>
    <n v="8.3999999999999995E-3"/>
    <n v="25.2"/>
    <x v="2"/>
    <x v="8"/>
    <x v="81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n v="42"/>
    <b v="0"/>
    <n v="0.43406666666666666"/>
    <n v="89.191780821917803"/>
    <x v="2"/>
    <x v="8"/>
    <x v="196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n v="40"/>
    <b v="0"/>
    <n v="5.6613333333333335E-2"/>
    <n v="182.6236559139785"/>
    <x v="2"/>
    <x v="8"/>
    <x v="251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n v="59.958333333328483"/>
    <b v="0"/>
    <n v="1.7219999999999999E-2"/>
    <n v="50.647058823529413"/>
    <x v="2"/>
    <x v="8"/>
    <x v="57"/>
    <b v="0"/>
    <s v="technology/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n v="31.041666666656965"/>
    <b v="0"/>
    <n v="1.9416666666666665E-2"/>
    <n v="33.285714285714285"/>
    <x v="2"/>
    <x v="8"/>
    <x v="63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n v="21.404826388890797"/>
    <b v="0"/>
    <n v="0.11328275684711328"/>
    <n v="51.823529411764703"/>
    <x v="2"/>
    <x v="8"/>
    <x v="5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n v="30"/>
    <b v="0"/>
    <n v="0.3886"/>
    <n v="113.62573099415205"/>
    <x v="2"/>
    <x v="8"/>
    <x v="199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n v="41.958333333328483"/>
    <b v="0"/>
    <n v="0.46100628930817611"/>
    <n v="136.46276595744681"/>
    <x v="2"/>
    <x v="8"/>
    <x v="101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n v="46.097974537042319"/>
    <b v="0"/>
    <n v="0.42188421052631581"/>
    <n v="364.35454545454547"/>
    <x v="2"/>
    <x v="8"/>
    <x v="238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n v="38"/>
    <b v="0"/>
    <n v="0.2848"/>
    <n v="19.243243243243242"/>
    <x v="2"/>
    <x v="8"/>
    <x v="77"/>
    <b v="0"/>
    <s v="technology/wearables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n v="35"/>
    <b v="0"/>
    <n v="1.0771428571428571E-2"/>
    <n v="41.888888888888886"/>
    <x v="2"/>
    <x v="8"/>
    <x v="82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n v="40"/>
    <b v="0"/>
    <n v="7.9909090909090902E-3"/>
    <n v="30.310344827586206"/>
    <x v="2"/>
    <x v="8"/>
    <x v="60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n v="32.149236111115897"/>
    <b v="0"/>
    <n v="1.192E-2"/>
    <n v="49.666666666666664"/>
    <x v="2"/>
    <x v="8"/>
    <x v="79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n v="30"/>
    <b v="0"/>
    <n v="0.14799999999999999"/>
    <n v="59.2"/>
    <x v="2"/>
    <x v="8"/>
    <x v="209"/>
    <b v="0"/>
    <s v="technology/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n v="59.958333333335759"/>
    <b v="0"/>
    <n v="0.17810000000000001"/>
    <n v="43.97530864197531"/>
    <x v="2"/>
    <x v="8"/>
    <x v="75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n v="30"/>
    <b v="0"/>
    <n v="1.325E-2"/>
    <n v="26.5"/>
    <x v="2"/>
    <x v="8"/>
    <x v="80"/>
    <b v="0"/>
    <s v="technology/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n v="33"/>
    <b v="0"/>
    <n v="0.46666666666666667"/>
    <n v="1272.7272727272727"/>
    <x v="2"/>
    <x v="8"/>
    <x v="202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n v="36.987118055556493"/>
    <b v="0"/>
    <n v="0.4592"/>
    <n v="164"/>
    <x v="2"/>
    <x v="8"/>
    <x v="25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n v="45"/>
    <b v="0"/>
    <n v="2.2599999999999999E-3"/>
    <n v="45.2"/>
    <x v="2"/>
    <x v="8"/>
    <x v="81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n v="29.425254629633855"/>
    <b v="0"/>
    <n v="0.34625"/>
    <n v="153.88888888888889"/>
    <x v="2"/>
    <x v="8"/>
    <x v="43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n v="60.041666666671517"/>
    <b v="0"/>
    <n v="2.0549999999999999E-2"/>
    <n v="51.375"/>
    <x v="2"/>
    <x v="8"/>
    <x v="22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n v="29.958333333335759"/>
    <b v="0"/>
    <n v="5.5999999999999999E-3"/>
    <n v="93.333333333333329"/>
    <x v="2"/>
    <x v="8"/>
    <x v="8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n v="60"/>
    <b v="0"/>
    <n v="2.6069999999999999E-2"/>
    <n v="108.625"/>
    <x v="2"/>
    <x v="8"/>
    <x v="5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n v="45"/>
    <b v="0"/>
    <n v="1.9259999999999999E-2"/>
    <n v="160.5"/>
    <x v="2"/>
    <x v="8"/>
    <x v="59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n v="30"/>
    <b v="0"/>
    <n v="0.33666666666666667"/>
    <n v="75.75"/>
    <x v="2"/>
    <x v="8"/>
    <x v="8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n v="30"/>
    <b v="0"/>
    <n v="0.5626326718299024"/>
    <n v="790.83739837398377"/>
    <x v="2"/>
    <x v="8"/>
    <x v="252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n v="35.373981481490773"/>
    <b v="0"/>
    <n v="0.82817600000000002"/>
    <n v="301.93916666666667"/>
    <x v="2"/>
    <x v="8"/>
    <x v="93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n v="45.041666666671517"/>
    <b v="0"/>
    <n v="0.14860000000000001"/>
    <n v="47.935483870967744"/>
    <x v="2"/>
    <x v="8"/>
    <x v="162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n v="30"/>
    <b v="0"/>
    <n v="1.2375123751237513E-4"/>
    <n v="2.75"/>
    <x v="2"/>
    <x v="8"/>
    <x v="80"/>
    <b v="0"/>
    <s v="technology/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n v="30"/>
    <b v="0"/>
    <n v="1.7142857142857143E-4"/>
    <n v="1"/>
    <x v="2"/>
    <x v="8"/>
    <x v="8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n v="31.203182870369346"/>
    <b v="0"/>
    <n v="0.2950613611721471"/>
    <n v="171.79329608938548"/>
    <x v="2"/>
    <x v="8"/>
    <x v="122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n v="29.958333333343035"/>
    <b v="0"/>
    <n v="1.06E-2"/>
    <n v="35.333333333333336"/>
    <x v="2"/>
    <x v="8"/>
    <x v="8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n v="29.990624999991269"/>
    <b v="0"/>
    <n v="6.2933333333333327E-2"/>
    <n v="82.086956521739125"/>
    <x v="2"/>
    <x v="8"/>
    <x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n v="54.232638888890506"/>
    <b v="0"/>
    <n v="0.1275"/>
    <n v="110.8695652173913"/>
    <x v="2"/>
    <x v="8"/>
    <x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n v="40"/>
    <b v="0"/>
    <n v="0.13220000000000001"/>
    <n v="161.21951219512195"/>
    <x v="2"/>
    <x v="8"/>
    <x v="14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n v="30"/>
    <b v="0"/>
    <n v="0"/>
    <n v="0"/>
    <x v="2"/>
    <x v="8"/>
    <x v="78"/>
    <b v="0"/>
    <s v="technology/wearables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n v="30"/>
    <b v="0"/>
    <n v="0.16769999999999999"/>
    <n v="52.40625"/>
    <x v="2"/>
    <x v="8"/>
    <x v="58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n v="30"/>
    <b v="0"/>
    <n v="1.0399999999999999E-3"/>
    <n v="13"/>
    <x v="2"/>
    <x v="8"/>
    <x v="84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n v="25.02861111110542"/>
    <b v="0"/>
    <n v="4.24E-2"/>
    <n v="30.285714285714285"/>
    <x v="2"/>
    <x v="8"/>
    <x v="63"/>
    <b v="0"/>
    <s v="technology/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n v="59.958333333335759"/>
    <b v="0"/>
    <n v="4.6699999999999997E-3"/>
    <n v="116.75"/>
    <x v="2"/>
    <x v="8"/>
    <x v="80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n v="33.243425925917109"/>
    <b v="0"/>
    <n v="0.25087142857142858"/>
    <n v="89.59693877551021"/>
    <x v="2"/>
    <x v="8"/>
    <x v="193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n v="52.694560185183946"/>
    <b v="0"/>
    <n v="2.3345000000000001E-2"/>
    <n v="424.45454545454544"/>
    <x v="2"/>
    <x v="8"/>
    <x v="202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n v="24.725925925929914"/>
    <b v="0"/>
    <n v="7.2599999999999998E-2"/>
    <n v="80.666666666666671"/>
    <x v="2"/>
    <x v="8"/>
    <x v="82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n v="29.777314814818965"/>
    <b v="0"/>
    <n v="1.6250000000000001E-2"/>
    <n v="13"/>
    <x v="2"/>
    <x v="8"/>
    <x v="81"/>
    <b v="0"/>
    <s v="technology/wearables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n v="30.041666666664241"/>
    <b v="0"/>
    <n v="1.2999999999999999E-2"/>
    <n v="8.125"/>
    <x v="2"/>
    <x v="8"/>
    <x v="22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n v="45.041666666664241"/>
    <b v="0"/>
    <n v="0.58558333333333334"/>
    <n v="153.42794759825327"/>
    <x v="2"/>
    <x v="8"/>
    <x v="194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n v="30.035069444442343"/>
    <b v="0"/>
    <n v="7.7886666666666673E-2"/>
    <n v="292.07499999999999"/>
    <x v="2"/>
    <x v="8"/>
    <x v="244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n v="59.958333333328483"/>
    <b v="0"/>
    <n v="2.2157147647256063E-2"/>
    <n v="3304"/>
    <x v="2"/>
    <x v="8"/>
    <x v="79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n v="45"/>
    <b v="0"/>
    <n v="1.04"/>
    <n v="1300"/>
    <x v="2"/>
    <x v="8"/>
    <x v="80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n v="29.565115740741021"/>
    <b v="0"/>
    <n v="0.29602960296029601"/>
    <n v="134.54545454545453"/>
    <x v="2"/>
    <x v="8"/>
    <x v="19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n v="29.958333333335759"/>
    <b v="0"/>
    <n v="0.16055"/>
    <n v="214.06666666666666"/>
    <x v="2"/>
    <x v="8"/>
    <x v="41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n v="30"/>
    <b v="0"/>
    <n v="0.82208000000000003"/>
    <n v="216.33684210526314"/>
    <x v="2"/>
    <x v="8"/>
    <x v="1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n v="31"/>
    <b v="0"/>
    <n v="0.75051000000000001"/>
    <n v="932.31055900621118"/>
    <x v="2"/>
    <x v="8"/>
    <x v="253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n v="8.2591203703705105"/>
    <b v="0"/>
    <n v="5.8500000000000003E-2"/>
    <n v="29.25"/>
    <x v="2"/>
    <x v="8"/>
    <x v="22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n v="42.041666666664241"/>
    <b v="0"/>
    <n v="0.44319999999999998"/>
    <n v="174.94736842105263"/>
    <x v="2"/>
    <x v="8"/>
    <x v="88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n v="30"/>
    <b v="0"/>
    <n v="2.6737967914438501E-3"/>
    <n v="250"/>
    <x v="2"/>
    <x v="8"/>
    <x v="29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n v="30"/>
    <b v="0"/>
    <n v="0.1313"/>
    <n v="65"/>
    <x v="2"/>
    <x v="8"/>
    <x v="2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n v="56.294884259259561"/>
    <b v="0"/>
    <n v="1.9088937093275488E-3"/>
    <n v="55"/>
    <x v="2"/>
    <x v="8"/>
    <x v="80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n v="45"/>
    <b v="0"/>
    <n v="3.7499999999999999E-3"/>
    <n v="75"/>
    <x v="2"/>
    <x v="8"/>
    <x v="29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n v="45"/>
    <b v="0"/>
    <n v="215.35021"/>
    <n v="1389.3561935483872"/>
    <x v="2"/>
    <x v="8"/>
    <x v="254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n v="27.999351851845859"/>
    <b v="0"/>
    <n v="0.34527999999999998"/>
    <n v="95.911111111111111"/>
    <x v="2"/>
    <x v="8"/>
    <x v="24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n v="50"/>
    <b v="0"/>
    <n v="0.30599999999999999"/>
    <n v="191.25"/>
    <x v="2"/>
    <x v="8"/>
    <x v="38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n v="30.041666666656965"/>
    <b v="0"/>
    <n v="2.6666666666666668E-2"/>
    <n v="40"/>
    <x v="2"/>
    <x v="8"/>
    <x v="79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n v="44.958333333328483"/>
    <b v="0"/>
    <n v="2.8420000000000001E-2"/>
    <n v="74.78947368421052"/>
    <x v="2"/>
    <x v="8"/>
    <x v="44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n v="40.041666666664241"/>
    <b v="0"/>
    <n v="0.22878799999999999"/>
    <n v="161.11830985915492"/>
    <x v="2"/>
    <x v="8"/>
    <x v="255"/>
    <b v="0"/>
    <s v="technology/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n v="30"/>
    <b v="0"/>
    <n v="3.1050000000000001E-2"/>
    <n v="88.714285714285708"/>
    <x v="2"/>
    <x v="8"/>
    <x v="63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n v="30"/>
    <b v="0"/>
    <n v="0.47333333333333333"/>
    <n v="53.25"/>
    <x v="2"/>
    <x v="8"/>
    <x v="256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n v="29.96309027778625"/>
    <b v="0"/>
    <n v="2.0554838709677421"/>
    <n v="106.2"/>
    <x v="4"/>
    <x v="15"/>
    <x v="209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n v="22.914687500000582"/>
    <b v="1"/>
    <n v="3.5180366666666667"/>
    <n v="22.079728033472804"/>
    <x v="4"/>
    <x v="15"/>
    <x v="257"/>
    <b v="1"/>
    <s v="music/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n v="30"/>
    <b v="1"/>
    <n v="1.149"/>
    <n v="31.054054054054053"/>
    <x v="4"/>
    <x v="15"/>
    <x v="142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n v="30"/>
    <b v="0"/>
    <n v="2.3715000000000002"/>
    <n v="36.206106870229007"/>
    <x v="4"/>
    <x v="15"/>
    <x v="132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n v="30"/>
    <b v="1"/>
    <n v="1.1863774999999999"/>
    <n v="388.9762295081967"/>
    <x v="4"/>
    <x v="15"/>
    <x v="42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n v="29.958333333328483"/>
    <b v="1"/>
    <n v="1.099283142857143"/>
    <n v="71.848571428571432"/>
    <x v="4"/>
    <x v="15"/>
    <x v="258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n v="33.958333333335759"/>
    <b v="1"/>
    <n v="1.0000828571428571"/>
    <n v="57.381803278688523"/>
    <x v="4"/>
    <x v="15"/>
    <x v="259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n v="30"/>
    <b v="1"/>
    <n v="1.0309292094387414"/>
    <n v="69.666666666666671"/>
    <x v="4"/>
    <x v="15"/>
    <x v="112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n v="45.205960648141627"/>
    <b v="1"/>
    <n v="1.1727000000000001"/>
    <n v="45.988235294117644"/>
    <x v="4"/>
    <x v="15"/>
    <x v="260"/>
    <b v="1"/>
    <s v="music/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n v="54.204085648147156"/>
    <b v="0"/>
    <n v="1.1175999999999999"/>
    <n v="79.262411347517727"/>
    <x v="4"/>
    <x v="15"/>
    <x v="261"/>
    <b v="1"/>
    <s v="music/electronic music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n v="14"/>
    <b v="0"/>
    <n v="3.4209999999999998"/>
    <n v="43.031446540880502"/>
    <x v="4"/>
    <x v="15"/>
    <x v="180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n v="30"/>
    <b v="0"/>
    <n v="1.0740000000000001"/>
    <n v="108.48484848484848"/>
    <x v="4"/>
    <x v="15"/>
    <x v="221"/>
    <b v="1"/>
    <s v="music/electronic music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n v="30"/>
    <b v="0"/>
    <n v="1.0849703703703704"/>
    <n v="61.029583333333335"/>
    <x v="4"/>
    <x v="15"/>
    <x v="93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n v="28"/>
    <b v="0"/>
    <n v="1.0286144578313252"/>
    <n v="50.592592592592595"/>
    <x v="4"/>
    <x v="15"/>
    <x v="74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n v="31.999259259260725"/>
    <b v="0"/>
    <n v="1.3000180000000001"/>
    <n v="39.157168674698795"/>
    <x v="4"/>
    <x v="15"/>
    <x v="262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n v="30"/>
    <b v="0"/>
    <n v="1.0765217391304347"/>
    <n v="65.15789473684211"/>
    <x v="4"/>
    <x v="15"/>
    <x v="88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n v="31.884375000001455"/>
    <b v="0"/>
    <n v="1.1236044444444444"/>
    <n v="23.963127962085309"/>
    <x v="4"/>
    <x v="15"/>
    <x v="263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n v="22.385856481472729"/>
    <b v="0"/>
    <n v="1.0209999999999999"/>
    <n v="48.61904761904762"/>
    <x v="4"/>
    <x v="15"/>
    <x v="64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n v="29.958333333328483"/>
    <b v="0"/>
    <n v="1.4533333333333334"/>
    <n v="35.73770491803279"/>
    <x v="4"/>
    <x v="15"/>
    <x v="42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n v="25.223310185181617"/>
    <b v="0"/>
    <n v="1.282"/>
    <n v="21.366666666666667"/>
    <x v="4"/>
    <x v="15"/>
    <x v="209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n v="30"/>
    <b v="0"/>
    <n v="2.9411764705882353E-3"/>
    <n v="250"/>
    <x v="5"/>
    <x v="16"/>
    <x v="29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n v="20"/>
    <b v="0"/>
    <n v="0"/>
    <n v="0"/>
    <x v="5"/>
    <x v="16"/>
    <x v="78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n v="42.720509259255778"/>
    <b v="0"/>
    <n v="1.5384615384615385E-2"/>
    <n v="10"/>
    <x v="5"/>
    <x v="16"/>
    <x v="29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n v="30"/>
    <b v="0"/>
    <n v="8.5370000000000001E-2"/>
    <n v="29.236301369863014"/>
    <x v="5"/>
    <x v="16"/>
    <x v="264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n v="56.926145833334886"/>
    <b v="0"/>
    <n v="8.571428571428571E-4"/>
    <n v="3"/>
    <x v="5"/>
    <x v="16"/>
    <x v="84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n v="30"/>
    <b v="0"/>
    <n v="2.6599999999999999E-2"/>
    <n v="33.25"/>
    <x v="5"/>
    <x v="16"/>
    <x v="22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n v="45"/>
    <b v="0"/>
    <n v="0"/>
    <n v="0"/>
    <x v="5"/>
    <x v="16"/>
    <x v="78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n v="30.041666666671517"/>
    <b v="0"/>
    <n v="5.0000000000000001E-4"/>
    <n v="1"/>
    <x v="5"/>
    <x v="16"/>
    <x v="29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n v="40"/>
    <b v="0"/>
    <n v="1.4133333333333333E-2"/>
    <n v="53"/>
    <x v="5"/>
    <x v="16"/>
    <x v="80"/>
    <b v="0"/>
    <s v="journalism/audio"/>
  </r>
  <r>
    <n v="1049"/>
    <s v="J1 (Canceled)"/>
    <s v="------"/>
    <n v="12000"/>
    <n v="0"/>
    <x v="1"/>
    <x v="0"/>
    <s v="USD"/>
    <n v="1455272445"/>
    <d v="2016-02-12T10:20:45"/>
    <n v="1452680445"/>
    <x v="1049"/>
    <n v="30"/>
    <b v="0"/>
    <n v="0"/>
    <n v="0"/>
    <x v="5"/>
    <x v="16"/>
    <x v="78"/>
    <b v="0"/>
    <s v="journalism/audio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n v="30"/>
    <b v="0"/>
    <n v="0"/>
    <n v="0"/>
    <x v="5"/>
    <x v="16"/>
    <x v="78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n v="28"/>
    <b v="0"/>
    <n v="0"/>
    <n v="0"/>
    <x v="5"/>
    <x v="16"/>
    <x v="78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n v="44.04218750000291"/>
    <b v="0"/>
    <n v="0"/>
    <n v="0"/>
    <x v="5"/>
    <x v="16"/>
    <x v="78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n v="25"/>
    <b v="0"/>
    <n v="0.01"/>
    <n v="15"/>
    <x v="5"/>
    <x v="16"/>
    <x v="29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n v="30.064826388887013"/>
    <b v="0"/>
    <n v="0"/>
    <n v="0"/>
    <x v="5"/>
    <x v="16"/>
    <x v="78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n v="30"/>
    <b v="0"/>
    <n v="0"/>
    <n v="0"/>
    <x v="5"/>
    <x v="16"/>
    <x v="78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n v="59.958333333343035"/>
    <b v="0"/>
    <n v="0"/>
    <n v="0"/>
    <x v="5"/>
    <x v="16"/>
    <x v="78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n v="30.041666666671517"/>
    <b v="0"/>
    <n v="0"/>
    <n v="0"/>
    <x v="5"/>
    <x v="16"/>
    <x v="78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n v="41.099039351851388"/>
    <b v="0"/>
    <n v="0"/>
    <n v="0"/>
    <x v="5"/>
    <x v="16"/>
    <x v="78"/>
    <b v="0"/>
    <s v="journalism/audio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n v="29.958333333335759"/>
    <b v="0"/>
    <n v="0"/>
    <n v="0"/>
    <x v="5"/>
    <x v="16"/>
    <x v="78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n v="30"/>
    <b v="0"/>
    <n v="0.01"/>
    <n v="50"/>
    <x v="5"/>
    <x v="16"/>
    <x v="29"/>
    <b v="0"/>
    <s v="journalism/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n v="59.764953703706851"/>
    <b v="0"/>
    <n v="0"/>
    <n v="0"/>
    <x v="5"/>
    <x v="16"/>
    <x v="78"/>
    <b v="0"/>
    <s v="journalism/audio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n v="7"/>
    <b v="0"/>
    <n v="0.95477386934673369"/>
    <n v="47.5"/>
    <x v="5"/>
    <x v="16"/>
    <x v="80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n v="30"/>
    <b v="0"/>
    <n v="0"/>
    <n v="0"/>
    <x v="5"/>
    <x v="16"/>
    <x v="78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n v="45"/>
    <b v="0"/>
    <n v="8.9744444444444446E-2"/>
    <n v="65.666666666666671"/>
    <x v="6"/>
    <x v="17"/>
    <x v="252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n v="28"/>
    <b v="0"/>
    <n v="2.7E-2"/>
    <n v="16.2"/>
    <x v="6"/>
    <x v="17"/>
    <x v="81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n v="45"/>
    <b v="0"/>
    <n v="3.3673333333333333E-2"/>
    <n v="34.128378378378379"/>
    <x v="6"/>
    <x v="17"/>
    <x v="265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n v="30"/>
    <b v="0"/>
    <n v="0.26"/>
    <n v="13"/>
    <x v="6"/>
    <x v="17"/>
    <x v="73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n v="29.958333333343035"/>
    <b v="0"/>
    <n v="1.5E-3"/>
    <n v="11.25"/>
    <x v="6"/>
    <x v="17"/>
    <x v="80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n v="32.041666666671517"/>
    <b v="0"/>
    <n v="0.38636363636363635"/>
    <n v="40.476190476190474"/>
    <x v="6"/>
    <x v="17"/>
    <x v="64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n v="20"/>
    <b v="0"/>
    <n v="7.0000000000000001E-3"/>
    <n v="35"/>
    <x v="6"/>
    <x v="17"/>
    <x v="84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n v="30.041666666671517"/>
    <b v="0"/>
    <n v="0"/>
    <n v="0"/>
    <x v="6"/>
    <x v="17"/>
    <x v="78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n v="30"/>
    <b v="0"/>
    <n v="6.8000000000000005E-4"/>
    <n v="12.75"/>
    <x v="6"/>
    <x v="17"/>
    <x v="80"/>
    <b v="0"/>
    <s v="games/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n v="30"/>
    <b v="0"/>
    <n v="1.3333333333333334E-2"/>
    <n v="10"/>
    <x v="6"/>
    <x v="17"/>
    <x v="29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n v="30"/>
    <b v="0"/>
    <n v="6.3092592592592589E-2"/>
    <n v="113.56666666666666"/>
    <x v="6"/>
    <x v="17"/>
    <x v="209"/>
    <b v="0"/>
    <s v="games/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n v="30"/>
    <b v="0"/>
    <n v="4.4999999999999998E-2"/>
    <n v="15"/>
    <x v="6"/>
    <x v="17"/>
    <x v="8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n v="55"/>
    <b v="0"/>
    <n v="0.62765333333333329"/>
    <n v="48.281025641025643"/>
    <x v="6"/>
    <x v="17"/>
    <x v="266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n v="30"/>
    <b v="0"/>
    <n v="0.29376000000000002"/>
    <n v="43.976047904191617"/>
    <x v="6"/>
    <x v="17"/>
    <x v="15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n v="45"/>
    <b v="0"/>
    <n v="7.4999999999999997E-2"/>
    <n v="9"/>
    <x v="6"/>
    <x v="17"/>
    <x v="81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n v="25"/>
    <b v="0"/>
    <n v="2.6076923076923077E-2"/>
    <n v="37.666666666666664"/>
    <x v="6"/>
    <x v="17"/>
    <x v="59"/>
    <b v="0"/>
    <s v="games/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n v="30"/>
    <b v="0"/>
    <n v="9.1050000000000006E-2"/>
    <n v="18.581632653061224"/>
    <x v="6"/>
    <x v="17"/>
    <x v="15"/>
    <b v="0"/>
    <s v="games/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n v="30"/>
    <b v="0"/>
    <n v="1.7647058823529413E-4"/>
    <n v="3"/>
    <x v="6"/>
    <x v="17"/>
    <x v="80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n v="30"/>
    <b v="0"/>
    <n v="5.5999999999999999E-3"/>
    <n v="18.666666666666668"/>
    <x v="6"/>
    <x v="17"/>
    <x v="8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n v="60"/>
    <b v="0"/>
    <n v="8.2000000000000007E-3"/>
    <n v="410"/>
    <x v="6"/>
    <x v="17"/>
    <x v="29"/>
    <b v="0"/>
    <s v="games/video games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n v="30"/>
    <b v="0"/>
    <n v="0"/>
    <n v="0"/>
    <x v="6"/>
    <x v="17"/>
    <x v="78"/>
    <b v="0"/>
    <s v="games/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n v="29.958333333335759"/>
    <b v="0"/>
    <n v="3.4200000000000001E-2"/>
    <n v="114"/>
    <x v="6"/>
    <x v="17"/>
    <x v="82"/>
    <b v="0"/>
    <s v="games/video games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n v="30"/>
    <b v="0"/>
    <n v="8.3333333333333339E-4"/>
    <n v="7.5"/>
    <x v="6"/>
    <x v="17"/>
    <x v="84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n v="30"/>
    <b v="0"/>
    <n v="0"/>
    <n v="0"/>
    <x v="6"/>
    <x v="17"/>
    <x v="78"/>
    <b v="0"/>
    <s v="games/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n v="30"/>
    <b v="0"/>
    <n v="0.14182977777777778"/>
    <n v="43.41727891156463"/>
    <x v="6"/>
    <x v="17"/>
    <x v="206"/>
    <b v="0"/>
    <s v="games/video games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n v="30"/>
    <b v="0"/>
    <n v="7.8266666666666665E-2"/>
    <n v="23.959183673469386"/>
    <x v="6"/>
    <x v="17"/>
    <x v="72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n v="30"/>
    <b v="0"/>
    <n v="3.8464497269020693E-4"/>
    <n v="5"/>
    <x v="6"/>
    <x v="17"/>
    <x v="29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n v="29.958333333328483"/>
    <b v="0"/>
    <n v="0.125"/>
    <n v="12.5"/>
    <x v="6"/>
    <x v="17"/>
    <x v="84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n v="30"/>
    <b v="0"/>
    <n v="1.0500000000000001E-2"/>
    <n v="3"/>
    <x v="6"/>
    <x v="17"/>
    <x v="63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n v="15"/>
    <b v="0"/>
    <n v="0.14083333333333334"/>
    <n v="10.5625"/>
    <x v="6"/>
    <x v="17"/>
    <x v="80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n v="30"/>
    <b v="0"/>
    <n v="0.18300055555555556"/>
    <n v="122.00037037037038"/>
    <x v="6"/>
    <x v="17"/>
    <x v="74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n v="30"/>
    <b v="0"/>
    <n v="5.0347999999999997E-2"/>
    <n v="267.80851063829789"/>
    <x v="6"/>
    <x v="17"/>
    <x v="225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n v="30.627847222225682"/>
    <b v="0"/>
    <n v="0.17933333333333334"/>
    <n v="74.206896551724142"/>
    <x v="6"/>
    <x v="17"/>
    <x v="60"/>
    <b v="0"/>
    <s v="games/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n v="40"/>
    <b v="0"/>
    <n v="4.6999999999999999E-4"/>
    <n v="6.7142857142857144"/>
    <x v="6"/>
    <x v="17"/>
    <x v="63"/>
    <b v="0"/>
    <s v="games/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n v="30"/>
    <b v="0"/>
    <n v="7.2120000000000004E-2"/>
    <n v="81.954545454545453"/>
    <x v="6"/>
    <x v="17"/>
    <x v="19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n v="30"/>
    <b v="0"/>
    <n v="5.0000000000000001E-3"/>
    <n v="25"/>
    <x v="6"/>
    <x v="17"/>
    <x v="29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n v="30"/>
    <b v="0"/>
    <n v="2.5000000000000001E-2"/>
    <n v="10"/>
    <x v="6"/>
    <x v="17"/>
    <x v="73"/>
    <b v="0"/>
    <s v="games/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n v="26.985902777771116"/>
    <b v="0"/>
    <n v="4.0999999999999999E-4"/>
    <n v="6.833333333333333"/>
    <x v="6"/>
    <x v="17"/>
    <x v="79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n v="40.203877314808778"/>
    <b v="0"/>
    <n v="5.3124999999999999E-2"/>
    <n v="17.708333333333332"/>
    <x v="6"/>
    <x v="17"/>
    <x v="5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n v="60"/>
    <b v="0"/>
    <n v="1.6199999999999999E-2"/>
    <n v="16.2"/>
    <x v="6"/>
    <x v="17"/>
    <x v="41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n v="30"/>
    <b v="0"/>
    <n v="4.9516666666666667E-2"/>
    <n v="80.297297297297291"/>
    <x v="6"/>
    <x v="17"/>
    <x v="7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n v="29.958333333335759"/>
    <b v="0"/>
    <n v="1.5900000000000001E-3"/>
    <n v="71.55"/>
    <x v="6"/>
    <x v="17"/>
    <x v="9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n v="29.958333333328483"/>
    <b v="0"/>
    <n v="0.41249999999999998"/>
    <n v="23.571428571428573"/>
    <x v="6"/>
    <x v="17"/>
    <x v="63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n v="30"/>
    <b v="0"/>
    <n v="0"/>
    <n v="0"/>
    <x v="6"/>
    <x v="17"/>
    <x v="78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n v="59.958333333335759"/>
    <b v="0"/>
    <n v="2.93E-2"/>
    <n v="34.88095238095238"/>
    <x v="6"/>
    <x v="17"/>
    <x v="64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n v="30.041666666656965"/>
    <b v="0"/>
    <n v="4.4999999999999997E-3"/>
    <n v="15"/>
    <x v="6"/>
    <x v="17"/>
    <x v="8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n v="30"/>
    <b v="0"/>
    <n v="5.1000000000000004E-3"/>
    <n v="23.181818181818183"/>
    <x v="6"/>
    <x v="17"/>
    <x v="202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n v="30"/>
    <b v="0"/>
    <n v="4.0000000000000002E-4"/>
    <n v="1"/>
    <x v="6"/>
    <x v="17"/>
    <x v="29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n v="59.594780092593282"/>
    <b v="0"/>
    <n v="0.35537409090909089"/>
    <n v="100.23371794871794"/>
    <x v="6"/>
    <x v="17"/>
    <x v="267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n v="30"/>
    <b v="0"/>
    <n v="5.0000000000000001E-3"/>
    <n v="5"/>
    <x v="6"/>
    <x v="17"/>
    <x v="29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n v="30"/>
    <b v="0"/>
    <n v="1.6666666666666668E-3"/>
    <n v="3.3333333333333335"/>
    <x v="6"/>
    <x v="17"/>
    <x v="8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n v="29.958333333335759"/>
    <b v="0"/>
    <n v="1.325E-3"/>
    <n v="13.25"/>
    <x v="6"/>
    <x v="17"/>
    <x v="80"/>
    <b v="0"/>
    <s v="games/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n v="60"/>
    <b v="0"/>
    <n v="3.5704000000000004E-4"/>
    <n v="17.852"/>
    <x v="6"/>
    <x v="17"/>
    <x v="73"/>
    <b v="0"/>
    <s v="games/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n v="30"/>
    <b v="0"/>
    <n v="8.3000000000000004E-2"/>
    <n v="10.375"/>
    <x v="6"/>
    <x v="17"/>
    <x v="22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n v="29.958333333335759"/>
    <b v="0"/>
    <n v="2.4222222222222221E-2"/>
    <n v="36.333333333333336"/>
    <x v="6"/>
    <x v="17"/>
    <x v="8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n v="13"/>
    <b v="0"/>
    <n v="2.3809523809523812E-3"/>
    <n v="5"/>
    <x v="6"/>
    <x v="17"/>
    <x v="29"/>
    <b v="0"/>
    <s v="games/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n v="45"/>
    <b v="0"/>
    <n v="0"/>
    <n v="0"/>
    <x v="6"/>
    <x v="17"/>
    <x v="78"/>
    <b v="0"/>
    <s v="games/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n v="29.958333333328483"/>
    <b v="0"/>
    <n v="1.16E-4"/>
    <n v="5.8"/>
    <x v="6"/>
    <x v="17"/>
    <x v="81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n v="14"/>
    <b v="0"/>
    <n v="0"/>
    <n v="0"/>
    <x v="6"/>
    <x v="17"/>
    <x v="78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n v="30"/>
    <b v="0"/>
    <n v="2.2000000000000001E-3"/>
    <n v="3.6666666666666665"/>
    <x v="6"/>
    <x v="17"/>
    <x v="8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n v="30"/>
    <b v="0"/>
    <n v="4.7222222222222223E-3"/>
    <n v="60.714285714285715"/>
    <x v="6"/>
    <x v="18"/>
    <x v="63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n v="60"/>
    <b v="0"/>
    <n v="0"/>
    <n v="0"/>
    <x v="6"/>
    <x v="18"/>
    <x v="78"/>
    <b v="0"/>
    <s v="games/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n v="30"/>
    <b v="0"/>
    <n v="5.0000000000000001E-3"/>
    <n v="5"/>
    <x v="6"/>
    <x v="18"/>
    <x v="84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n v="31.041666666664241"/>
    <b v="0"/>
    <n v="1.6714285714285713E-2"/>
    <n v="25.434782608695652"/>
    <x v="6"/>
    <x v="18"/>
    <x v="23"/>
    <b v="0"/>
    <s v="games/mobile games"/>
  </r>
  <r>
    <n v="1128"/>
    <s v="Flying Turds"/>
    <s v="#havingfunFTW"/>
    <n v="1000"/>
    <n v="1"/>
    <x v="2"/>
    <x v="1"/>
    <s v="GBP"/>
    <n v="1407425717"/>
    <d v="2014-08-07T15:35:17"/>
    <n v="1404833717"/>
    <x v="1128"/>
    <n v="30"/>
    <b v="0"/>
    <n v="1E-3"/>
    <n v="1"/>
    <x v="6"/>
    <x v="18"/>
    <x v="29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n v="30"/>
    <b v="0"/>
    <n v="1.0499999999999999E-3"/>
    <n v="10.5"/>
    <x v="6"/>
    <x v="18"/>
    <x v="84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n v="60.041666666664241"/>
    <b v="0"/>
    <n v="2.2000000000000001E-3"/>
    <n v="3.6666666666666665"/>
    <x v="6"/>
    <x v="18"/>
    <x v="8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n v="30"/>
    <b v="0"/>
    <n v="0"/>
    <n v="0"/>
    <x v="6"/>
    <x v="18"/>
    <x v="78"/>
    <b v="0"/>
    <s v="games/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n v="30"/>
    <b v="0"/>
    <n v="0.14380000000000001"/>
    <n v="110.61538461538461"/>
    <x v="6"/>
    <x v="18"/>
    <x v="62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n v="30"/>
    <b v="0"/>
    <n v="6.6666666666666671E-3"/>
    <n v="20"/>
    <x v="6"/>
    <x v="18"/>
    <x v="29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n v="13.904537037036789"/>
    <b v="0"/>
    <n v="4.0000000000000003E-5"/>
    <n v="1"/>
    <x v="6"/>
    <x v="18"/>
    <x v="29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n v="30"/>
    <b v="0"/>
    <n v="0.05"/>
    <n v="50"/>
    <x v="6"/>
    <x v="18"/>
    <x v="29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n v="30"/>
    <b v="0"/>
    <n v="6.4439140811455853E-2"/>
    <n v="45"/>
    <x v="6"/>
    <x v="18"/>
    <x v="79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n v="30"/>
    <b v="0"/>
    <n v="0.39500000000000002"/>
    <n v="253.2051282051282"/>
    <x v="6"/>
    <x v="18"/>
    <x v="70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n v="20"/>
    <b v="0"/>
    <n v="3.5714285714285713E-3"/>
    <n v="31.25"/>
    <x v="6"/>
    <x v="18"/>
    <x v="80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n v="30"/>
    <b v="0"/>
    <n v="6.2500000000000001E-4"/>
    <n v="5"/>
    <x v="6"/>
    <x v="18"/>
    <x v="29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n v="30"/>
    <b v="0"/>
    <n v="0"/>
    <n v="0"/>
    <x v="6"/>
    <x v="18"/>
    <x v="78"/>
    <b v="0"/>
    <s v="games/mobile games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n v="30"/>
    <b v="0"/>
    <n v="0"/>
    <n v="0"/>
    <x v="6"/>
    <x v="18"/>
    <x v="78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n v="30"/>
    <b v="0"/>
    <n v="0"/>
    <n v="0"/>
    <x v="6"/>
    <x v="18"/>
    <x v="78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n v="30"/>
    <b v="0"/>
    <n v="4.1333333333333335E-3"/>
    <n v="23.25"/>
    <x v="6"/>
    <x v="18"/>
    <x v="22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n v="30"/>
    <b v="0"/>
    <n v="0"/>
    <n v="0"/>
    <x v="7"/>
    <x v="19"/>
    <x v="78"/>
    <b v="0"/>
    <s v="food/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n v="60"/>
    <b v="0"/>
    <n v="1.25E-3"/>
    <n v="100"/>
    <x v="7"/>
    <x v="19"/>
    <x v="29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n v="38"/>
    <b v="0"/>
    <n v="8.8333333333333333E-2"/>
    <n v="44.166666666666664"/>
    <x v="7"/>
    <x v="19"/>
    <x v="8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n v="60"/>
    <b v="0"/>
    <n v="0"/>
    <n v="0"/>
    <x v="7"/>
    <x v="19"/>
    <x v="78"/>
    <b v="0"/>
    <s v="food/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n v="30.041666666671517"/>
    <b v="0"/>
    <n v="4.8666666666666667E-3"/>
    <n v="24.333333333333332"/>
    <x v="7"/>
    <x v="19"/>
    <x v="83"/>
    <b v="0"/>
    <s v="food/food trucks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n v="30"/>
    <b v="0"/>
    <n v="1.5E-3"/>
    <n v="37.5"/>
    <x v="7"/>
    <x v="19"/>
    <x v="84"/>
    <b v="0"/>
    <s v="food/food trucks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n v="60"/>
    <b v="0"/>
    <n v="0.1008"/>
    <n v="42"/>
    <x v="7"/>
    <x v="19"/>
    <x v="79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n v="30"/>
    <b v="0"/>
    <n v="0"/>
    <n v="0"/>
    <x v="7"/>
    <x v="19"/>
    <x v="78"/>
    <b v="0"/>
    <s v="food/food trucks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n v="30"/>
    <b v="0"/>
    <n v="5.6937500000000002E-2"/>
    <n v="60.733333333333334"/>
    <x v="7"/>
    <x v="19"/>
    <x v="41"/>
    <b v="0"/>
    <s v="food/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n v="30"/>
    <b v="0"/>
    <n v="6.2500000000000003E-3"/>
    <n v="50"/>
    <x v="7"/>
    <x v="19"/>
    <x v="29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n v="30"/>
    <b v="0"/>
    <n v="6.5000000000000002E-2"/>
    <n v="108.33333333333333"/>
    <x v="7"/>
    <x v="19"/>
    <x v="8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n v="30"/>
    <b v="0"/>
    <n v="7.5199999999999998E-3"/>
    <n v="23.5"/>
    <x v="7"/>
    <x v="19"/>
    <x v="22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n v="30"/>
    <b v="0"/>
    <n v="0"/>
    <n v="0"/>
    <x v="7"/>
    <x v="19"/>
    <x v="78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n v="60.041666666671517"/>
    <b v="0"/>
    <n v="1.5100000000000001E-2"/>
    <n v="50.333333333333336"/>
    <x v="7"/>
    <x v="19"/>
    <x v="8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n v="30"/>
    <b v="0"/>
    <n v="4.6666666666666671E-3"/>
    <n v="11.666666666666666"/>
    <x v="7"/>
    <x v="19"/>
    <x v="8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n v="30.929803240738693"/>
    <b v="0"/>
    <n v="0"/>
    <n v="0"/>
    <x v="7"/>
    <x v="19"/>
    <x v="78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n v="29.958333333343035"/>
    <b v="0"/>
    <n v="3.85E-2"/>
    <n v="60.789473684210527"/>
    <x v="7"/>
    <x v="19"/>
    <x v="10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n v="21"/>
    <b v="0"/>
    <n v="0"/>
    <n v="0"/>
    <x v="7"/>
    <x v="19"/>
    <x v="78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n v="31"/>
    <b v="0"/>
    <n v="5.8333333333333338E-4"/>
    <n v="17.5"/>
    <x v="7"/>
    <x v="19"/>
    <x v="84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n v="30"/>
    <b v="0"/>
    <n v="0"/>
    <n v="0"/>
    <x v="7"/>
    <x v="19"/>
    <x v="78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n v="30"/>
    <b v="0"/>
    <n v="0"/>
    <n v="0"/>
    <x v="7"/>
    <x v="19"/>
    <x v="78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n v="34"/>
    <b v="0"/>
    <n v="0.20705000000000001"/>
    <n v="82.82"/>
    <x v="7"/>
    <x v="19"/>
    <x v="20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n v="30.681226851855172"/>
    <b v="0"/>
    <n v="0.19139999999999999"/>
    <n v="358.875"/>
    <x v="7"/>
    <x v="19"/>
    <x v="22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n v="31"/>
    <b v="0"/>
    <n v="1.6316666666666667E-2"/>
    <n v="61.1875"/>
    <x v="7"/>
    <x v="19"/>
    <x v="38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n v="30"/>
    <b v="0"/>
    <n v="5.6666666666666664E-2"/>
    <n v="340"/>
    <x v="7"/>
    <x v="19"/>
    <x v="8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n v="30"/>
    <b v="0"/>
    <n v="1.6999999999999999E-3"/>
    <n v="5.666666666666667"/>
    <x v="7"/>
    <x v="19"/>
    <x v="8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n v="30"/>
    <b v="0"/>
    <n v="4.0000000000000001E-3"/>
    <n v="50"/>
    <x v="7"/>
    <x v="19"/>
    <x v="84"/>
    <b v="0"/>
    <s v="food/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n v="18.041666666664241"/>
    <b v="0"/>
    <n v="1E-3"/>
    <n v="25"/>
    <x v="7"/>
    <x v="19"/>
    <x v="29"/>
    <b v="0"/>
    <s v="food/food trucks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n v="30"/>
    <b v="0"/>
    <n v="0"/>
    <n v="0"/>
    <x v="7"/>
    <x v="19"/>
    <x v="78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n v="35"/>
    <b v="0"/>
    <n v="2.4000000000000001E-4"/>
    <n v="30"/>
    <x v="7"/>
    <x v="19"/>
    <x v="29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n v="30"/>
    <b v="0"/>
    <n v="5.906666666666667E-2"/>
    <n v="46.631578947368418"/>
    <x v="7"/>
    <x v="19"/>
    <x v="10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n v="30"/>
    <b v="0"/>
    <n v="2.9250000000000002E-2"/>
    <n v="65"/>
    <x v="7"/>
    <x v="19"/>
    <x v="82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n v="54.522013888898073"/>
    <b v="0"/>
    <n v="5.7142857142857142E-5"/>
    <n v="10"/>
    <x v="7"/>
    <x v="19"/>
    <x v="29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n v="30"/>
    <b v="0"/>
    <n v="0"/>
    <n v="0"/>
    <x v="7"/>
    <x v="19"/>
    <x v="78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n v="30"/>
    <b v="0"/>
    <n v="6.666666666666667E-5"/>
    <n v="5"/>
    <x v="7"/>
    <x v="19"/>
    <x v="29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n v="30"/>
    <b v="0"/>
    <n v="5.3333333333333337E-2"/>
    <n v="640"/>
    <x v="7"/>
    <x v="19"/>
    <x v="81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n v="37"/>
    <b v="0"/>
    <n v="0.11749999999999999"/>
    <n v="69.117647058823536"/>
    <x v="7"/>
    <x v="19"/>
    <x v="268"/>
    <b v="0"/>
    <s v="food/food trucks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n v="30"/>
    <b v="0"/>
    <n v="8.0000000000000007E-5"/>
    <n v="1.3333333333333333"/>
    <x v="7"/>
    <x v="19"/>
    <x v="8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n v="18.868425925924385"/>
    <b v="0"/>
    <n v="4.2000000000000003E-2"/>
    <n v="10.5"/>
    <x v="7"/>
    <x v="19"/>
    <x v="80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n v="19.304594907414867"/>
    <b v="0"/>
    <n v="0.04"/>
    <n v="33.333333333333336"/>
    <x v="7"/>
    <x v="19"/>
    <x v="8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n v="31"/>
    <b v="0"/>
    <n v="1.0493636363636363"/>
    <n v="61.562666666666665"/>
    <x v="8"/>
    <x v="20"/>
    <x v="269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n v="32.301516203704523"/>
    <b v="0"/>
    <n v="1.0544"/>
    <n v="118.73873873873873"/>
    <x v="8"/>
    <x v="20"/>
    <x v="112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n v="33.082465277781012"/>
    <b v="0"/>
    <n v="1.0673333333333332"/>
    <n v="65.081300813008127"/>
    <x v="8"/>
    <x v="20"/>
    <x v="252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n v="31.855057870372548"/>
    <b v="0"/>
    <n v="1.0412571428571429"/>
    <n v="130.15714285714284"/>
    <x v="8"/>
    <x v="20"/>
    <x v="16"/>
    <b v="1"/>
    <s v="photography/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n v="21"/>
    <b v="0"/>
    <n v="1.6054999999999999"/>
    <n v="37.776470588235291"/>
    <x v="8"/>
    <x v="20"/>
    <x v="268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n v="21"/>
    <b v="0"/>
    <n v="1.0777777777777777"/>
    <n v="112.79069767441861"/>
    <x v="8"/>
    <x v="20"/>
    <x v="48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n v="30"/>
    <b v="0"/>
    <n v="1.35"/>
    <n v="51.92307692307692"/>
    <x v="8"/>
    <x v="20"/>
    <x v="62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n v="29.958333333328483"/>
    <b v="0"/>
    <n v="1.0907407407407408"/>
    <n v="89.242424242424249"/>
    <x v="8"/>
    <x v="20"/>
    <x v="51"/>
    <b v="1"/>
    <s v="photography/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n v="30"/>
    <b v="0"/>
    <n v="2.9"/>
    <n v="19.333333333333332"/>
    <x v="8"/>
    <x v="20"/>
    <x v="41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n v="59.958333333328483"/>
    <b v="0"/>
    <n v="1.0395714285714286"/>
    <n v="79.967032967032964"/>
    <x v="8"/>
    <x v="20"/>
    <x v="270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n v="30"/>
    <b v="0"/>
    <n v="3.2223999999999999"/>
    <n v="56.414565826330531"/>
    <x v="8"/>
    <x v="20"/>
    <x v="271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n v="60.027164351849933"/>
    <b v="0"/>
    <n v="1.35"/>
    <n v="79.411764705882348"/>
    <x v="8"/>
    <x v="20"/>
    <x v="203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n v="30"/>
    <b v="0"/>
    <n v="2.6991034482758622"/>
    <n v="76.439453125"/>
    <x v="8"/>
    <x v="20"/>
    <x v="27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n v="30.584560185183364"/>
    <b v="0"/>
    <n v="2.5329333333333333"/>
    <n v="121"/>
    <x v="8"/>
    <x v="20"/>
    <x v="100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n v="35.505949074075033"/>
    <b v="0"/>
    <n v="2.6059999999999999"/>
    <n v="54.616766467065865"/>
    <x v="8"/>
    <x v="20"/>
    <x v="15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n v="32"/>
    <b v="0"/>
    <n v="1.0131677953348381"/>
    <n v="299.22222222222223"/>
    <x v="8"/>
    <x v="20"/>
    <x v="82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n v="21"/>
    <b v="0"/>
    <n v="1.2560416666666667"/>
    <n v="58.533980582524272"/>
    <x v="8"/>
    <x v="20"/>
    <x v="27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n v="30"/>
    <b v="0"/>
    <n v="1.0243783333333334"/>
    <n v="55.371801801801809"/>
    <x v="8"/>
    <x v="20"/>
    <x v="112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n v="30"/>
    <b v="0"/>
    <n v="1.99244"/>
    <n v="183.80442804428046"/>
    <x v="8"/>
    <x v="20"/>
    <x v="197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n v="30"/>
    <b v="0"/>
    <n v="1.0245398773006136"/>
    <n v="165.34653465346534"/>
    <x v="8"/>
    <x v="20"/>
    <x v="2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n v="44.460266203699575"/>
    <b v="0"/>
    <n v="1.0294615384615384"/>
    <n v="234.78947368421052"/>
    <x v="8"/>
    <x v="20"/>
    <x v="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n v="30"/>
    <b v="0"/>
    <n v="1.0086153846153847"/>
    <n v="211.48387096774192"/>
    <x v="8"/>
    <x v="20"/>
    <x v="95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n v="32.785729166658712"/>
    <b v="0"/>
    <n v="1.1499999999999999"/>
    <n v="32.34375"/>
    <x v="8"/>
    <x v="20"/>
    <x v="58"/>
    <b v="1"/>
    <s v="photography/photobooks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n v="29.986423611117061"/>
    <b v="0"/>
    <n v="1.0416766467065868"/>
    <n v="123.37588652482269"/>
    <x v="8"/>
    <x v="20"/>
    <x v="26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n v="29.958333333335759"/>
    <b v="0"/>
    <n v="1.5529999999999999"/>
    <n v="207.06666666666666"/>
    <x v="8"/>
    <x v="20"/>
    <x v="11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n v="30"/>
    <b v="0"/>
    <n v="1.06"/>
    <n v="138.2608695652174"/>
    <x v="8"/>
    <x v="20"/>
    <x v="67"/>
    <b v="1"/>
    <s v="photography/photobooks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n v="22.933194444442051"/>
    <b v="0"/>
    <n v="2.5431499999999998"/>
    <n v="493.81553398058253"/>
    <x v="8"/>
    <x v="20"/>
    <x v="27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n v="15"/>
    <b v="0"/>
    <n v="1.0109999999999999"/>
    <n v="168.5"/>
    <x v="8"/>
    <x v="20"/>
    <x v="79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n v="16.091493055559113"/>
    <b v="0"/>
    <n v="1.2904"/>
    <n v="38.867469879518069"/>
    <x v="8"/>
    <x v="20"/>
    <x v="1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n v="35"/>
    <b v="0"/>
    <n v="1.0223076923076924"/>
    <n v="61.527777777777779"/>
    <x v="8"/>
    <x v="20"/>
    <x v="52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n v="60"/>
    <b v="0"/>
    <n v="1.3180000000000001"/>
    <n v="105.44"/>
    <x v="8"/>
    <x v="20"/>
    <x v="20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n v="30"/>
    <b v="0"/>
    <n v="7.8608020000000005"/>
    <n v="71.592003642987251"/>
    <x v="8"/>
    <x v="20"/>
    <x v="274"/>
    <b v="1"/>
    <s v="photography/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n v="32.344016203700448"/>
    <b v="0"/>
    <n v="1.4570000000000001"/>
    <n v="91.882882882882882"/>
    <x v="8"/>
    <x v="20"/>
    <x v="147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n v="30"/>
    <b v="0"/>
    <n v="1.026"/>
    <n v="148.57377049180329"/>
    <x v="8"/>
    <x v="20"/>
    <x v="275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n v="30.462962962963502"/>
    <b v="0"/>
    <n v="1.7227777777777777"/>
    <n v="174.2134831460674"/>
    <x v="8"/>
    <x v="20"/>
    <x v="30"/>
    <b v="1"/>
    <s v="photography/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n v="30"/>
    <b v="0"/>
    <n v="1.5916819571865444"/>
    <n v="102.86166007905139"/>
    <x v="8"/>
    <x v="20"/>
    <x v="35"/>
    <b v="1"/>
    <s v="photography/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n v="30"/>
    <b v="0"/>
    <n v="1.0376666666666667"/>
    <n v="111.17857142857143"/>
    <x v="8"/>
    <x v="20"/>
    <x v="205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n v="27.524444444439723"/>
    <b v="0"/>
    <n v="1.1140954545454547"/>
    <n v="23.796213592233013"/>
    <x v="8"/>
    <x v="20"/>
    <x v="273"/>
    <b v="1"/>
    <s v="photography/photobooks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n v="30.446215277785086"/>
    <b v="0"/>
    <n v="2.80375"/>
    <n v="81.268115942028984"/>
    <x v="8"/>
    <x v="20"/>
    <x v="276"/>
    <b v="1"/>
    <s v="photography/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n v="30.041666666671517"/>
    <b v="0"/>
    <n v="1.1210606060606061"/>
    <n v="116.21465968586388"/>
    <x v="8"/>
    <x v="20"/>
    <x v="277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n v="60"/>
    <b v="0"/>
    <n v="7.0666666666666669E-2"/>
    <n v="58.888888888888886"/>
    <x v="4"/>
    <x v="21"/>
    <x v="59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n v="60"/>
    <b v="0"/>
    <n v="4.3999999999999997E-2"/>
    <n v="44"/>
    <x v="4"/>
    <x v="21"/>
    <x v="8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n v="34.166886574072123"/>
    <b v="0"/>
    <n v="3.8739999999999997E-2"/>
    <n v="48.424999999999997"/>
    <x v="4"/>
    <x v="21"/>
    <x v="244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n v="30.372499999997672"/>
    <b v="0"/>
    <n v="0"/>
    <n v="0"/>
    <x v="4"/>
    <x v="21"/>
    <x v="78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n v="60"/>
    <b v="0"/>
    <n v="0.29299999999999998"/>
    <n v="61.041666666666664"/>
    <x v="4"/>
    <x v="21"/>
    <x v="5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n v="30.206863425926713"/>
    <b v="0"/>
    <n v="9.0909090909090905E-3"/>
    <n v="25"/>
    <x v="4"/>
    <x v="21"/>
    <x v="29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n v="30"/>
    <b v="0"/>
    <n v="0"/>
    <n v="0"/>
    <x v="4"/>
    <x v="21"/>
    <x v="78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n v="50.099907407413411"/>
    <b v="0"/>
    <n v="0"/>
    <n v="0"/>
    <x v="4"/>
    <x v="21"/>
    <x v="78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n v="47"/>
    <b v="0"/>
    <n v="8.0000000000000002E-3"/>
    <n v="40"/>
    <x v="4"/>
    <x v="21"/>
    <x v="29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n v="21"/>
    <b v="0"/>
    <n v="0.11600000000000001"/>
    <n v="19.333333333333332"/>
    <x v="4"/>
    <x v="21"/>
    <x v="79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n v="30"/>
    <b v="0"/>
    <n v="0"/>
    <n v="0"/>
    <x v="4"/>
    <x v="21"/>
    <x v="78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n v="40"/>
    <b v="0"/>
    <n v="2.787363950092912E-2"/>
    <n v="35"/>
    <x v="4"/>
    <x v="21"/>
    <x v="79"/>
    <b v="0"/>
    <s v="music/world music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n v="7.9865277777789743"/>
    <b v="0"/>
    <n v="0"/>
    <n v="0"/>
    <x v="4"/>
    <x v="21"/>
    <x v="78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n v="20"/>
    <b v="0"/>
    <n v="0"/>
    <n v="0"/>
    <x v="4"/>
    <x v="21"/>
    <x v="78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n v="30"/>
    <b v="0"/>
    <n v="0.17799999999999999"/>
    <n v="59.333333333333336"/>
    <x v="4"/>
    <x v="21"/>
    <x v="83"/>
    <b v="0"/>
    <s v="music/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n v="30"/>
    <b v="0"/>
    <n v="0"/>
    <n v="0"/>
    <x v="4"/>
    <x v="21"/>
    <x v="78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n v="58.870405092588044"/>
    <b v="0"/>
    <n v="3.0124999999999999E-2"/>
    <n v="30.125"/>
    <x v="4"/>
    <x v="21"/>
    <x v="22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n v="22.411574074074451"/>
    <b v="0"/>
    <n v="0.50739999999999996"/>
    <n v="74.617647058823536"/>
    <x v="4"/>
    <x v="21"/>
    <x v="69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n v="15.388634259259561"/>
    <b v="0"/>
    <n v="5.4884742041712408E-3"/>
    <n v="5"/>
    <x v="4"/>
    <x v="21"/>
    <x v="29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n v="60.995706018518831"/>
    <b v="0"/>
    <n v="0.14091666666666666"/>
    <n v="44.5"/>
    <x v="4"/>
    <x v="21"/>
    <x v="44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n v="31.049502314817801"/>
    <b v="1"/>
    <n v="1.038"/>
    <n v="46.133333333333333"/>
    <x v="4"/>
    <x v="11"/>
    <x v="43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n v="30"/>
    <b v="1"/>
    <n v="1.2024999999999999"/>
    <n v="141.47058823529412"/>
    <x v="4"/>
    <x v="11"/>
    <x v="5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n v="45.041666666664241"/>
    <b v="1"/>
    <n v="1.17"/>
    <n v="75.483870967741936"/>
    <x v="4"/>
    <x v="11"/>
    <x v="162"/>
    <b v="1"/>
    <s v="music/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n v="30"/>
    <b v="1"/>
    <n v="1.2214285714285715"/>
    <n v="85.5"/>
    <x v="4"/>
    <x v="11"/>
    <x v="133"/>
    <b v="1"/>
    <s v="music/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n v="35.634108796301007"/>
    <b v="1"/>
    <n v="1.5164"/>
    <n v="64.254237288135599"/>
    <x v="4"/>
    <x v="11"/>
    <x v="211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n v="30"/>
    <b v="1"/>
    <n v="1.0444"/>
    <n v="64.46913580246914"/>
    <x v="4"/>
    <x v="11"/>
    <x v="75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n v="45"/>
    <b v="1"/>
    <n v="2.0015333333333332"/>
    <n v="118.2007874015748"/>
    <x v="4"/>
    <x v="11"/>
    <x v="278"/>
    <b v="1"/>
    <s v="music/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n v="60"/>
    <b v="1"/>
    <n v="1.018"/>
    <n v="82.540540540540547"/>
    <x v="4"/>
    <x v="11"/>
    <x v="142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n v="28"/>
    <b v="1"/>
    <n v="1.3765714285714286"/>
    <n v="34.170212765957444"/>
    <x v="4"/>
    <x v="11"/>
    <x v="26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n v="30"/>
    <b v="1"/>
    <n v="3038.3319999999999"/>
    <n v="42.73322081575246"/>
    <x v="4"/>
    <x v="11"/>
    <x v="279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n v="56.586273148146574"/>
    <b v="1"/>
    <n v="1.9885074626865671"/>
    <n v="94.489361702127653"/>
    <x v="4"/>
    <x v="11"/>
    <x v="26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n v="30.041666666664241"/>
    <b v="1"/>
    <n v="2.0236666666666667"/>
    <n v="55.697247706422019"/>
    <x v="4"/>
    <x v="11"/>
    <x v="280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n v="30"/>
    <b v="1"/>
    <n v="1.1796376666666666"/>
    <n v="98.030831024930734"/>
    <x v="4"/>
    <x v="11"/>
    <x v="28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n v="48.958333333335759"/>
    <b v="1"/>
    <n v="2.9472727272727273"/>
    <n v="92.102272727272734"/>
    <x v="4"/>
    <x v="11"/>
    <x v="282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n v="30"/>
    <b v="1"/>
    <n v="2.1314633333333335"/>
    <n v="38.175462686567165"/>
    <x v="4"/>
    <x v="11"/>
    <x v="283"/>
    <b v="1"/>
    <s v="music/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n v="32.19532407407678"/>
    <b v="1"/>
    <n v="1.0424"/>
    <n v="27.145833333333332"/>
    <x v="4"/>
    <x v="11"/>
    <x v="93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n v="30"/>
    <b v="1"/>
    <n v="1.1366666666666667"/>
    <n v="50.689189189189186"/>
    <x v="4"/>
    <x v="11"/>
    <x v="142"/>
    <b v="1"/>
    <s v="music/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n v="30"/>
    <b v="1"/>
    <n v="1.0125"/>
    <n v="38.942307692307693"/>
    <x v="4"/>
    <x v="11"/>
    <x v="47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n v="30"/>
    <b v="1"/>
    <n v="1.2541538461538462"/>
    <n v="77.638095238095232"/>
    <x v="4"/>
    <x v="11"/>
    <x v="217"/>
    <b v="1"/>
    <s v="music/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n v="34.957523148143082"/>
    <b v="1"/>
    <n v="1.19"/>
    <n v="43.536585365853661"/>
    <x v="4"/>
    <x v="11"/>
    <x v="14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n v="29"/>
    <b v="1"/>
    <n v="1.6646153846153846"/>
    <n v="31.823529411764707"/>
    <x v="4"/>
    <x v="11"/>
    <x v="69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n v="47"/>
    <b v="1"/>
    <n v="1.1914771428571429"/>
    <n v="63.184393939393942"/>
    <x v="4"/>
    <x v="11"/>
    <x v="36"/>
    <b v="1"/>
    <s v="music/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n v="30"/>
    <b v="1"/>
    <n v="1.0047368421052632"/>
    <n v="190.9"/>
    <x v="4"/>
    <x v="11"/>
    <x v="133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n v="30"/>
    <b v="1"/>
    <n v="1.018"/>
    <n v="140.85534591194968"/>
    <x v="4"/>
    <x v="11"/>
    <x v="180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n v="30"/>
    <b v="1"/>
    <n v="1.1666666666666667"/>
    <n v="76.92307692307692"/>
    <x v="4"/>
    <x v="11"/>
    <x v="0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n v="30.176944444450783"/>
    <b v="1"/>
    <n v="1.0864893617021276"/>
    <n v="99.15533980582525"/>
    <x v="4"/>
    <x v="11"/>
    <x v="190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n v="59.958333333328483"/>
    <b v="1"/>
    <n v="1.1472"/>
    <n v="67.881656804733723"/>
    <x v="4"/>
    <x v="11"/>
    <x v="3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n v="30.041666666664241"/>
    <b v="1"/>
    <n v="1.018"/>
    <n v="246.29032258064515"/>
    <x v="4"/>
    <x v="11"/>
    <x v="162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n v="69.42153935184615"/>
    <b v="1"/>
    <n v="1.06"/>
    <n v="189.28571428571428"/>
    <x v="4"/>
    <x v="11"/>
    <x v="33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n v="30"/>
    <b v="1"/>
    <n v="1.0349999999999999"/>
    <n v="76.666666666666671"/>
    <x v="4"/>
    <x v="11"/>
    <x v="241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n v="35"/>
    <b v="1"/>
    <n v="1.5497535999999998"/>
    <n v="82.963254817987149"/>
    <x v="4"/>
    <x v="11"/>
    <x v="284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n v="35"/>
    <b v="1"/>
    <n v="1.6214066666666667"/>
    <n v="62.522107969151669"/>
    <x v="4"/>
    <x v="11"/>
    <x v="285"/>
    <b v="1"/>
    <s v="music/rock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n v="49.46241898147855"/>
    <b v="1"/>
    <n v="1.0442100000000001"/>
    <n v="46.06808823529412"/>
    <x v="4"/>
    <x v="11"/>
    <x v="32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n v="35"/>
    <b v="1"/>
    <n v="1.0612433333333333"/>
    <n v="38.543946731234868"/>
    <x v="4"/>
    <x v="11"/>
    <x v="286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n v="28.528171296296932"/>
    <b v="1"/>
    <n v="1.5493846153846154"/>
    <n v="53.005263157894738"/>
    <x v="4"/>
    <x v="11"/>
    <x v="245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n v="39.958333333335759"/>
    <b v="1"/>
    <n v="1.1077157238734421"/>
    <n v="73.355396825396824"/>
    <x v="4"/>
    <x v="11"/>
    <x v="143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n v="90"/>
    <b v="1"/>
    <n v="1.1091186666666666"/>
    <n v="127.97523076923076"/>
    <x v="4"/>
    <x v="11"/>
    <x v="208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n v="20"/>
    <b v="1"/>
    <n v="1.1071428571428572"/>
    <n v="104.72972972972973"/>
    <x v="4"/>
    <x v="11"/>
    <x v="142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n v="30.732465277775191"/>
    <b v="1"/>
    <n v="1.2361333333333333"/>
    <n v="67.671532846715323"/>
    <x v="4"/>
    <x v="11"/>
    <x v="220"/>
    <b v="1"/>
    <s v="music/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n v="23.449201388888469"/>
    <b v="1"/>
    <n v="2.1105"/>
    <n v="95.931818181818187"/>
    <x v="4"/>
    <x v="11"/>
    <x v="19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n v="23.472893518519413"/>
    <b v="0"/>
    <n v="1.01"/>
    <n v="65.161290322580641"/>
    <x v="1"/>
    <x v="6"/>
    <x v="162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n v="15"/>
    <b v="0"/>
    <n v="1.0165"/>
    <n v="32.269841269841272"/>
    <x v="1"/>
    <x v="6"/>
    <x v="287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n v="13.198761574065429"/>
    <b v="0"/>
    <n v="1.0833333333333333"/>
    <n v="81.25"/>
    <x v="1"/>
    <x v="6"/>
    <x v="9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n v="60"/>
    <b v="0"/>
    <n v="2.42"/>
    <n v="24.2"/>
    <x v="1"/>
    <x v="6"/>
    <x v="20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n v="31.012002314819256"/>
    <b v="0"/>
    <n v="1.0044999999999999"/>
    <n v="65.868852459016395"/>
    <x v="1"/>
    <x v="6"/>
    <x v="42"/>
    <b v="1"/>
    <s v="theater/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n v="30"/>
    <b v="0"/>
    <n v="1.2506666666666666"/>
    <n v="36.07692307692308"/>
    <x v="1"/>
    <x v="6"/>
    <x v="47"/>
    <b v="1"/>
    <s v="theater/plays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n v="30.676030092596193"/>
    <b v="0"/>
    <n v="1.0857142857142856"/>
    <n v="44.186046511627907"/>
    <x v="1"/>
    <x v="6"/>
    <x v="48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n v="36.638993055559695"/>
    <b v="0"/>
    <n v="1.4570000000000001"/>
    <n v="104.07142857142857"/>
    <x v="1"/>
    <x v="6"/>
    <x v="288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n v="27.193425925921474"/>
    <b v="0"/>
    <n v="1.1000000000000001"/>
    <n v="35.96153846153846"/>
    <x v="1"/>
    <x v="6"/>
    <x v="47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n v="30.041666666656965"/>
    <b v="0"/>
    <n v="1.0223333333333333"/>
    <n v="127.79166666666667"/>
    <x v="1"/>
    <x v="6"/>
    <x v="148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n v="18.00466435184353"/>
    <b v="0"/>
    <n v="1.22"/>
    <n v="27.727272727272727"/>
    <x v="1"/>
    <x v="6"/>
    <x v="19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n v="30.135451388880028"/>
    <b v="0"/>
    <n v="1.0196000000000001"/>
    <n v="39.828125"/>
    <x v="1"/>
    <x v="6"/>
    <x v="31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n v="19.958333333335759"/>
    <b v="0"/>
    <n v="1.411764705882353"/>
    <n v="52.173913043478258"/>
    <x v="1"/>
    <x v="6"/>
    <x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n v="30"/>
    <b v="0"/>
    <n v="1.0952500000000001"/>
    <n v="92.037815126050418"/>
    <x v="1"/>
    <x v="6"/>
    <x v="146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n v="30"/>
    <b v="0"/>
    <n v="1.0465"/>
    <n v="63.424242424242422"/>
    <x v="1"/>
    <x v="6"/>
    <x v="51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n v="30"/>
    <b v="0"/>
    <n v="1.24"/>
    <n v="135.625"/>
    <x v="1"/>
    <x v="6"/>
    <x v="58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n v="39.114374999997381"/>
    <b v="0"/>
    <n v="1.35"/>
    <n v="168.75"/>
    <x v="1"/>
    <x v="6"/>
    <x v="5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n v="10.375254629630945"/>
    <b v="0"/>
    <n v="1.0275000000000001"/>
    <n v="70.862068965517238"/>
    <x v="1"/>
    <x v="6"/>
    <x v="60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n v="30.041666666664241"/>
    <b v="0"/>
    <n v="1"/>
    <n v="50"/>
    <x v="1"/>
    <x v="6"/>
    <x v="133"/>
    <b v="1"/>
    <s v="theater/plays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n v="16.017129629624833"/>
    <b v="0"/>
    <n v="1.3026085714285716"/>
    <n v="42.214166666666671"/>
    <x v="1"/>
    <x v="6"/>
    <x v="52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n v="59.958333333328483"/>
    <b v="0"/>
    <n v="0.39627499999999999"/>
    <n v="152.41346153846155"/>
    <x v="2"/>
    <x v="8"/>
    <x v="201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n v="29.063564814816345"/>
    <b v="0"/>
    <n v="0.25976666666666665"/>
    <n v="90.616279069767444"/>
    <x v="2"/>
    <x v="8"/>
    <x v="48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n v="30"/>
    <b v="0"/>
    <n v="0.65246363636363636"/>
    <n v="201.60393258426967"/>
    <x v="2"/>
    <x v="8"/>
    <x v="289"/>
    <b v="0"/>
    <s v="technology/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n v="30"/>
    <b v="0"/>
    <n v="0.11514000000000001"/>
    <n v="127.93333333333334"/>
    <x v="2"/>
    <x v="8"/>
    <x v="43"/>
    <b v="0"/>
    <s v="technology/wearables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n v="40"/>
    <b v="0"/>
    <n v="0.11360000000000001"/>
    <n v="29.894736842105264"/>
    <x v="2"/>
    <x v="8"/>
    <x v="44"/>
    <b v="0"/>
    <s v="technology/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n v="35"/>
    <b v="0"/>
    <n v="1.1199130434782609"/>
    <n v="367.97142857142859"/>
    <x v="2"/>
    <x v="8"/>
    <x v="2"/>
    <b v="0"/>
    <s v="technology/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n v="45"/>
    <b v="0"/>
    <n v="0.155"/>
    <n v="129.16666666666666"/>
    <x v="2"/>
    <x v="8"/>
    <x v="5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n v="35.041666666671517"/>
    <b v="0"/>
    <n v="0.32028000000000001"/>
    <n v="800.7"/>
    <x v="2"/>
    <x v="8"/>
    <x v="61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n v="30"/>
    <b v="0"/>
    <n v="6.0869565217391303E-3"/>
    <n v="28"/>
    <x v="2"/>
    <x v="8"/>
    <x v="29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n v="30"/>
    <b v="0"/>
    <n v="0.31114999999999998"/>
    <n v="102.01639344262296"/>
    <x v="2"/>
    <x v="8"/>
    <x v="259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n v="60"/>
    <b v="0"/>
    <n v="1.1266666666666666E-2"/>
    <n v="184.36363636363637"/>
    <x v="2"/>
    <x v="8"/>
    <x v="202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n v="35.543425925934571"/>
    <b v="0"/>
    <n v="0.40404000000000001"/>
    <n v="162.91935483870967"/>
    <x v="2"/>
    <x v="8"/>
    <x v="290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n v="35"/>
    <b v="0"/>
    <n v="1.3333333333333333E-5"/>
    <n v="1"/>
    <x v="2"/>
    <x v="8"/>
    <x v="29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n v="52.347847222219571"/>
    <b v="0"/>
    <n v="5.7334999999999997E-2"/>
    <n v="603.52631578947364"/>
    <x v="2"/>
    <x v="8"/>
    <x v="10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n v="30"/>
    <b v="0"/>
    <n v="0.15325"/>
    <n v="45.407407407407405"/>
    <x v="2"/>
    <x v="8"/>
    <x v="12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n v="14.854571759256942"/>
    <b v="0"/>
    <n v="0.15103448275862069"/>
    <n v="97.333333333333329"/>
    <x v="2"/>
    <x v="8"/>
    <x v="82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n v="29.267986111110076"/>
    <b v="0"/>
    <n v="5.0299999999999997E-3"/>
    <n v="167.66666666666666"/>
    <x v="2"/>
    <x v="8"/>
    <x v="8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n v="30"/>
    <b v="0"/>
    <n v="1.3028138528138528E-2"/>
    <n v="859.85714285714289"/>
    <x v="2"/>
    <x v="8"/>
    <x v="63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n v="30"/>
    <b v="0"/>
    <n v="3.0285714285714286E-3"/>
    <n v="26.5"/>
    <x v="2"/>
    <x v="8"/>
    <x v="80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n v="34.589745370372839"/>
    <b v="0"/>
    <n v="8.8800000000000004E-2"/>
    <n v="30.272727272727273"/>
    <x v="2"/>
    <x v="8"/>
    <x v="3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n v="30"/>
    <b v="0"/>
    <n v="9.8400000000000001E-2"/>
    <n v="54.666666666666664"/>
    <x v="2"/>
    <x v="8"/>
    <x v="24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n v="30"/>
    <b v="0"/>
    <n v="2.4299999999999999E-2"/>
    <n v="60.75"/>
    <x v="2"/>
    <x v="8"/>
    <x v="22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n v="45"/>
    <b v="0"/>
    <n v="1.1299999999999999E-2"/>
    <n v="102.72727272727273"/>
    <x v="2"/>
    <x v="8"/>
    <x v="202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n v="30"/>
    <b v="0"/>
    <n v="3.5520833333333335E-2"/>
    <n v="41.585365853658537"/>
    <x v="2"/>
    <x v="8"/>
    <x v="14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n v="45"/>
    <b v="0"/>
    <n v="2.3306666666666667E-2"/>
    <n v="116.53333333333333"/>
    <x v="2"/>
    <x v="8"/>
    <x v="41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n v="40.041666666664241"/>
    <b v="0"/>
    <n v="8.1600000000000006E-3"/>
    <n v="45.333333333333336"/>
    <x v="2"/>
    <x v="8"/>
    <x v="82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n v="30.889942129637348"/>
    <b v="0"/>
    <n v="0.22494285714285714"/>
    <n v="157.46"/>
    <x v="2"/>
    <x v="8"/>
    <x v="133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n v="30"/>
    <b v="0"/>
    <n v="1.3668E-2"/>
    <n v="100.5"/>
    <x v="2"/>
    <x v="8"/>
    <x v="69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n v="30"/>
    <b v="0"/>
    <n v="0"/>
    <n v="0"/>
    <x v="2"/>
    <x v="8"/>
    <x v="78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n v="30"/>
    <b v="0"/>
    <n v="0"/>
    <n v="0"/>
    <x v="2"/>
    <x v="8"/>
    <x v="78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n v="30"/>
    <b v="0"/>
    <n v="0.10754135338345865"/>
    <n v="51.822463768115945"/>
    <x v="2"/>
    <x v="8"/>
    <x v="222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n v="30"/>
    <b v="0"/>
    <n v="0.1976"/>
    <n v="308.75"/>
    <x v="2"/>
    <x v="8"/>
    <x v="38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n v="35"/>
    <b v="0"/>
    <n v="0.84946999999999995"/>
    <n v="379.22767857142856"/>
    <x v="2"/>
    <x v="8"/>
    <x v="291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n v="30"/>
    <b v="0"/>
    <n v="0.49381999999999998"/>
    <n v="176.36428571428573"/>
    <x v="2"/>
    <x v="8"/>
    <x v="205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n v="30"/>
    <b v="0"/>
    <n v="3.3033333333333331E-2"/>
    <n v="66.066666666666663"/>
    <x v="2"/>
    <x v="8"/>
    <x v="41"/>
    <b v="0"/>
    <s v="technology/wearables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n v="45.041666666664241"/>
    <b v="0"/>
    <n v="6.6339999999999996E-2"/>
    <n v="89.648648648648646"/>
    <x v="2"/>
    <x v="8"/>
    <x v="7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n v="30"/>
    <b v="0"/>
    <n v="0"/>
    <n v="0"/>
    <x v="2"/>
    <x v="8"/>
    <x v="78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n v="32"/>
    <b v="0"/>
    <n v="0.7036"/>
    <n v="382.39130434782606"/>
    <x v="2"/>
    <x v="8"/>
    <x v="67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n v="30"/>
    <b v="0"/>
    <n v="2E-3"/>
    <n v="100"/>
    <x v="2"/>
    <x v="8"/>
    <x v="29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n v="58.639548611114151"/>
    <b v="0"/>
    <n v="1.02298"/>
    <n v="158.35603715170279"/>
    <x v="2"/>
    <x v="8"/>
    <x v="292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n v="29"/>
    <b v="0"/>
    <n v="3.7773333333333334"/>
    <n v="40.762589928057551"/>
    <x v="3"/>
    <x v="9"/>
    <x v="237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n v="35"/>
    <b v="0"/>
    <n v="1.25"/>
    <n v="53.571428571428569"/>
    <x v="3"/>
    <x v="9"/>
    <x v="63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n v="30"/>
    <b v="0"/>
    <n v="1.473265306122449"/>
    <n v="48.449664429530202"/>
    <x v="3"/>
    <x v="9"/>
    <x v="184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n v="30"/>
    <b v="0"/>
    <n v="1.022"/>
    <n v="82.41935483870968"/>
    <x v="3"/>
    <x v="9"/>
    <x v="162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n v="28"/>
    <b v="0"/>
    <n v="1.018723404255319"/>
    <n v="230.19230769230768"/>
    <x v="3"/>
    <x v="9"/>
    <x v="55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n v="36.958391203705105"/>
    <b v="0"/>
    <n v="2.0419999999999998"/>
    <n v="59.360465116279073"/>
    <x v="3"/>
    <x v="9"/>
    <x v="293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n v="30"/>
    <b v="0"/>
    <n v="1.0405"/>
    <n v="66.698717948717942"/>
    <x v="3"/>
    <x v="9"/>
    <x v="76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n v="30"/>
    <b v="0"/>
    <n v="1.0126500000000001"/>
    <n v="168.77500000000001"/>
    <x v="3"/>
    <x v="9"/>
    <x v="148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n v="51.587662037039991"/>
    <b v="0"/>
    <n v="1.3613999999999999"/>
    <n v="59.973568281938327"/>
    <x v="3"/>
    <x v="9"/>
    <x v="294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n v="34.882083333330229"/>
    <b v="0"/>
    <n v="1.3360000000000001"/>
    <n v="31.80952380952381"/>
    <x v="3"/>
    <x v="9"/>
    <x v="288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n v="30"/>
    <b v="0"/>
    <n v="1.3025"/>
    <n v="24.421875"/>
    <x v="3"/>
    <x v="9"/>
    <x v="31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n v="30.161979166667152"/>
    <b v="0"/>
    <n v="1.2267999999999999"/>
    <n v="25.347107438016529"/>
    <x v="3"/>
    <x v="9"/>
    <x v="212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n v="30"/>
    <b v="0"/>
    <n v="1.8281058823529412"/>
    <n v="71.443218390804603"/>
    <x v="3"/>
    <x v="9"/>
    <x v="45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n v="29.287071759259561"/>
    <b v="0"/>
    <n v="1.2529999999999999"/>
    <n v="38.553846153846152"/>
    <x v="3"/>
    <x v="9"/>
    <x v="71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n v="30"/>
    <b v="0"/>
    <n v="1.1166666666666667"/>
    <n v="68.367346938775512"/>
    <x v="3"/>
    <x v="9"/>
    <x v="72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n v="62"/>
    <b v="0"/>
    <n v="1.1575757575757575"/>
    <n v="40.210526315789473"/>
    <x v="3"/>
    <x v="9"/>
    <x v="10"/>
    <b v="1"/>
    <s v="publishing/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n v="28"/>
    <b v="0"/>
    <n v="1.732"/>
    <n v="32.074074074074076"/>
    <x v="3"/>
    <x v="9"/>
    <x v="75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n v="30"/>
    <b v="0"/>
    <n v="1.2598333333333334"/>
    <n v="28.632575757575758"/>
    <x v="3"/>
    <x v="9"/>
    <x v="295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n v="60"/>
    <b v="0"/>
    <n v="1.091"/>
    <n v="43.64"/>
    <x v="3"/>
    <x v="9"/>
    <x v="20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n v="18.48857638888876"/>
    <b v="0"/>
    <n v="1"/>
    <n v="40"/>
    <x v="3"/>
    <x v="9"/>
    <x v="81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n v="60.000000000007276"/>
    <b v="0"/>
    <n v="1.1864285714285714"/>
    <n v="346.04166666666669"/>
    <x v="4"/>
    <x v="11"/>
    <x v="296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n v="29.958333333335759"/>
    <b v="0"/>
    <n v="1.0026666666666666"/>
    <n v="81.739130434782609"/>
    <x v="4"/>
    <x v="11"/>
    <x v="297"/>
    <b v="1"/>
    <s v="music/rock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n v="45.041666666671517"/>
    <b v="0"/>
    <n v="1.2648920000000001"/>
    <n v="64.535306122448986"/>
    <x v="4"/>
    <x v="11"/>
    <x v="206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n v="30.041666666664241"/>
    <b v="0"/>
    <n v="1.1426000000000001"/>
    <n v="63.477777777777774"/>
    <x v="4"/>
    <x v="11"/>
    <x v="24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n v="24"/>
    <b v="0"/>
    <n v="1.107"/>
    <n v="63.620689655172413"/>
    <x v="4"/>
    <x v="11"/>
    <x v="45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n v="30"/>
    <b v="0"/>
    <n v="1.0534805315203954"/>
    <n v="83.967068965517228"/>
    <x v="4"/>
    <x v="11"/>
    <x v="298"/>
    <b v="1"/>
    <s v="music/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n v="15"/>
    <b v="0"/>
    <n v="1.0366666666666666"/>
    <n v="77.75"/>
    <x v="4"/>
    <x v="11"/>
    <x v="9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n v="30"/>
    <b v="0"/>
    <n v="1.0708672667523933"/>
    <n v="107.07142857142857"/>
    <x v="4"/>
    <x v="11"/>
    <x v="16"/>
    <b v="1"/>
    <s v="music/rock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n v="30"/>
    <b v="0"/>
    <n v="1.24"/>
    <n v="38.75"/>
    <x v="4"/>
    <x v="11"/>
    <x v="38"/>
    <b v="1"/>
    <s v="music/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n v="30"/>
    <b v="0"/>
    <n v="1.0501"/>
    <n v="201.94230769230768"/>
    <x v="4"/>
    <x v="11"/>
    <x v="47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n v="29.958333333335759"/>
    <b v="0"/>
    <n v="1.8946666666666667"/>
    <n v="43.060606060606062"/>
    <x v="4"/>
    <x v="11"/>
    <x v="3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n v="30"/>
    <b v="0"/>
    <n v="1.7132499999999999"/>
    <n v="62.871559633027523"/>
    <x v="4"/>
    <x v="11"/>
    <x v="280"/>
    <b v="1"/>
    <s v="music/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n v="30.041666666671517"/>
    <b v="0"/>
    <n v="2.5248648648648651"/>
    <n v="55.607142857142854"/>
    <x v="4"/>
    <x v="11"/>
    <x v="129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n v="21.954745370370802"/>
    <b v="0"/>
    <n v="1.1615384615384616"/>
    <n v="48.70967741935484"/>
    <x v="4"/>
    <x v="11"/>
    <x v="162"/>
    <b v="1"/>
    <s v="music/rock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n v="15"/>
    <b v="0"/>
    <n v="2.0335000000000001"/>
    <n v="30.578947368421051"/>
    <x v="4"/>
    <x v="11"/>
    <x v="182"/>
    <b v="1"/>
    <s v="music/rock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n v="30"/>
    <b v="0"/>
    <n v="1.1160000000000001"/>
    <n v="73.907284768211923"/>
    <x v="4"/>
    <x v="11"/>
    <x v="299"/>
    <b v="1"/>
    <s v="music/rock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n v="22.320532407407882"/>
    <b v="0"/>
    <n v="4.24"/>
    <n v="21.2"/>
    <x v="4"/>
    <x v="11"/>
    <x v="81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n v="30"/>
    <b v="0"/>
    <n v="1.071"/>
    <n v="73.356164383561648"/>
    <x v="4"/>
    <x v="11"/>
    <x v="196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n v="30"/>
    <b v="0"/>
    <n v="1.043625"/>
    <n v="56.412162162162161"/>
    <x v="4"/>
    <x v="11"/>
    <x v="265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n v="20"/>
    <b v="0"/>
    <n v="2.124090909090909"/>
    <n v="50.247311827956992"/>
    <x v="4"/>
    <x v="11"/>
    <x v="251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n v="30"/>
    <b v="0"/>
    <n v="1.2408571428571429"/>
    <n v="68.936507936507937"/>
    <x v="4"/>
    <x v="11"/>
    <x v="287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n v="55.818738425921765"/>
    <b v="0"/>
    <n v="1.10406125"/>
    <n v="65.914104477611943"/>
    <x v="4"/>
    <x v="11"/>
    <x v="179"/>
    <b v="1"/>
    <s v="music/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n v="30"/>
    <b v="0"/>
    <n v="2.1875"/>
    <n v="62.5"/>
    <x v="4"/>
    <x v="11"/>
    <x v="25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n v="31.266261574070086"/>
    <b v="0"/>
    <n v="1.36625"/>
    <n v="70.064102564102569"/>
    <x v="4"/>
    <x v="11"/>
    <x v="76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n v="26.061608796291694"/>
    <b v="0"/>
    <n v="1.348074"/>
    <n v="60.181874999999998"/>
    <x v="4"/>
    <x v="11"/>
    <x v="300"/>
    <b v="1"/>
    <s v="music/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n v="30"/>
    <b v="0"/>
    <n v="1.454"/>
    <n v="21.382352941176471"/>
    <x v="4"/>
    <x v="11"/>
    <x v="69"/>
    <b v="1"/>
    <s v="music/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n v="33.913356481483788"/>
    <b v="0"/>
    <n v="1.0910714285714285"/>
    <n v="160.78947368421052"/>
    <x v="4"/>
    <x v="11"/>
    <x v="10"/>
    <b v="1"/>
    <s v="music/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n v="44.556967592594447"/>
    <b v="0"/>
    <n v="1.1020000000000001"/>
    <n v="42.384615384615387"/>
    <x v="4"/>
    <x v="11"/>
    <x v="62"/>
    <b v="1"/>
    <s v="music/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n v="31"/>
    <b v="0"/>
    <n v="1.1364000000000001"/>
    <n v="27.317307692307693"/>
    <x v="4"/>
    <x v="11"/>
    <x v="201"/>
    <b v="1"/>
    <s v="music/rock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n v="30"/>
    <b v="0"/>
    <n v="1.0235000000000001"/>
    <n v="196.82692307692307"/>
    <x v="4"/>
    <x v="11"/>
    <x v="47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n v="42.980023148149485"/>
    <b v="0"/>
    <n v="1.2213333333333334"/>
    <n v="53.882352941176471"/>
    <x v="4"/>
    <x v="11"/>
    <x v="57"/>
    <b v="1"/>
    <s v="music/rock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n v="30"/>
    <b v="0"/>
    <n v="1.1188571428571428"/>
    <n v="47.756097560975611"/>
    <x v="4"/>
    <x v="11"/>
    <x v="141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n v="30"/>
    <b v="0"/>
    <n v="1.073"/>
    <n v="88.191780821917803"/>
    <x v="4"/>
    <x v="11"/>
    <x v="196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n v="29.970254629632109"/>
    <b v="0"/>
    <n v="1.1385000000000001"/>
    <n v="72.056962025316452"/>
    <x v="4"/>
    <x v="11"/>
    <x v="150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n v="30"/>
    <b v="0"/>
    <n v="1.0968181818181819"/>
    <n v="74.246153846153845"/>
    <x v="4"/>
    <x v="11"/>
    <x v="71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n v="30"/>
    <b v="0"/>
    <n v="1.2614444444444444"/>
    <n v="61.701086956521742"/>
    <x v="4"/>
    <x v="11"/>
    <x v="192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n v="34.888043981482042"/>
    <b v="0"/>
    <n v="1.6742857142857144"/>
    <n v="17.235294117647058"/>
    <x v="4"/>
    <x v="11"/>
    <x v="69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n v="21"/>
    <b v="0"/>
    <n v="4.9652000000000003"/>
    <n v="51.720833333333331"/>
    <x v="4"/>
    <x v="11"/>
    <x v="301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n v="59.958333333343035"/>
    <b v="0"/>
    <n v="1.0915999999999999"/>
    <n v="24.150442477876105"/>
    <x v="4"/>
    <x v="11"/>
    <x v="116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n v="30"/>
    <b v="0"/>
    <n v="1.0257499999999999"/>
    <n v="62.166666666666664"/>
    <x v="4"/>
    <x v="11"/>
    <x v="3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n v="25"/>
    <b v="1"/>
    <n v="1.6620689655172414E-2"/>
    <n v="48.2"/>
    <x v="3"/>
    <x v="22"/>
    <x v="81"/>
    <b v="0"/>
    <s v="publishing/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n v="30.041666666664241"/>
    <b v="1"/>
    <n v="4.1999999999999997E-3"/>
    <n v="6.1764705882352944"/>
    <x v="3"/>
    <x v="22"/>
    <x v="57"/>
    <b v="0"/>
    <s v="publishing/translations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n v="52.983715277783631"/>
    <b v="0"/>
    <n v="1.25E-3"/>
    <n v="5"/>
    <x v="3"/>
    <x v="22"/>
    <x v="8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n v="25"/>
    <b v="0"/>
    <n v="5.0000000000000001E-3"/>
    <n v="7.5"/>
    <x v="3"/>
    <x v="22"/>
    <x v="84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n v="30.041666666671517"/>
    <b v="0"/>
    <n v="7.1999999999999995E-2"/>
    <n v="12"/>
    <x v="3"/>
    <x v="22"/>
    <x v="79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n v="60.041666666664241"/>
    <b v="0"/>
    <n v="0"/>
    <n v="0"/>
    <x v="3"/>
    <x v="22"/>
    <x v="78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n v="45"/>
    <b v="0"/>
    <n v="1.6666666666666666E-4"/>
    <n v="1"/>
    <x v="3"/>
    <x v="22"/>
    <x v="29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n v="28"/>
    <b v="0"/>
    <n v="2.3333333333333335E-3"/>
    <n v="2.3333333333333335"/>
    <x v="3"/>
    <x v="22"/>
    <x v="8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n v="30"/>
    <b v="0"/>
    <n v="4.5714285714285714E-2"/>
    <n v="24.615384615384617"/>
    <x v="3"/>
    <x v="22"/>
    <x v="62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n v="60"/>
    <b v="0"/>
    <n v="0.05"/>
    <n v="100"/>
    <x v="3"/>
    <x v="22"/>
    <x v="29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n v="30"/>
    <b v="0"/>
    <n v="2E-3"/>
    <n v="1"/>
    <x v="3"/>
    <x v="22"/>
    <x v="29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n v="40"/>
    <b v="0"/>
    <n v="0.18181818181818182"/>
    <n v="88.888888888888886"/>
    <x v="3"/>
    <x v="22"/>
    <x v="82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n v="30.041666666664241"/>
    <b v="0"/>
    <n v="0"/>
    <n v="0"/>
    <x v="3"/>
    <x v="22"/>
    <x v="78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n v="30.315810185187729"/>
    <b v="0"/>
    <n v="1.2222222222222223E-2"/>
    <n v="27.5"/>
    <x v="3"/>
    <x v="22"/>
    <x v="84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n v="30"/>
    <b v="0"/>
    <n v="2E-3"/>
    <n v="6"/>
    <x v="3"/>
    <x v="22"/>
    <x v="29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n v="30"/>
    <b v="0"/>
    <n v="7.0634920634920634E-2"/>
    <n v="44.5"/>
    <x v="3"/>
    <x v="22"/>
    <x v="73"/>
    <b v="0"/>
    <s v="publishing/translations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n v="25"/>
    <b v="0"/>
    <n v="2.7272727272727271E-2"/>
    <n v="1"/>
    <x v="3"/>
    <x v="22"/>
    <x v="8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n v="30"/>
    <b v="0"/>
    <n v="1E-3"/>
    <n v="100"/>
    <x v="3"/>
    <x v="22"/>
    <x v="84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n v="30"/>
    <b v="0"/>
    <n v="1.0399999999999999E-3"/>
    <n v="13"/>
    <x v="3"/>
    <x v="22"/>
    <x v="84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n v="30"/>
    <b v="0"/>
    <n v="3.3333333333333335E-3"/>
    <n v="100"/>
    <x v="3"/>
    <x v="22"/>
    <x v="29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n v="13.041666666671517"/>
    <b v="0"/>
    <n v="0.2036"/>
    <n v="109.07142857142857"/>
    <x v="3"/>
    <x v="22"/>
    <x v="25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n v="30"/>
    <b v="0"/>
    <n v="0"/>
    <n v="0"/>
    <x v="3"/>
    <x v="22"/>
    <x v="78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n v="60"/>
    <b v="0"/>
    <n v="0"/>
    <n v="0"/>
    <x v="3"/>
    <x v="22"/>
    <x v="78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n v="30"/>
    <b v="0"/>
    <n v="8.3799999999999999E-2"/>
    <n v="104.75"/>
    <x v="3"/>
    <x v="22"/>
    <x v="80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n v="29.958333333328483"/>
    <b v="0"/>
    <n v="4.4999999999999998E-2"/>
    <n v="15"/>
    <x v="3"/>
    <x v="22"/>
    <x v="83"/>
    <b v="0"/>
    <s v="publishing/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n v="30"/>
    <b v="0"/>
    <n v="0"/>
    <n v="0"/>
    <x v="3"/>
    <x v="22"/>
    <x v="78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n v="31"/>
    <b v="0"/>
    <n v="8.0600000000000005E-2"/>
    <n v="80.599999999999994"/>
    <x v="3"/>
    <x v="22"/>
    <x v="81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n v="30.041666666671517"/>
    <b v="0"/>
    <n v="0.31947058823529412"/>
    <n v="115.55319148936171"/>
    <x v="3"/>
    <x v="22"/>
    <x v="5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n v="30"/>
    <b v="0"/>
    <n v="0"/>
    <n v="0"/>
    <x v="3"/>
    <x v="22"/>
    <x v="78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n v="40.832465277773736"/>
    <b v="0"/>
    <n v="6.7083333333333328E-2"/>
    <n v="80.5"/>
    <x v="3"/>
    <x v="22"/>
    <x v="73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n v="20.85789351852145"/>
    <b v="0"/>
    <n v="9.987804878048781E-2"/>
    <n v="744.5454545454545"/>
    <x v="3"/>
    <x v="22"/>
    <x v="202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n v="30"/>
    <b v="0"/>
    <n v="1E-3"/>
    <n v="7.5"/>
    <x v="3"/>
    <x v="22"/>
    <x v="84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n v="30"/>
    <b v="0"/>
    <n v="7.7000000000000002E-3"/>
    <n v="38.5"/>
    <x v="3"/>
    <x v="22"/>
    <x v="84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n v="36.675937500003783"/>
    <b v="0"/>
    <n v="0.26900000000000002"/>
    <n v="36.68181818181818"/>
    <x v="3"/>
    <x v="22"/>
    <x v="19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n v="29.708344907405262"/>
    <b v="0"/>
    <n v="0.03"/>
    <n v="75"/>
    <x v="3"/>
    <x v="22"/>
    <x v="22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n v="30"/>
    <b v="0"/>
    <n v="6.6055045871559637E-2"/>
    <n v="30"/>
    <x v="3"/>
    <x v="22"/>
    <x v="79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n v="30"/>
    <b v="0"/>
    <n v="7.6923076923076926E-5"/>
    <n v="1"/>
    <x v="3"/>
    <x v="22"/>
    <x v="29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n v="60"/>
    <b v="0"/>
    <n v="1.1222222222222222E-2"/>
    <n v="673.33333333333337"/>
    <x v="3"/>
    <x v="22"/>
    <x v="8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n v="30"/>
    <b v="0"/>
    <n v="0"/>
    <n v="0"/>
    <x v="3"/>
    <x v="22"/>
    <x v="78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n v="30"/>
    <b v="0"/>
    <n v="0"/>
    <n v="0"/>
    <x v="3"/>
    <x v="22"/>
    <x v="78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n v="60"/>
    <b v="0"/>
    <n v="0"/>
    <n v="0"/>
    <x v="3"/>
    <x v="22"/>
    <x v="78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n v="30"/>
    <b v="0"/>
    <n v="0"/>
    <n v="0"/>
    <x v="3"/>
    <x v="22"/>
    <x v="78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n v="20"/>
    <b v="0"/>
    <n v="0"/>
    <n v="0"/>
    <x v="3"/>
    <x v="22"/>
    <x v="78"/>
    <b v="0"/>
    <s v="publishing/translations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n v="30"/>
    <b v="0"/>
    <n v="1.4999999999999999E-4"/>
    <n v="25"/>
    <x v="3"/>
    <x v="22"/>
    <x v="8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n v="30.289143518522906"/>
    <b v="0"/>
    <n v="0"/>
    <n v="0"/>
    <x v="3"/>
    <x v="22"/>
    <x v="78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n v="48"/>
    <b v="0"/>
    <n v="0"/>
    <n v="0"/>
    <x v="3"/>
    <x v="22"/>
    <x v="78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n v="30"/>
    <b v="0"/>
    <n v="1.0000000000000001E-5"/>
    <n v="1"/>
    <x v="3"/>
    <x v="22"/>
    <x v="29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n v="30.041666666664241"/>
    <b v="0"/>
    <n v="1.0554089709762533E-4"/>
    <n v="1"/>
    <x v="3"/>
    <x v="22"/>
    <x v="84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n v="30"/>
    <b v="0"/>
    <n v="0"/>
    <n v="0"/>
    <x v="3"/>
    <x v="22"/>
    <x v="78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n v="44.958333333335759"/>
    <b v="0"/>
    <n v="0"/>
    <n v="0"/>
    <x v="3"/>
    <x v="22"/>
    <x v="78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n v="21.049305555556202"/>
    <b v="0"/>
    <n v="8.5714285714285719E-3"/>
    <n v="15"/>
    <x v="3"/>
    <x v="22"/>
    <x v="29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n v="54.896064814813144"/>
    <b v="0"/>
    <n v="0.105"/>
    <n v="225"/>
    <x v="3"/>
    <x v="22"/>
    <x v="63"/>
    <b v="0"/>
    <s v="publishing/translations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n v="30"/>
    <b v="0"/>
    <n v="2.9000000000000001E-2"/>
    <n v="48.333333333333336"/>
    <x v="3"/>
    <x v="22"/>
    <x v="83"/>
    <b v="0"/>
    <s v="publishing/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n v="30.041666666671517"/>
    <b v="0"/>
    <n v="0"/>
    <n v="0"/>
    <x v="3"/>
    <x v="22"/>
    <x v="78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n v="30.461111111108039"/>
    <b v="0"/>
    <n v="0"/>
    <n v="0"/>
    <x v="3"/>
    <x v="22"/>
    <x v="78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n v="28.520879629628325"/>
    <b v="0"/>
    <n v="0"/>
    <n v="0"/>
    <x v="3"/>
    <x v="22"/>
    <x v="78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n v="58.092615740737529"/>
    <b v="0"/>
    <n v="0"/>
    <n v="0"/>
    <x v="3"/>
    <x v="22"/>
    <x v="78"/>
    <b v="0"/>
    <s v="publishing/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n v="33.354699074072414"/>
    <b v="1"/>
    <n v="1.012446"/>
    <n v="44.66673529411765"/>
    <x v="3"/>
    <x v="23"/>
    <x v="158"/>
    <b v="1"/>
    <s v="publishing/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n v="30"/>
    <b v="1"/>
    <n v="1.085175"/>
    <n v="28.937999999999999"/>
    <x v="3"/>
    <x v="23"/>
    <x v="3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n v="44.958333333335759"/>
    <b v="1"/>
    <n v="1.4766666666666666"/>
    <n v="35.44"/>
    <x v="3"/>
    <x v="23"/>
    <x v="20"/>
    <b v="1"/>
    <s v="publishing/radio &amp; podcasts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n v="30"/>
    <b v="1"/>
    <n v="1.6319999999999999"/>
    <n v="34.871794871794869"/>
    <x v="3"/>
    <x v="23"/>
    <x v="302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n v="30.390601851853717"/>
    <b v="1"/>
    <n v="4.5641449999999999"/>
    <n v="52.622732513451197"/>
    <x v="3"/>
    <x v="23"/>
    <x v="303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n v="41.036273148143664"/>
    <b v="1"/>
    <n v="1.0787731249999999"/>
    <n v="69.598266129032254"/>
    <x v="3"/>
    <x v="23"/>
    <x v="290"/>
    <b v="1"/>
    <s v="publishing/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n v="59.958333333335759"/>
    <b v="1"/>
    <n v="1.1508"/>
    <n v="76.72"/>
    <x v="3"/>
    <x v="23"/>
    <x v="304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n v="60"/>
    <b v="1"/>
    <n v="1.0236842105263158"/>
    <n v="33.191126279863482"/>
    <x v="3"/>
    <x v="23"/>
    <x v="305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n v="30"/>
    <b v="1"/>
    <n v="1.0842485875706214"/>
    <n v="149.46417445482865"/>
    <x v="3"/>
    <x v="23"/>
    <x v="306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n v="21"/>
    <b v="1"/>
    <n v="1.2513333333333334"/>
    <n v="23.172839506172838"/>
    <x v="3"/>
    <x v="23"/>
    <x v="75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n v="30"/>
    <b v="1"/>
    <n v="1.03840625"/>
    <n v="96.877551020408163"/>
    <x v="3"/>
    <x v="23"/>
    <x v="307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n v="30"/>
    <b v="1"/>
    <n v="1.3870400000000001"/>
    <n v="103.20238095238095"/>
    <x v="3"/>
    <x v="23"/>
    <x v="226"/>
    <b v="1"/>
    <s v="publishing/radio &amp; podcasts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n v="30"/>
    <b v="1"/>
    <n v="1.20516"/>
    <n v="38.462553191489363"/>
    <x v="3"/>
    <x v="23"/>
    <x v="5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n v="30"/>
    <b v="1"/>
    <n v="1.1226666666666667"/>
    <n v="44.315789473684212"/>
    <x v="3"/>
    <x v="23"/>
    <x v="88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n v="32.484687500000291"/>
    <b v="1"/>
    <n v="1.8866966666666667"/>
    <n v="64.173356009070289"/>
    <x v="3"/>
    <x v="23"/>
    <x v="308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n v="30"/>
    <b v="1"/>
    <n v="6.6155466666666669"/>
    <n v="43.333275109170302"/>
    <x v="3"/>
    <x v="23"/>
    <x v="309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n v="59.50921296296292"/>
    <b v="1"/>
    <n v="1.1131"/>
    <n v="90.495934959349597"/>
    <x v="3"/>
    <x v="23"/>
    <x v="232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n v="14"/>
    <b v="1"/>
    <n v="11.8161422"/>
    <n v="29.187190495010373"/>
    <x v="3"/>
    <x v="23"/>
    <x v="310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n v="14.420729166668025"/>
    <b v="1"/>
    <n v="1.37375"/>
    <n v="30.95774647887324"/>
    <x v="3"/>
    <x v="23"/>
    <x v="26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n v="16.774317129631527"/>
    <b v="1"/>
    <n v="1.170404"/>
    <n v="92.157795275590544"/>
    <x v="3"/>
    <x v="23"/>
    <x v="311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n v="30"/>
    <b v="0"/>
    <n v="2.1000000000000001E-2"/>
    <n v="17.5"/>
    <x v="3"/>
    <x v="10"/>
    <x v="79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n v="22.469027777769952"/>
    <b v="0"/>
    <n v="1E-3"/>
    <n v="5"/>
    <x v="3"/>
    <x v="10"/>
    <x v="29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n v="25"/>
    <b v="0"/>
    <n v="7.1428571428571426E-3"/>
    <n v="25"/>
    <x v="3"/>
    <x v="10"/>
    <x v="84"/>
    <b v="0"/>
    <s v="publishing/fiction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n v="58.417789351857209"/>
    <b v="0"/>
    <n v="0"/>
    <n v="0"/>
    <x v="3"/>
    <x v="10"/>
    <x v="78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n v="45"/>
    <b v="0"/>
    <n v="2.2388059701492536E-2"/>
    <n v="50"/>
    <x v="3"/>
    <x v="10"/>
    <x v="8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n v="30"/>
    <b v="0"/>
    <n v="2.3999999999999998E-3"/>
    <n v="16"/>
    <x v="3"/>
    <x v="10"/>
    <x v="8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n v="30"/>
    <b v="0"/>
    <n v="0"/>
    <n v="0"/>
    <x v="3"/>
    <x v="10"/>
    <x v="78"/>
    <b v="0"/>
    <s v="publishing/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n v="30"/>
    <b v="0"/>
    <n v="2.4E-2"/>
    <n v="60"/>
    <x v="3"/>
    <x v="10"/>
    <x v="79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n v="30.041666666664241"/>
    <b v="0"/>
    <n v="0"/>
    <n v="0"/>
    <x v="3"/>
    <x v="10"/>
    <x v="78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n v="29"/>
    <b v="0"/>
    <n v="0.30862068965517242"/>
    <n v="47.10526315789474"/>
    <x v="3"/>
    <x v="10"/>
    <x v="10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n v="58.937928240738984"/>
    <b v="0"/>
    <n v="8.3333333333333329E-2"/>
    <n v="100"/>
    <x v="3"/>
    <x v="10"/>
    <x v="29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n v="30"/>
    <b v="0"/>
    <n v="7.4999999999999997E-3"/>
    <n v="15"/>
    <x v="3"/>
    <x v="10"/>
    <x v="84"/>
    <b v="0"/>
    <s v="publishing/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n v="30"/>
    <b v="0"/>
    <n v="0"/>
    <n v="0"/>
    <x v="3"/>
    <x v="10"/>
    <x v="78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n v="29.929016203706851"/>
    <b v="0"/>
    <n v="8.8999999999999996E-2"/>
    <n v="40.454545454545453"/>
    <x v="3"/>
    <x v="10"/>
    <x v="202"/>
    <b v="0"/>
    <s v="publishing/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n v="30"/>
    <b v="0"/>
    <n v="0"/>
    <n v="0"/>
    <x v="3"/>
    <x v="10"/>
    <x v="78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n v="60"/>
    <b v="0"/>
    <n v="0"/>
    <n v="0"/>
    <x v="3"/>
    <x v="10"/>
    <x v="78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n v="42.178912037037662"/>
    <b v="0"/>
    <n v="6.666666666666667E-5"/>
    <n v="1"/>
    <x v="3"/>
    <x v="10"/>
    <x v="29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n v="45"/>
    <b v="0"/>
    <n v="1.9E-2"/>
    <n v="19"/>
    <x v="3"/>
    <x v="10"/>
    <x v="8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n v="60"/>
    <b v="0"/>
    <n v="2.5000000000000001E-3"/>
    <n v="5"/>
    <x v="3"/>
    <x v="10"/>
    <x v="29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n v="30"/>
    <b v="0"/>
    <n v="0.25035714285714283"/>
    <n v="46.733333333333334"/>
    <x v="3"/>
    <x v="10"/>
    <x v="41"/>
    <b v="0"/>
    <s v="publishing/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n v="30"/>
    <b v="1"/>
    <n v="1.6633076923076924"/>
    <n v="97.731073446327684"/>
    <x v="8"/>
    <x v="20"/>
    <x v="312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n v="28.374074074075907"/>
    <b v="1"/>
    <n v="1.0144545454545455"/>
    <n v="67.835866261398181"/>
    <x v="8"/>
    <x v="20"/>
    <x v="313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n v="60"/>
    <b v="1"/>
    <n v="1.0789146666666667"/>
    <n v="56.98492957746479"/>
    <x v="8"/>
    <x v="20"/>
    <x v="26"/>
    <b v="1"/>
    <s v="photography/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n v="27.698564814811107"/>
    <b v="1"/>
    <n v="2.7793846153846156"/>
    <n v="67.159851301115239"/>
    <x v="8"/>
    <x v="20"/>
    <x v="314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n v="37.39070601851563"/>
    <b v="1"/>
    <n v="1.0358125"/>
    <n v="48.037681159420288"/>
    <x v="8"/>
    <x v="20"/>
    <x v="31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n v="30"/>
    <b v="1"/>
    <n v="1.1140000000000001"/>
    <n v="38.860465116279073"/>
    <x v="8"/>
    <x v="20"/>
    <x v="68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n v="58.889942129630072"/>
    <b v="1"/>
    <n v="2.15"/>
    <n v="78.181818181818187"/>
    <x v="8"/>
    <x v="20"/>
    <x v="51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n v="31"/>
    <b v="1"/>
    <n v="1.1076216216216217"/>
    <n v="97.113744075829388"/>
    <x v="8"/>
    <x v="20"/>
    <x v="263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n v="29.424247685186856"/>
    <b v="1"/>
    <n v="1.2364125714285714"/>
    <n v="110.39397959183674"/>
    <x v="8"/>
    <x v="20"/>
    <x v="193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n v="30"/>
    <b v="1"/>
    <n v="1.0103500000000001"/>
    <n v="39.91506172839506"/>
    <x v="8"/>
    <x v="20"/>
    <x v="316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n v="30.041666666664241"/>
    <b v="1"/>
    <n v="1.1179285714285714"/>
    <n v="75.975728155339809"/>
    <x v="8"/>
    <x v="20"/>
    <x v="190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n v="30"/>
    <b v="1"/>
    <n v="5.5877142857142861"/>
    <n v="58.379104477611939"/>
    <x v="8"/>
    <x v="20"/>
    <x v="317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n v="30"/>
    <b v="1"/>
    <n v="1.5001875"/>
    <n v="55.82093023255814"/>
    <x v="8"/>
    <x v="20"/>
    <x v="224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n v="40"/>
    <b v="1"/>
    <n v="1.0647599999999999"/>
    <n v="151.24431818181819"/>
    <x v="8"/>
    <x v="20"/>
    <x v="282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n v="29.958333333335759"/>
    <b v="1"/>
    <n v="1.57189"/>
    <n v="849.67027027027029"/>
    <x v="8"/>
    <x v="20"/>
    <x v="160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n v="30.116990740731126"/>
    <b v="1"/>
    <n v="1.0865882352941176"/>
    <n v="159.24137931034483"/>
    <x v="8"/>
    <x v="20"/>
    <x v="318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n v="30.683414351849933"/>
    <b v="1"/>
    <n v="1.6197999999999999"/>
    <n v="39.507317073170732"/>
    <x v="8"/>
    <x v="20"/>
    <x v="319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n v="30"/>
    <b v="1"/>
    <n v="2.0536666666666665"/>
    <n v="130.52966101694915"/>
    <x v="8"/>
    <x v="20"/>
    <x v="163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n v="28.174270833333139"/>
    <b v="1"/>
    <n v="1.033638888888889"/>
    <n v="64.156896551724131"/>
    <x v="8"/>
    <x v="20"/>
    <x v="108"/>
    <b v="1"/>
    <s v="photography/photobooks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n v="36.308877314819256"/>
    <b v="1"/>
    <n v="1.0347222222222223"/>
    <n v="111.52694610778443"/>
    <x v="8"/>
    <x v="20"/>
    <x v="15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n v="35"/>
    <b v="1"/>
    <n v="1.0681333333333334"/>
    <n v="170.44680851063831"/>
    <x v="8"/>
    <x v="20"/>
    <x v="97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n v="30"/>
    <b v="1"/>
    <n v="1.3896574712643677"/>
    <n v="133.7391592920354"/>
    <x v="8"/>
    <x v="20"/>
    <x v="320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n v="31.248657407406427"/>
    <b v="1"/>
    <n v="1.2484324324324325"/>
    <n v="95.834024896265561"/>
    <x v="8"/>
    <x v="20"/>
    <x v="198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n v="30"/>
    <b v="1"/>
    <n v="2.0699999999999998"/>
    <n v="221.78571428571428"/>
    <x v="8"/>
    <x v="20"/>
    <x v="33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n v="30"/>
    <b v="1"/>
    <n v="1.7400576923076922"/>
    <n v="32.315357142857138"/>
    <x v="8"/>
    <x v="20"/>
    <x v="205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n v="49"/>
    <b v="1"/>
    <n v="1.2032608695652174"/>
    <n v="98.839285714285708"/>
    <x v="8"/>
    <x v="20"/>
    <x v="321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n v="27.958333333328483"/>
    <b v="1"/>
    <n v="1.1044428571428573"/>
    <n v="55.222142857142863"/>
    <x v="8"/>
    <x v="20"/>
    <x v="16"/>
    <b v="1"/>
    <s v="photography/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n v="30.26710648147855"/>
    <b v="1"/>
    <n v="2.8156666666666665"/>
    <n v="52.793750000000003"/>
    <x v="8"/>
    <x v="20"/>
    <x v="322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n v="29.958333333335759"/>
    <b v="1"/>
    <n v="1.0067894736842105"/>
    <n v="135.66666666666666"/>
    <x v="8"/>
    <x v="20"/>
    <x v="26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n v="25"/>
    <b v="1"/>
    <n v="1.3482571428571428"/>
    <n v="53.991990846681922"/>
    <x v="8"/>
    <x v="20"/>
    <x v="323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n v="32.32261574074073"/>
    <b v="1"/>
    <n v="1.7595744680851064"/>
    <n v="56.643835616438359"/>
    <x v="8"/>
    <x v="20"/>
    <x v="196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n v="24.149710648147448"/>
    <b v="1"/>
    <n v="4.8402000000000003"/>
    <n v="82.316326530612244"/>
    <x v="8"/>
    <x v="20"/>
    <x v="32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n v="49.163923611115024"/>
    <b v="1"/>
    <n v="1.4514"/>
    <n v="88.26081081081081"/>
    <x v="8"/>
    <x v="20"/>
    <x v="325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n v="30"/>
    <b v="1"/>
    <n v="4.1773333333333333"/>
    <n v="84.905149051490511"/>
    <x v="8"/>
    <x v="20"/>
    <x v="232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n v="29.087604166670644"/>
    <b v="1"/>
    <n v="1.3242499999999999"/>
    <n v="48.154545454545456"/>
    <x v="8"/>
    <x v="20"/>
    <x v="238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n v="30"/>
    <b v="1"/>
    <n v="2.5030841666666666"/>
    <n v="66.015406593406595"/>
    <x v="8"/>
    <x v="20"/>
    <x v="326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n v="36.434872685189475"/>
    <b v="1"/>
    <n v="1.7989999999999999"/>
    <n v="96.375"/>
    <x v="8"/>
    <x v="20"/>
    <x v="291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n v="45"/>
    <b v="1"/>
    <n v="1.0262857142857142"/>
    <n v="156.17391304347825"/>
    <x v="8"/>
    <x v="20"/>
    <x v="67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n v="33"/>
    <b v="0"/>
    <n v="1.359861"/>
    <n v="95.764859154929582"/>
    <x v="8"/>
    <x v="20"/>
    <x v="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n v="30.044953703698411"/>
    <b v="1"/>
    <n v="1.1786666666666668"/>
    <n v="180.40816326530611"/>
    <x v="8"/>
    <x v="20"/>
    <x v="15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n v="30"/>
    <b v="0"/>
    <n v="3.3333333333333332E-4"/>
    <n v="3"/>
    <x v="8"/>
    <x v="24"/>
    <x v="84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n v="15"/>
    <b v="0"/>
    <n v="0.04"/>
    <n v="20"/>
    <x v="8"/>
    <x v="24"/>
    <x v="29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n v="30.041666666664241"/>
    <b v="0"/>
    <n v="4.4444444444444444E-3"/>
    <n v="10"/>
    <x v="8"/>
    <x v="24"/>
    <x v="29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n v="41.961296296292858"/>
    <b v="0"/>
    <n v="0"/>
    <n v="0"/>
    <x v="8"/>
    <x v="24"/>
    <x v="78"/>
    <b v="0"/>
    <s v="photography/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n v="34.001458333332266"/>
    <b v="0"/>
    <n v="3.3333333333333332E-4"/>
    <n v="1"/>
    <x v="8"/>
    <x v="24"/>
    <x v="29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n v="60"/>
    <b v="0"/>
    <n v="0.28899999999999998"/>
    <n v="26.272727272727273"/>
    <x v="8"/>
    <x v="24"/>
    <x v="202"/>
    <b v="0"/>
    <s v="photography/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n v="7"/>
    <b v="0"/>
    <n v="0"/>
    <n v="0"/>
    <x v="8"/>
    <x v="24"/>
    <x v="78"/>
    <b v="0"/>
    <s v="photography/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n v="30.041666666656965"/>
    <b v="0"/>
    <n v="8.5714285714285715E-2"/>
    <n v="60"/>
    <x v="8"/>
    <x v="24"/>
    <x v="29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n v="30.041666666671517"/>
    <b v="0"/>
    <n v="0.34"/>
    <n v="28.333333333333332"/>
    <x v="8"/>
    <x v="24"/>
    <x v="79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n v="30"/>
    <b v="0"/>
    <n v="0.13466666666666666"/>
    <n v="14.428571428571429"/>
    <x v="8"/>
    <x v="24"/>
    <x v="63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n v="30"/>
    <b v="0"/>
    <n v="0"/>
    <n v="0"/>
    <x v="8"/>
    <x v="24"/>
    <x v="78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n v="20.477222222223645"/>
    <b v="0"/>
    <n v="0.49186046511627907"/>
    <n v="132.1875"/>
    <x v="8"/>
    <x v="24"/>
    <x v="38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n v="30"/>
    <b v="0"/>
    <n v="0"/>
    <n v="0"/>
    <x v="8"/>
    <x v="24"/>
    <x v="78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n v="30"/>
    <b v="0"/>
    <n v="0"/>
    <n v="0"/>
    <x v="8"/>
    <x v="24"/>
    <x v="78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n v="23.094537037031841"/>
    <b v="0"/>
    <n v="0"/>
    <n v="0"/>
    <x v="8"/>
    <x v="24"/>
    <x v="78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n v="30"/>
    <b v="0"/>
    <n v="0.45133333333333331"/>
    <n v="56.416666666666664"/>
    <x v="8"/>
    <x v="24"/>
    <x v="8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n v="31"/>
    <b v="0"/>
    <n v="0.04"/>
    <n v="100"/>
    <x v="8"/>
    <x v="24"/>
    <x v="29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n v="59.110659722224227"/>
    <b v="0"/>
    <n v="4.6666666666666669E-2"/>
    <n v="11.666666666666666"/>
    <x v="8"/>
    <x v="24"/>
    <x v="8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n v="15"/>
    <b v="0"/>
    <n v="3.3333333333333335E-3"/>
    <n v="50"/>
    <x v="8"/>
    <x v="24"/>
    <x v="29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n v="20.041666666671517"/>
    <b v="0"/>
    <n v="3.7600000000000001E-2"/>
    <n v="23.5"/>
    <x v="8"/>
    <x v="24"/>
    <x v="80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n v="30.041666666671517"/>
    <b v="0"/>
    <n v="6.7000000000000002E-3"/>
    <n v="67"/>
    <x v="3"/>
    <x v="25"/>
    <x v="29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n v="69.468564814815181"/>
    <b v="0"/>
    <n v="0"/>
    <n v="0"/>
    <x v="3"/>
    <x v="25"/>
    <x v="78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n v="59.958333333335759"/>
    <b v="0"/>
    <n v="1.4166666666666666E-2"/>
    <n v="42.5"/>
    <x v="3"/>
    <x v="25"/>
    <x v="84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n v="31.469803240739566"/>
    <b v="0"/>
    <n v="1E-3"/>
    <n v="10"/>
    <x v="3"/>
    <x v="25"/>
    <x v="29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n v="30"/>
    <b v="0"/>
    <n v="2.5000000000000001E-2"/>
    <n v="100"/>
    <x v="3"/>
    <x v="25"/>
    <x v="29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n v="28.999953703707433"/>
    <b v="0"/>
    <n v="0.21249999999999999"/>
    <n v="108.05084745762711"/>
    <x v="3"/>
    <x v="25"/>
    <x v="211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n v="15.063136574077362"/>
    <b v="0"/>
    <n v="4.1176470588235294E-2"/>
    <n v="26.923076923076923"/>
    <x v="3"/>
    <x v="25"/>
    <x v="62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n v="35"/>
    <b v="0"/>
    <n v="0.13639999999999999"/>
    <n v="155"/>
    <x v="3"/>
    <x v="25"/>
    <x v="19"/>
    <b v="0"/>
    <s v="publishing/art books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n v="30"/>
    <b v="0"/>
    <n v="0"/>
    <n v="0"/>
    <x v="3"/>
    <x v="25"/>
    <x v="78"/>
    <b v="0"/>
    <s v="publishing/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n v="29.958333333328483"/>
    <b v="0"/>
    <n v="0.41399999999999998"/>
    <n v="47.769230769230766"/>
    <x v="3"/>
    <x v="25"/>
    <x v="47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n v="30"/>
    <b v="0"/>
    <n v="6.6115702479338841E-3"/>
    <n v="20"/>
    <x v="3"/>
    <x v="25"/>
    <x v="80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n v="24.966215277774609"/>
    <b v="0"/>
    <n v="0.05"/>
    <n v="41.666666666666664"/>
    <x v="3"/>
    <x v="25"/>
    <x v="8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n v="40.16594907407125"/>
    <b v="0"/>
    <n v="2.4777777777777777E-2"/>
    <n v="74.333333333333329"/>
    <x v="3"/>
    <x v="25"/>
    <x v="8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n v="35"/>
    <b v="0"/>
    <n v="5.0599999999999999E-2"/>
    <n v="84.333333333333329"/>
    <x v="3"/>
    <x v="25"/>
    <x v="79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n v="30"/>
    <b v="0"/>
    <n v="0.2291"/>
    <n v="65.457142857142856"/>
    <x v="3"/>
    <x v="25"/>
    <x v="2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n v="45"/>
    <b v="0"/>
    <n v="0.13"/>
    <n v="65"/>
    <x v="3"/>
    <x v="25"/>
    <x v="73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n v="60"/>
    <b v="0"/>
    <n v="5.4999999999999997E-3"/>
    <n v="27.5"/>
    <x v="3"/>
    <x v="25"/>
    <x v="84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n v="24.017465277778683"/>
    <b v="0"/>
    <n v="0.10806536636794939"/>
    <n v="51.25"/>
    <x v="3"/>
    <x v="25"/>
    <x v="80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n v="33"/>
    <b v="0"/>
    <n v="8.4008400840084006E-3"/>
    <n v="14"/>
    <x v="3"/>
    <x v="25"/>
    <x v="84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n v="60"/>
    <b v="0"/>
    <n v="0"/>
    <n v="0"/>
    <x v="3"/>
    <x v="25"/>
    <x v="78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n v="32"/>
    <b v="0"/>
    <n v="5.0000000000000001E-3"/>
    <n v="5"/>
    <x v="8"/>
    <x v="26"/>
    <x v="29"/>
    <b v="0"/>
    <s v="photography/places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n v="57.098923611112696"/>
    <b v="0"/>
    <n v="9.2999999999999999E-2"/>
    <n v="31"/>
    <x v="8"/>
    <x v="26"/>
    <x v="8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n v="30"/>
    <b v="0"/>
    <n v="7.5000000000000002E-4"/>
    <n v="15"/>
    <x v="8"/>
    <x v="26"/>
    <x v="29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n v="10"/>
    <b v="0"/>
    <n v="0"/>
    <n v="0"/>
    <x v="8"/>
    <x v="26"/>
    <x v="78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n v="21.562870370369637"/>
    <b v="0"/>
    <n v="0.79"/>
    <n v="131.66666666666666"/>
    <x v="8"/>
    <x v="26"/>
    <x v="8"/>
    <b v="0"/>
    <s v="photography/places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n v="29.958333333328483"/>
    <b v="0"/>
    <n v="0"/>
    <n v="0"/>
    <x v="8"/>
    <x v="26"/>
    <x v="78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n v="30"/>
    <b v="0"/>
    <n v="1.3333333333333334E-4"/>
    <n v="1"/>
    <x v="8"/>
    <x v="26"/>
    <x v="29"/>
    <b v="0"/>
    <s v="photography/places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n v="30.591678240736655"/>
    <b v="0"/>
    <n v="0"/>
    <n v="0"/>
    <x v="8"/>
    <x v="26"/>
    <x v="78"/>
    <b v="0"/>
    <s v="photography/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n v="30"/>
    <b v="0"/>
    <n v="0"/>
    <n v="0"/>
    <x v="8"/>
    <x v="26"/>
    <x v="78"/>
    <b v="0"/>
    <s v="photography/places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n v="30"/>
    <b v="0"/>
    <n v="1.7000000000000001E-2"/>
    <n v="510"/>
    <x v="8"/>
    <x v="26"/>
    <x v="84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n v="29.958333333343035"/>
    <b v="0"/>
    <n v="0.29228571428571426"/>
    <n v="44.478260869565219"/>
    <x v="8"/>
    <x v="26"/>
    <x v="297"/>
    <b v="0"/>
    <s v="photography/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n v="44.958333333328483"/>
    <b v="0"/>
    <n v="0"/>
    <n v="0"/>
    <x v="8"/>
    <x v="26"/>
    <x v="78"/>
    <b v="0"/>
    <s v="photography/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n v="30"/>
    <b v="0"/>
    <n v="1.3636363636363637E-4"/>
    <n v="1"/>
    <x v="8"/>
    <x v="26"/>
    <x v="83"/>
    <b v="0"/>
    <s v="photography/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n v="59.968495370369055"/>
    <b v="0"/>
    <n v="0.20499999999999999"/>
    <n v="20.5"/>
    <x v="8"/>
    <x v="26"/>
    <x v="73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n v="28.79226851851854"/>
    <b v="0"/>
    <n v="2.8E-3"/>
    <n v="40"/>
    <x v="8"/>
    <x v="26"/>
    <x v="63"/>
    <b v="0"/>
    <s v="photography/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n v="45.041666666664241"/>
    <b v="0"/>
    <n v="2.3076923076923078E-2"/>
    <n v="25"/>
    <x v="8"/>
    <x v="26"/>
    <x v="8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n v="30"/>
    <b v="0"/>
    <n v="0"/>
    <n v="0"/>
    <x v="8"/>
    <x v="26"/>
    <x v="78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n v="60"/>
    <b v="0"/>
    <n v="1.25E-3"/>
    <n v="1"/>
    <x v="8"/>
    <x v="26"/>
    <x v="29"/>
    <b v="0"/>
    <s v="photography/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n v="29.958333333343035"/>
    <b v="0"/>
    <n v="0"/>
    <n v="0"/>
    <x v="8"/>
    <x v="26"/>
    <x v="78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n v="44.158657407402643"/>
    <b v="0"/>
    <n v="7.3400000000000007E-2"/>
    <n v="40.777777777777779"/>
    <x v="8"/>
    <x v="26"/>
    <x v="82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n v="30"/>
    <b v="0"/>
    <n v="1.082492"/>
    <n v="48.325535714285714"/>
    <x v="4"/>
    <x v="11"/>
    <x v="6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n v="42.660682870373421"/>
    <b v="0"/>
    <n v="1.0016666666666667"/>
    <n v="46.953125"/>
    <x v="4"/>
    <x v="11"/>
    <x v="58"/>
    <b v="1"/>
    <s v="music/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n v="60"/>
    <b v="0"/>
    <n v="1.0003299999999999"/>
    <n v="66.688666666666663"/>
    <x v="4"/>
    <x v="11"/>
    <x v="209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n v="39.958333333328483"/>
    <b v="0"/>
    <n v="1.2210714285714286"/>
    <n v="48.842857142857142"/>
    <x v="4"/>
    <x v="11"/>
    <x v="16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n v="9.2787847222207347"/>
    <b v="0"/>
    <n v="1.0069333333333335"/>
    <n v="137.30909090909091"/>
    <x v="4"/>
    <x v="11"/>
    <x v="3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n v="89.958333333335759"/>
    <b v="0"/>
    <n v="1.01004125"/>
    <n v="87.829673913043479"/>
    <x v="4"/>
    <x v="11"/>
    <x v="297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n v="21"/>
    <b v="0"/>
    <n v="1.4511000000000001"/>
    <n v="70.785365853658533"/>
    <x v="4"/>
    <x v="11"/>
    <x v="242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n v="32.395532407412247"/>
    <b v="0"/>
    <n v="1.0125"/>
    <n v="52.826086956521742"/>
    <x v="4"/>
    <x v="11"/>
    <x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n v="53.332071759265091"/>
    <b v="0"/>
    <n v="1.1833333333333333"/>
    <n v="443.75"/>
    <x v="4"/>
    <x v="11"/>
    <x v="80"/>
    <b v="1"/>
    <s v="music/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n v="30"/>
    <b v="0"/>
    <n v="2.7185000000000001"/>
    <n v="48.544642857142854"/>
    <x v="4"/>
    <x v="11"/>
    <x v="300"/>
    <b v="1"/>
    <s v="music/rock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n v="21"/>
    <b v="0"/>
    <n v="1.25125"/>
    <n v="37.074074074074076"/>
    <x v="4"/>
    <x v="11"/>
    <x v="74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n v="30"/>
    <b v="0"/>
    <n v="1.1000000000000001"/>
    <n v="50"/>
    <x v="4"/>
    <x v="11"/>
    <x v="202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n v="30"/>
    <b v="0"/>
    <n v="1.0149999999999999"/>
    <n v="39.03846153846154"/>
    <x v="4"/>
    <x v="11"/>
    <x v="55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n v="59.727210648154141"/>
    <b v="0"/>
    <n v="1.0269999999999999"/>
    <n v="66.688311688311686"/>
    <x v="4"/>
    <x v="11"/>
    <x v="99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n v="45.041666666671517"/>
    <b v="0"/>
    <n v="1.1412500000000001"/>
    <n v="67.132352941176464"/>
    <x v="4"/>
    <x v="11"/>
    <x v="327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n v="41.201145833329065"/>
    <b v="0"/>
    <n v="1.042"/>
    <n v="66.369426751592357"/>
    <x v="4"/>
    <x v="11"/>
    <x v="328"/>
    <b v="1"/>
    <s v="music/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n v="33.127453703702486"/>
    <b v="0"/>
    <n v="1.4585714285714286"/>
    <n v="64.620253164556956"/>
    <x v="4"/>
    <x v="11"/>
    <x v="150"/>
    <b v="1"/>
    <s v="music/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n v="40"/>
    <b v="0"/>
    <n v="1.0506666666666666"/>
    <n v="58.370370370370374"/>
    <x v="4"/>
    <x v="11"/>
    <x v="74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n v="21"/>
    <b v="0"/>
    <n v="1.3333333333333333"/>
    <n v="86.956521739130437"/>
    <x v="4"/>
    <x v="11"/>
    <x v="23"/>
    <b v="1"/>
    <s v="music/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n v="7"/>
    <b v="0"/>
    <n v="1.1299999999999999"/>
    <n v="66.470588235294116"/>
    <x v="4"/>
    <x v="11"/>
    <x v="5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n v="53.559317129635019"/>
    <b v="0"/>
    <n v="1.212"/>
    <n v="163.78378378378378"/>
    <x v="4"/>
    <x v="11"/>
    <x v="7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n v="40.037800925929332"/>
    <b v="0"/>
    <n v="1.0172463768115942"/>
    <n v="107.98461538461538"/>
    <x v="4"/>
    <x v="11"/>
    <x v="71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n v="60"/>
    <b v="0"/>
    <n v="1.0106666666666666"/>
    <n v="42.111111111111114"/>
    <x v="4"/>
    <x v="11"/>
    <x v="59"/>
    <b v="1"/>
    <s v="music/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n v="40"/>
    <b v="0"/>
    <n v="1.18"/>
    <n v="47.2"/>
    <x v="4"/>
    <x v="11"/>
    <x v="20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n v="28"/>
    <b v="0"/>
    <n v="1.5533333333333332"/>
    <n v="112.01923076923077"/>
    <x v="4"/>
    <x v="11"/>
    <x v="201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n v="30.041666666664241"/>
    <b v="0"/>
    <n v="1.0118750000000001"/>
    <n v="74.953703703703709"/>
    <x v="4"/>
    <x v="11"/>
    <x v="52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n v="33.500590277777519"/>
    <b v="0"/>
    <n v="1.17"/>
    <n v="61.578947368421055"/>
    <x v="4"/>
    <x v="11"/>
    <x v="44"/>
    <b v="1"/>
    <s v="music/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n v="33"/>
    <b v="0"/>
    <n v="1.00925"/>
    <n v="45.875"/>
    <x v="4"/>
    <x v="11"/>
    <x v="106"/>
    <b v="1"/>
    <s v="music/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n v="45"/>
    <b v="0"/>
    <n v="1.0366666666666666"/>
    <n v="75.853658536585371"/>
    <x v="4"/>
    <x v="11"/>
    <x v="141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n v="30.453298611115315"/>
    <b v="0"/>
    <n v="2.6524999999999999"/>
    <n v="84.206349206349202"/>
    <x v="4"/>
    <x v="11"/>
    <x v="149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n v="30"/>
    <b v="0"/>
    <n v="1.5590999999999999"/>
    <n v="117.22556390977444"/>
    <x v="4"/>
    <x v="11"/>
    <x v="182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n v="60"/>
    <b v="0"/>
    <n v="1.0162500000000001"/>
    <n v="86.489361702127653"/>
    <x v="4"/>
    <x v="11"/>
    <x v="5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n v="27.324583333334886"/>
    <b v="0"/>
    <n v="1"/>
    <n v="172.41379310344828"/>
    <x v="4"/>
    <x v="11"/>
    <x v="6"/>
    <b v="1"/>
    <s v="music/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n v="38.059479166666279"/>
    <b v="0"/>
    <n v="1.0049999999999999"/>
    <n v="62.8125"/>
    <x v="4"/>
    <x v="11"/>
    <x v="58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n v="60"/>
    <b v="0"/>
    <n v="1.2529999999999999"/>
    <n v="67.729729729729726"/>
    <x v="4"/>
    <x v="11"/>
    <x v="7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n v="43.07999999999447"/>
    <b v="0"/>
    <n v="1.0355555555555556"/>
    <n v="53.5632183908046"/>
    <x v="4"/>
    <x v="11"/>
    <x v="45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n v="56.233796296299261"/>
    <b v="0"/>
    <n v="1.038"/>
    <n v="34.6"/>
    <x v="4"/>
    <x v="11"/>
    <x v="41"/>
    <b v="1"/>
    <s v="music/rock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n v="45.205231481479132"/>
    <b v="0"/>
    <n v="1.05"/>
    <n v="38.888888888888886"/>
    <x v="4"/>
    <x v="11"/>
    <x v="74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n v="30"/>
    <b v="0"/>
    <n v="1"/>
    <n v="94.736842105263165"/>
    <x v="4"/>
    <x v="11"/>
    <x v="10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n v="13.851678240738693"/>
    <b v="0"/>
    <n v="1.6986000000000001"/>
    <n v="39.967058823529413"/>
    <x v="4"/>
    <x v="11"/>
    <x v="57"/>
    <b v="1"/>
    <s v="music/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n v="30"/>
    <b v="0"/>
    <n v="1.014"/>
    <n v="97.5"/>
    <x v="4"/>
    <x v="27"/>
    <x v="55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n v="20"/>
    <b v="0"/>
    <n v="1"/>
    <n v="42.857142857142854"/>
    <x v="4"/>
    <x v="27"/>
    <x v="33"/>
    <b v="1"/>
    <s v="music/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n v="30"/>
    <b v="0"/>
    <n v="1.2470000000000001"/>
    <n v="168.51351351351352"/>
    <x v="4"/>
    <x v="27"/>
    <x v="7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n v="60.041666666671517"/>
    <b v="0"/>
    <n v="1.095"/>
    <n v="85.546875"/>
    <x v="4"/>
    <x v="27"/>
    <x v="130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n v="14"/>
    <b v="0"/>
    <n v="1.1080000000000001"/>
    <n v="554"/>
    <x v="4"/>
    <x v="27"/>
    <x v="73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n v="32.307372685187147"/>
    <b v="0"/>
    <n v="1.1020000000000001"/>
    <n v="26.554216867469879"/>
    <x v="4"/>
    <x v="27"/>
    <x v="1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n v="30"/>
    <b v="0"/>
    <n v="1.0471999999999999"/>
    <n v="113.82608695652173"/>
    <x v="4"/>
    <x v="27"/>
    <x v="67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n v="29.958333333335759"/>
    <b v="0"/>
    <n v="1.2526086956521738"/>
    <n v="32.011111111111113"/>
    <x v="4"/>
    <x v="27"/>
    <x v="24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n v="45"/>
    <b v="0"/>
    <n v="1.0058763157894737"/>
    <n v="47.189259259259259"/>
    <x v="4"/>
    <x v="27"/>
    <x v="75"/>
    <b v="1"/>
    <s v="music/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n v="30"/>
    <b v="0"/>
    <n v="1.4155"/>
    <n v="88.46875"/>
    <x v="4"/>
    <x v="27"/>
    <x v="58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n v="33.390277777783922"/>
    <b v="0"/>
    <n v="1.0075000000000001"/>
    <n v="100.75"/>
    <x v="4"/>
    <x v="27"/>
    <x v="9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n v="30.041666666664241"/>
    <b v="0"/>
    <n v="1.0066666666666666"/>
    <n v="64.714285714285708"/>
    <x v="4"/>
    <x v="27"/>
    <x v="16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n v="31"/>
    <b v="0"/>
    <n v="1.7423040000000001"/>
    <n v="51.854285714285716"/>
    <x v="4"/>
    <x v="27"/>
    <x v="129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n v="30"/>
    <b v="0"/>
    <n v="1.199090909090909"/>
    <n v="38.794117647058826"/>
    <x v="4"/>
    <x v="27"/>
    <x v="69"/>
    <b v="1"/>
    <s v="music/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n v="29.958333333328483"/>
    <b v="0"/>
    <n v="1.4286666666666668"/>
    <n v="44.645833333333336"/>
    <x v="4"/>
    <x v="27"/>
    <x v="53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n v="30"/>
    <b v="0"/>
    <n v="1.0033493333333334"/>
    <n v="156.77333333333334"/>
    <x v="4"/>
    <x v="27"/>
    <x v="53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n v="30"/>
    <b v="0"/>
    <n v="1.0493380000000001"/>
    <n v="118.70339366515837"/>
    <x v="4"/>
    <x v="27"/>
    <x v="170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n v="38.375381944439141"/>
    <b v="0"/>
    <n v="1.3223333333333334"/>
    <n v="74.149532710280369"/>
    <x v="4"/>
    <x v="27"/>
    <x v="329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n v="28.586562500000582"/>
    <b v="0"/>
    <n v="1.1279999999999999"/>
    <n v="12.533333333333333"/>
    <x v="4"/>
    <x v="27"/>
    <x v="43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n v="31.222106481480296"/>
    <b v="0"/>
    <n v="12.5375"/>
    <n v="27.861111111111111"/>
    <x v="4"/>
    <x v="27"/>
    <x v="17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n v="42.876956018517376"/>
    <b v="0"/>
    <n v="1.0250632911392406"/>
    <n v="80.178217821782184"/>
    <x v="4"/>
    <x v="27"/>
    <x v="2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n v="60.041666666664241"/>
    <b v="0"/>
    <n v="1.026375"/>
    <n v="132.43548387096774"/>
    <x v="4"/>
    <x v="27"/>
    <x v="95"/>
    <b v="1"/>
    <s v="music/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n v="30"/>
    <b v="0"/>
    <n v="1.08"/>
    <n v="33.75"/>
    <x v="4"/>
    <x v="27"/>
    <x v="58"/>
    <b v="1"/>
    <s v="music/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n v="44.404189814820711"/>
    <b v="0"/>
    <n v="1.2240879999999998"/>
    <n v="34.384494382022467"/>
    <x v="4"/>
    <x v="27"/>
    <x v="30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n v="31.475543981483497"/>
    <b v="0"/>
    <n v="1.1945714285714286"/>
    <n v="44.956989247311824"/>
    <x v="4"/>
    <x v="27"/>
    <x v="251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n v="29.958333333328483"/>
    <b v="0"/>
    <n v="1.6088"/>
    <n v="41.04081632653061"/>
    <x v="4"/>
    <x v="27"/>
    <x v="15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n v="27.220393518524361"/>
    <b v="0"/>
    <n v="1.2685294117647059"/>
    <n v="52.597560975609753"/>
    <x v="4"/>
    <x v="27"/>
    <x v="141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n v="30.041666666671517"/>
    <b v="0"/>
    <n v="1.026375"/>
    <n v="70.784482758620683"/>
    <x v="4"/>
    <x v="27"/>
    <x v="318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n v="60"/>
    <b v="0"/>
    <n v="1.3975"/>
    <n v="53.75"/>
    <x v="4"/>
    <x v="27"/>
    <x v="47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n v="50.236122685178998"/>
    <b v="0"/>
    <n v="1.026"/>
    <n v="44.608695652173914"/>
    <x v="4"/>
    <x v="27"/>
    <x v="23"/>
    <b v="1"/>
    <s v="music/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n v="30"/>
    <b v="0"/>
    <n v="1.0067349999999999"/>
    <n v="26.148961038961041"/>
    <x v="4"/>
    <x v="27"/>
    <x v="99"/>
    <b v="1"/>
    <s v="music/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n v="30"/>
    <b v="0"/>
    <n v="1.1294117647058823"/>
    <n v="39.183673469387756"/>
    <x v="4"/>
    <x v="27"/>
    <x v="72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n v="30"/>
    <b v="0"/>
    <n v="1.2809523809523808"/>
    <n v="45.593220338983052"/>
    <x v="4"/>
    <x v="27"/>
    <x v="211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n v="30.685578703705687"/>
    <b v="0"/>
    <n v="2.0169999999999999"/>
    <n v="89.247787610619469"/>
    <x v="4"/>
    <x v="27"/>
    <x v="116"/>
    <b v="1"/>
    <s v="music/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n v="30.185648148144537"/>
    <b v="0"/>
    <n v="1.37416"/>
    <n v="40.416470588235299"/>
    <x v="4"/>
    <x v="27"/>
    <x v="69"/>
    <b v="1"/>
    <s v="music/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n v="46.439733796294604"/>
    <b v="0"/>
    <n v="1.1533333333333333"/>
    <n v="82.38095238095238"/>
    <x v="4"/>
    <x v="27"/>
    <x v="288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n v="59.842175925921765"/>
    <b v="0"/>
    <n v="1.1166666666666667"/>
    <n v="159.52380952380952"/>
    <x v="4"/>
    <x v="27"/>
    <x v="288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n v="14"/>
    <b v="0"/>
    <n v="1.1839999999999999"/>
    <n v="36.244897959183675"/>
    <x v="4"/>
    <x v="27"/>
    <x v="72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n v="23"/>
    <b v="0"/>
    <n v="1.75"/>
    <n v="62.5"/>
    <x v="4"/>
    <x v="27"/>
    <x v="66"/>
    <b v="1"/>
    <s v="music/pop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n v="30"/>
    <b v="0"/>
    <n v="1.175"/>
    <n v="47"/>
    <x v="4"/>
    <x v="27"/>
    <x v="20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n v="48.96199074073229"/>
    <b v="0"/>
    <n v="1.0142212307692309"/>
    <n v="74.575090497737563"/>
    <x v="4"/>
    <x v="28"/>
    <x v="330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n v="59.958333333328483"/>
    <b v="0"/>
    <n v="0"/>
    <n v="0"/>
    <x v="4"/>
    <x v="28"/>
    <x v="78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n v="24"/>
    <b v="0"/>
    <n v="0.21714285714285714"/>
    <n v="76"/>
    <x v="4"/>
    <x v="28"/>
    <x v="73"/>
    <b v="0"/>
    <s v="music/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n v="27.958333333328483"/>
    <b v="0"/>
    <n v="1.0912500000000001"/>
    <n v="86.43564356435644"/>
    <x v="4"/>
    <x v="28"/>
    <x v="2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n v="29.958333333335759"/>
    <b v="0"/>
    <n v="1.0285714285714285"/>
    <n v="24"/>
    <x v="4"/>
    <x v="28"/>
    <x v="41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n v="59.958333333328483"/>
    <b v="0"/>
    <n v="3.5999999999999999E-3"/>
    <n v="18"/>
    <x v="4"/>
    <x v="28"/>
    <x v="29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n v="33.796932870369346"/>
    <b v="0"/>
    <n v="0.3125"/>
    <n v="80.128205128205124"/>
    <x v="4"/>
    <x v="28"/>
    <x v="70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n v="29.958333333343035"/>
    <b v="0"/>
    <n v="0.443"/>
    <n v="253.14285714285714"/>
    <x v="4"/>
    <x v="28"/>
    <x v="63"/>
    <b v="0"/>
    <s v="music/faith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n v="29.958333333335759"/>
    <b v="0"/>
    <n v="1"/>
    <n v="171.42857142857142"/>
    <x v="4"/>
    <x v="28"/>
    <x v="25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n v="29.958333333328483"/>
    <b v="0"/>
    <n v="0.254"/>
    <n v="57.727272727272727"/>
    <x v="4"/>
    <x v="28"/>
    <x v="202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n v="32.340185185195878"/>
    <b v="0"/>
    <n v="0.33473333333333333"/>
    <n v="264.26315789473682"/>
    <x v="4"/>
    <x v="28"/>
    <x v="44"/>
    <b v="0"/>
    <s v="music/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n v="32.848067129627452"/>
    <b v="0"/>
    <n v="0.47799999999999998"/>
    <n v="159.33333333333334"/>
    <x v="4"/>
    <x v="28"/>
    <x v="41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n v="30.913055555545725"/>
    <b v="0"/>
    <n v="9.3333333333333338E-2"/>
    <n v="35"/>
    <x v="4"/>
    <x v="28"/>
    <x v="22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n v="29.521828703698702"/>
    <b v="0"/>
    <n v="5.0000000000000001E-4"/>
    <n v="5"/>
    <x v="4"/>
    <x v="28"/>
    <x v="29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n v="34.010254629632982"/>
    <b v="0"/>
    <n v="0.11708333333333333"/>
    <n v="61.086956521739133"/>
    <x v="4"/>
    <x v="28"/>
    <x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n v="29.958333333328483"/>
    <b v="0"/>
    <n v="0"/>
    <n v="0"/>
    <x v="4"/>
    <x v="28"/>
    <x v="78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n v="29.958333333343035"/>
    <b v="0"/>
    <n v="0.20208000000000001"/>
    <n v="114.81818181818181"/>
    <x v="4"/>
    <x v="28"/>
    <x v="19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n v="23.940046296294895"/>
    <b v="0"/>
    <n v="0"/>
    <n v="0"/>
    <x v="4"/>
    <x v="28"/>
    <x v="78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n v="30"/>
    <b v="0"/>
    <n v="4.2311459353574929E-2"/>
    <n v="54"/>
    <x v="4"/>
    <x v="28"/>
    <x v="80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n v="30.095023148154723"/>
    <b v="0"/>
    <n v="0.2606"/>
    <n v="65.974683544303801"/>
    <x v="4"/>
    <x v="28"/>
    <x v="1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n v="30"/>
    <b v="0"/>
    <n v="1.9801980198019802E-3"/>
    <n v="5"/>
    <x v="4"/>
    <x v="28"/>
    <x v="84"/>
    <b v="0"/>
    <s v="music/faith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n v="29.958333333328483"/>
    <b v="0"/>
    <n v="6.0606060606060605E-5"/>
    <n v="1"/>
    <x v="4"/>
    <x v="28"/>
    <x v="29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n v="60"/>
    <b v="0"/>
    <n v="1.0200000000000001E-2"/>
    <n v="25.5"/>
    <x v="4"/>
    <x v="28"/>
    <x v="84"/>
    <b v="0"/>
    <s v="music/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n v="30"/>
    <b v="0"/>
    <n v="0.65100000000000002"/>
    <n v="118.36363636363636"/>
    <x v="4"/>
    <x v="28"/>
    <x v="202"/>
    <b v="0"/>
    <s v="music/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n v="11.649930555562605"/>
    <b v="0"/>
    <n v="0"/>
    <n v="0"/>
    <x v="4"/>
    <x v="28"/>
    <x v="78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n v="60"/>
    <b v="0"/>
    <n v="0"/>
    <n v="0"/>
    <x v="4"/>
    <x v="28"/>
    <x v="78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n v="29.958333333335759"/>
    <b v="0"/>
    <n v="9.74E-2"/>
    <n v="54.111111111111114"/>
    <x v="4"/>
    <x v="28"/>
    <x v="82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n v="40"/>
    <b v="0"/>
    <n v="0"/>
    <n v="0"/>
    <x v="4"/>
    <x v="28"/>
    <x v="78"/>
    <b v="0"/>
    <s v="music/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n v="41.254930555558531"/>
    <b v="0"/>
    <n v="4.8571428571428571E-2"/>
    <n v="21.25"/>
    <x v="4"/>
    <x v="28"/>
    <x v="80"/>
    <b v="0"/>
    <s v="music/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n v="45.950370370381279"/>
    <b v="0"/>
    <n v="6.7999999999999996E-3"/>
    <n v="34"/>
    <x v="4"/>
    <x v="28"/>
    <x v="29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n v="31"/>
    <b v="0"/>
    <n v="0.105"/>
    <n v="525"/>
    <x v="4"/>
    <x v="28"/>
    <x v="84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n v="60"/>
    <b v="0"/>
    <n v="0"/>
    <n v="0"/>
    <x v="4"/>
    <x v="28"/>
    <x v="78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n v="30"/>
    <b v="0"/>
    <n v="1.6666666666666666E-2"/>
    <n v="50"/>
    <x v="4"/>
    <x v="28"/>
    <x v="29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n v="30"/>
    <b v="0"/>
    <n v="7.868E-2"/>
    <n v="115.70588235294117"/>
    <x v="4"/>
    <x v="28"/>
    <x v="5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n v="29.92285879629344"/>
    <b v="0"/>
    <n v="2.2000000000000001E-3"/>
    <n v="5.5"/>
    <x v="4"/>
    <x v="28"/>
    <x v="84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n v="40.041666666664241"/>
    <b v="0"/>
    <n v="7.4999999999999997E-2"/>
    <n v="50"/>
    <x v="4"/>
    <x v="28"/>
    <x v="83"/>
    <b v="0"/>
    <s v="music/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n v="20.184745370381279"/>
    <b v="0"/>
    <n v="0.42725880551301687"/>
    <n v="34.024390243902438"/>
    <x v="4"/>
    <x v="28"/>
    <x v="14"/>
    <b v="0"/>
    <s v="music/faith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n v="43.597118055557075"/>
    <b v="0"/>
    <n v="2.142857142857143E-3"/>
    <n v="37.5"/>
    <x v="4"/>
    <x v="28"/>
    <x v="84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n v="30"/>
    <b v="0"/>
    <n v="8.7500000000000008E-3"/>
    <n v="11.666666666666666"/>
    <x v="4"/>
    <x v="28"/>
    <x v="8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n v="30.041666666664241"/>
    <b v="0"/>
    <n v="5.6250000000000001E-2"/>
    <n v="28.125"/>
    <x v="4"/>
    <x v="28"/>
    <x v="22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n v="30"/>
    <b v="0"/>
    <n v="0"/>
    <n v="0"/>
    <x v="4"/>
    <x v="28"/>
    <x v="78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n v="37.045960648152686"/>
    <b v="0"/>
    <n v="3.4722222222222224E-4"/>
    <n v="1"/>
    <x v="4"/>
    <x v="28"/>
    <x v="29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n v="56.42459490741021"/>
    <b v="0"/>
    <n v="6.5000000000000002E-2"/>
    <n v="216.66666666666666"/>
    <x v="4"/>
    <x v="28"/>
    <x v="8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n v="30"/>
    <b v="0"/>
    <n v="5.8333333333333336E-3"/>
    <n v="8.75"/>
    <x v="4"/>
    <x v="28"/>
    <x v="80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n v="30"/>
    <b v="0"/>
    <n v="0.10181818181818182"/>
    <n v="62.222222222222221"/>
    <x v="4"/>
    <x v="28"/>
    <x v="82"/>
    <b v="0"/>
    <s v="music/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n v="29"/>
    <b v="0"/>
    <n v="0.33784615384615385"/>
    <n v="137.25"/>
    <x v="4"/>
    <x v="28"/>
    <x v="38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n v="54.530358796284418"/>
    <b v="0"/>
    <n v="3.3333333333333332E-4"/>
    <n v="1"/>
    <x v="4"/>
    <x v="28"/>
    <x v="29"/>
    <b v="0"/>
    <s v="music/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n v="30"/>
    <b v="0"/>
    <n v="0.68400000000000005"/>
    <n v="122.14285714285714"/>
    <x v="4"/>
    <x v="28"/>
    <x v="63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n v="60"/>
    <b v="0"/>
    <n v="0"/>
    <n v="0"/>
    <x v="4"/>
    <x v="28"/>
    <x v="78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n v="30"/>
    <b v="0"/>
    <n v="0"/>
    <n v="0"/>
    <x v="4"/>
    <x v="28"/>
    <x v="78"/>
    <b v="0"/>
    <s v="music/faith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n v="13.718148148152977"/>
    <b v="0"/>
    <n v="0"/>
    <n v="0"/>
    <x v="4"/>
    <x v="28"/>
    <x v="78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n v="59.524525462955353"/>
    <b v="0"/>
    <n v="0"/>
    <n v="0"/>
    <x v="4"/>
    <x v="28"/>
    <x v="78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n v="12.22020833332499"/>
    <b v="0"/>
    <n v="0"/>
    <n v="0"/>
    <x v="4"/>
    <x v="28"/>
    <x v="78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n v="30"/>
    <b v="0"/>
    <n v="2.2222222222222223E-4"/>
    <n v="1"/>
    <x v="4"/>
    <x v="28"/>
    <x v="29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n v="30"/>
    <b v="0"/>
    <n v="0.11"/>
    <n v="55"/>
    <x v="4"/>
    <x v="28"/>
    <x v="84"/>
    <b v="0"/>
    <s v="music/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n v="30.041666666664241"/>
    <b v="0"/>
    <n v="7.3333333333333332E-3"/>
    <n v="22"/>
    <x v="4"/>
    <x v="28"/>
    <x v="29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n v="30"/>
    <b v="0"/>
    <n v="0.21249999999999999"/>
    <n v="56.666666666666664"/>
    <x v="4"/>
    <x v="28"/>
    <x v="41"/>
    <b v="0"/>
    <s v="music/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n v="30"/>
    <b v="0"/>
    <n v="4.0000000000000001E-3"/>
    <n v="20"/>
    <x v="4"/>
    <x v="28"/>
    <x v="29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n v="58.958333333328483"/>
    <b v="0"/>
    <n v="1E-3"/>
    <n v="1"/>
    <x v="4"/>
    <x v="28"/>
    <x v="29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n v="30"/>
    <b v="0"/>
    <n v="0"/>
    <n v="0"/>
    <x v="4"/>
    <x v="28"/>
    <x v="78"/>
    <b v="0"/>
    <s v="music/faith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n v="45"/>
    <b v="0"/>
    <n v="1.1083333333333334"/>
    <n v="25.576923076923077"/>
    <x v="8"/>
    <x v="20"/>
    <x v="47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n v="31.99803240741312"/>
    <b v="0"/>
    <n v="1.0874999999999999"/>
    <n v="63.970588235294116"/>
    <x v="8"/>
    <x v="20"/>
    <x v="69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n v="22.240335648151813"/>
    <b v="0"/>
    <n v="1.0041666666666667"/>
    <n v="89.925373134328353"/>
    <x v="8"/>
    <x v="20"/>
    <x v="85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n v="44.958333333328483"/>
    <b v="0"/>
    <n v="1.1845454545454546"/>
    <n v="93.071428571428569"/>
    <x v="8"/>
    <x v="20"/>
    <x v="16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n v="35.823634259257233"/>
    <b v="0"/>
    <n v="1.1401428571428571"/>
    <n v="89.674157303370791"/>
    <x v="8"/>
    <x v="20"/>
    <x v="30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n v="29.906631944439141"/>
    <b v="0"/>
    <n v="1.4810000000000001"/>
    <n v="207.61682242990653"/>
    <x v="8"/>
    <x v="20"/>
    <x v="329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n v="29.18946759258688"/>
    <b v="0"/>
    <n v="1.0495555555555556"/>
    <n v="59.408805031446541"/>
    <x v="8"/>
    <x v="20"/>
    <x v="180"/>
    <b v="1"/>
    <s v="photography/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n v="30"/>
    <b v="0"/>
    <n v="1.29948"/>
    <n v="358.97237569060775"/>
    <x v="8"/>
    <x v="20"/>
    <x v="33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n v="36.815729166672099"/>
    <b v="0"/>
    <n v="1.2348756218905472"/>
    <n v="94.736641221374043"/>
    <x v="8"/>
    <x v="20"/>
    <x v="132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n v="25"/>
    <b v="0"/>
    <n v="2.0162"/>
    <n v="80.647999999999996"/>
    <x v="8"/>
    <x v="20"/>
    <x v="207"/>
    <b v="1"/>
    <s v="photography/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n v="29.958333333335759"/>
    <b v="0"/>
    <n v="1.0289999999999999"/>
    <n v="168.68852459016392"/>
    <x v="8"/>
    <x v="20"/>
    <x v="42"/>
    <b v="1"/>
    <s v="photography/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n v="30"/>
    <b v="0"/>
    <n v="2.6016666666666666"/>
    <n v="34.68888888888889"/>
    <x v="8"/>
    <x v="20"/>
    <x v="24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n v="29.958333333328483"/>
    <b v="0"/>
    <n v="1.08"/>
    <n v="462.85714285714283"/>
    <x v="8"/>
    <x v="20"/>
    <x v="2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n v="29.958333333335759"/>
    <b v="0"/>
    <n v="1.1052941176470588"/>
    <n v="104.38888888888889"/>
    <x v="8"/>
    <x v="20"/>
    <x v="24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n v="30"/>
    <b v="0"/>
    <n v="1.2"/>
    <n v="7.5"/>
    <x v="8"/>
    <x v="20"/>
    <x v="80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n v="40"/>
    <b v="0"/>
    <n v="1.0282909090909091"/>
    <n v="47.13"/>
    <x v="8"/>
    <x v="20"/>
    <x v="148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n v="29.98445601851563"/>
    <b v="0"/>
    <n v="1.1599999999999999"/>
    <n v="414.28571428571428"/>
    <x v="8"/>
    <x v="20"/>
    <x v="25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n v="60"/>
    <b v="0"/>
    <n v="1.147"/>
    <n v="42.481481481481481"/>
    <x v="8"/>
    <x v="20"/>
    <x v="74"/>
    <b v="1"/>
    <s v="photography/photobooks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n v="19.958333333328483"/>
    <b v="0"/>
    <n v="1.0660000000000001"/>
    <n v="108.77551020408163"/>
    <x v="8"/>
    <x v="20"/>
    <x v="72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n v="20"/>
    <b v="0"/>
    <n v="1.6544000000000001"/>
    <n v="81.098039215686271"/>
    <x v="8"/>
    <x v="20"/>
    <x v="332"/>
    <b v="1"/>
    <s v="photography/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n v="50"/>
    <b v="0"/>
    <n v="1.55"/>
    <n v="51.666666666666664"/>
    <x v="8"/>
    <x v="20"/>
    <x v="83"/>
    <b v="1"/>
    <s v="photography/photobooks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n v="30"/>
    <b v="0"/>
    <n v="8.85"/>
    <n v="35.4"/>
    <x v="8"/>
    <x v="20"/>
    <x v="20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n v="30"/>
    <b v="0"/>
    <n v="1.0190833333333333"/>
    <n v="103.63559322033899"/>
    <x v="8"/>
    <x v="20"/>
    <x v="115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n v="29"/>
    <b v="1"/>
    <n v="0.19600000000000001"/>
    <n v="55.282051282051285"/>
    <x v="8"/>
    <x v="20"/>
    <x v="70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n v="30"/>
    <b v="1"/>
    <n v="0.59467839999999994"/>
    <n v="72.16970873786407"/>
    <x v="8"/>
    <x v="20"/>
    <x v="273"/>
    <b v="0"/>
    <s v="photography/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n v="21"/>
    <b v="1"/>
    <n v="0"/>
    <n v="0"/>
    <x v="8"/>
    <x v="20"/>
    <x v="78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n v="30"/>
    <b v="1"/>
    <n v="0.4572"/>
    <n v="58.615384615384613"/>
    <x v="8"/>
    <x v="20"/>
    <x v="70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n v="60"/>
    <b v="1"/>
    <n v="3.7400000000000003E-2"/>
    <n v="12.466666666666667"/>
    <x v="8"/>
    <x v="20"/>
    <x v="41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n v="30"/>
    <b v="1"/>
    <n v="2.7025E-2"/>
    <n v="49.136363636363633"/>
    <x v="8"/>
    <x v="20"/>
    <x v="19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n v="35"/>
    <b v="1"/>
    <n v="0.56514285714285717"/>
    <n v="150.5"/>
    <x v="8"/>
    <x v="20"/>
    <x v="297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n v="30"/>
    <b v="1"/>
    <n v="0.21309523809523809"/>
    <n v="35.799999999999997"/>
    <x v="8"/>
    <x v="20"/>
    <x v="20"/>
    <b v="0"/>
    <s v="photography/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n v="60"/>
    <b v="1"/>
    <n v="0.156"/>
    <n v="45.157894736842103"/>
    <x v="8"/>
    <x v="20"/>
    <x v="10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n v="45"/>
    <b v="1"/>
    <n v="6.2566666666666673E-2"/>
    <n v="98.78947368421052"/>
    <x v="8"/>
    <x v="20"/>
    <x v="10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n v="42.405648148145701"/>
    <b v="1"/>
    <n v="0.4592"/>
    <n v="88.307692307692307"/>
    <x v="8"/>
    <x v="20"/>
    <x v="62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n v="45"/>
    <b v="1"/>
    <n v="0.65101538461538466"/>
    <n v="170.62903225806451"/>
    <x v="8"/>
    <x v="20"/>
    <x v="20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n v="36"/>
    <b v="1"/>
    <n v="6.7000000000000004E-2"/>
    <n v="83.75"/>
    <x v="8"/>
    <x v="20"/>
    <x v="80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n v="30"/>
    <b v="1"/>
    <n v="0.135625"/>
    <n v="65.099999999999994"/>
    <x v="8"/>
    <x v="20"/>
    <x v="73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n v="44.958333333343035"/>
    <b v="1"/>
    <n v="1.9900000000000001E-2"/>
    <n v="66.333333333333329"/>
    <x v="8"/>
    <x v="20"/>
    <x v="41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n v="30"/>
    <b v="1"/>
    <n v="0.36236363636363639"/>
    <n v="104.89473684210526"/>
    <x v="8"/>
    <x v="20"/>
    <x v="44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n v="60"/>
    <b v="1"/>
    <n v="0.39743333333333336"/>
    <n v="78.440789473684205"/>
    <x v="8"/>
    <x v="20"/>
    <x v="215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n v="31"/>
    <b v="1"/>
    <n v="0.25763636363636366"/>
    <n v="59.041666666666664"/>
    <x v="8"/>
    <x v="20"/>
    <x v="5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n v="33"/>
    <b v="1"/>
    <n v="0.15491428571428573"/>
    <n v="71.34210526315789"/>
    <x v="8"/>
    <x v="20"/>
    <x v="88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n v="30"/>
    <b v="1"/>
    <n v="0.236925"/>
    <n v="51.227027027027027"/>
    <x v="8"/>
    <x v="20"/>
    <x v="333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n v="31.486805555556202"/>
    <b v="1"/>
    <n v="0.39760000000000001"/>
    <n v="60.242424242424242"/>
    <x v="8"/>
    <x v="20"/>
    <x v="51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n v="30.865104166667152"/>
    <b v="1"/>
    <n v="0.20220833333333332"/>
    <n v="44.935185185185183"/>
    <x v="8"/>
    <x v="20"/>
    <x v="52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n v="30"/>
    <b v="1"/>
    <n v="0.47631578947368419"/>
    <n v="31.206896551724139"/>
    <x v="8"/>
    <x v="20"/>
    <x v="60"/>
    <b v="0"/>
    <s v="photography/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n v="29.958333333335759"/>
    <b v="1"/>
    <n v="0.15329999999999999"/>
    <n v="63.875"/>
    <x v="8"/>
    <x v="20"/>
    <x v="54"/>
    <b v="0"/>
    <s v="photography/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n v="30"/>
    <b v="1"/>
    <n v="1.3818181818181818E-2"/>
    <n v="19"/>
    <x v="8"/>
    <x v="20"/>
    <x v="80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n v="60"/>
    <b v="1"/>
    <n v="5.0000000000000001E-3"/>
    <n v="10"/>
    <x v="8"/>
    <x v="20"/>
    <x v="80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n v="30"/>
    <b v="1"/>
    <n v="4.9575757575757579E-2"/>
    <n v="109.06666666666666"/>
    <x v="8"/>
    <x v="20"/>
    <x v="41"/>
    <b v="0"/>
    <s v="photography/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n v="60"/>
    <b v="1"/>
    <n v="3.5666666666666666E-2"/>
    <n v="26.75"/>
    <x v="8"/>
    <x v="20"/>
    <x v="80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n v="37.259930555563187"/>
    <b v="1"/>
    <n v="0.61124000000000001"/>
    <n v="109.93525179856115"/>
    <x v="8"/>
    <x v="20"/>
    <x v="237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n v="30.041666666664241"/>
    <b v="1"/>
    <n v="1.3333333333333334E-2"/>
    <n v="20"/>
    <x v="8"/>
    <x v="20"/>
    <x v="84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n v="35"/>
    <b v="1"/>
    <n v="0.11077777777777778"/>
    <n v="55.388888888888886"/>
    <x v="8"/>
    <x v="20"/>
    <x v="59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n v="29.377997685194714"/>
    <b v="1"/>
    <n v="0.38735714285714284"/>
    <n v="133.90123456790124"/>
    <x v="8"/>
    <x v="20"/>
    <x v="75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n v="60"/>
    <b v="1"/>
    <n v="0.22052631578947368"/>
    <n v="48.720930232558139"/>
    <x v="8"/>
    <x v="20"/>
    <x v="48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n v="30"/>
    <b v="1"/>
    <n v="0.67549999999999999"/>
    <n v="48.25"/>
    <x v="8"/>
    <x v="20"/>
    <x v="205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n v="60"/>
    <b v="1"/>
    <n v="0.136375"/>
    <n v="58.972972972972975"/>
    <x v="8"/>
    <x v="20"/>
    <x v="77"/>
    <b v="0"/>
    <s v="photography/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n v="20.041666666671517"/>
    <b v="1"/>
    <n v="1.7457500000000001E-2"/>
    <n v="11.638333333333334"/>
    <x v="8"/>
    <x v="20"/>
    <x v="79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n v="30"/>
    <b v="1"/>
    <n v="0.20449632511889321"/>
    <n v="83.716814159292042"/>
    <x v="8"/>
    <x v="20"/>
    <x v="116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n v="31.846435185187147"/>
    <b v="1"/>
    <n v="0.13852941176470587"/>
    <n v="63.648648648648646"/>
    <x v="8"/>
    <x v="20"/>
    <x v="77"/>
    <b v="0"/>
    <s v="photography/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n v="23.443402777775191"/>
    <b v="1"/>
    <n v="0.48485714285714288"/>
    <n v="94.277777777777771"/>
    <x v="8"/>
    <x v="20"/>
    <x v="59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n v="31"/>
    <b v="1"/>
    <n v="0.308"/>
    <n v="71.86666666666666"/>
    <x v="8"/>
    <x v="20"/>
    <x v="11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n v="40.041666666671517"/>
    <b v="1"/>
    <n v="0.35174193548387095"/>
    <n v="104.84615384615384"/>
    <x v="8"/>
    <x v="20"/>
    <x v="47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n v="31.946087962962338"/>
    <b v="1"/>
    <n v="0.36404444444444445"/>
    <n v="67.139344262295083"/>
    <x v="8"/>
    <x v="20"/>
    <x v="259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n v="35"/>
    <b v="1"/>
    <n v="2.955E-2"/>
    <n v="73.875"/>
    <x v="8"/>
    <x v="20"/>
    <x v="22"/>
    <b v="0"/>
    <s v="photography/photobooks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n v="30"/>
    <b v="1"/>
    <n v="0.1106"/>
    <n v="69.125"/>
    <x v="8"/>
    <x v="20"/>
    <x v="22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n v="35"/>
    <b v="1"/>
    <n v="0.41407142857142859"/>
    <n v="120.77083333333333"/>
    <x v="8"/>
    <x v="20"/>
    <x v="93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n v="35"/>
    <b v="1"/>
    <n v="0.10857142857142857"/>
    <n v="42.222222222222221"/>
    <x v="8"/>
    <x v="20"/>
    <x v="82"/>
    <b v="0"/>
    <s v="photography/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n v="12"/>
    <b v="0"/>
    <n v="3.3333333333333333E-2"/>
    <n v="7.5"/>
    <x v="8"/>
    <x v="20"/>
    <x v="84"/>
    <b v="0"/>
    <s v="photography/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n v="59.732986111106584"/>
    <b v="0"/>
    <n v="7.407407407407407E-4"/>
    <n v="1.5384615384615385"/>
    <x v="8"/>
    <x v="20"/>
    <x v="55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n v="30"/>
    <b v="0"/>
    <n v="0.13307692307692306"/>
    <n v="37.608695652173914"/>
    <x v="8"/>
    <x v="20"/>
    <x v="23"/>
    <b v="0"/>
    <s v="photography/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n v="30"/>
    <b v="0"/>
    <n v="0"/>
    <n v="0"/>
    <x v="8"/>
    <x v="20"/>
    <x v="78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n v="30"/>
    <b v="0"/>
    <n v="0.49183333333333334"/>
    <n v="42.157142857142858"/>
    <x v="8"/>
    <x v="20"/>
    <x v="205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n v="14"/>
    <b v="0"/>
    <n v="0"/>
    <n v="0"/>
    <x v="8"/>
    <x v="20"/>
    <x v="78"/>
    <b v="0"/>
    <s v="photography/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n v="27.915474537046975"/>
    <b v="0"/>
    <n v="2.036E-2"/>
    <n v="84.833333333333329"/>
    <x v="8"/>
    <x v="20"/>
    <x v="79"/>
    <b v="0"/>
    <s v="photography/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n v="59.628854166672681"/>
    <b v="0"/>
    <n v="0.52327777777777773"/>
    <n v="94.19"/>
    <x v="8"/>
    <x v="20"/>
    <x v="61"/>
    <b v="0"/>
    <s v="photography/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n v="29.958333333328483"/>
    <b v="0"/>
    <n v="0"/>
    <n v="0"/>
    <x v="8"/>
    <x v="20"/>
    <x v="78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n v="30"/>
    <b v="0"/>
    <n v="2.0833333333333332E-2"/>
    <n v="6.25"/>
    <x v="8"/>
    <x v="20"/>
    <x v="80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n v="29.958333333328483"/>
    <b v="0"/>
    <n v="6.565384615384616E-2"/>
    <n v="213.375"/>
    <x v="8"/>
    <x v="20"/>
    <x v="22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n v="45"/>
    <b v="0"/>
    <n v="1.3489"/>
    <n v="59.162280701754383"/>
    <x v="4"/>
    <x v="11"/>
    <x v="7"/>
    <b v="1"/>
    <s v="music/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n v="35.995347222225973"/>
    <b v="0"/>
    <n v="1"/>
    <n v="27.272727272727273"/>
    <x v="4"/>
    <x v="11"/>
    <x v="202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n v="30"/>
    <b v="0"/>
    <n v="1.1585714285714286"/>
    <n v="24.575757575757574"/>
    <x v="4"/>
    <x v="11"/>
    <x v="51"/>
    <b v="1"/>
    <s v="music/rock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n v="20.172604166662495"/>
    <b v="0"/>
    <n v="1.0006666666666666"/>
    <n v="75.05"/>
    <x v="4"/>
    <x v="11"/>
    <x v="244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n v="23"/>
    <b v="0"/>
    <n v="1.0505"/>
    <n v="42.02"/>
    <x v="4"/>
    <x v="11"/>
    <x v="133"/>
    <b v="1"/>
    <s v="music/rock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n v="30"/>
    <b v="0"/>
    <n v="1.01"/>
    <n v="53.157894736842103"/>
    <x v="4"/>
    <x v="11"/>
    <x v="44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n v="50"/>
    <b v="0"/>
    <n v="1.0066250000000001"/>
    <n v="83.885416666666671"/>
    <x v="4"/>
    <x v="11"/>
    <x v="93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n v="32.01701388888614"/>
    <b v="0"/>
    <n v="1.0016"/>
    <n v="417.33333333333331"/>
    <x v="4"/>
    <x v="11"/>
    <x v="53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n v="48.829039351847314"/>
    <b v="0"/>
    <n v="1.6668333333333334"/>
    <n v="75.765151515151516"/>
    <x v="4"/>
    <x v="11"/>
    <x v="51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n v="30"/>
    <b v="0"/>
    <n v="1.0153333333333334"/>
    <n v="67.389380530973455"/>
    <x v="4"/>
    <x v="11"/>
    <x v="334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n v="15"/>
    <b v="0"/>
    <n v="1.03"/>
    <n v="73.571428571428569"/>
    <x v="4"/>
    <x v="11"/>
    <x v="25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n v="30"/>
    <b v="0"/>
    <n v="1.4285714285714286"/>
    <n v="25"/>
    <x v="4"/>
    <x v="11"/>
    <x v="9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n v="32.288622685184237"/>
    <b v="0"/>
    <n v="2.625"/>
    <n v="42"/>
    <x v="4"/>
    <x v="11"/>
    <x v="20"/>
    <b v="1"/>
    <s v="music/rock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n v="40"/>
    <b v="0"/>
    <n v="1.1805000000000001"/>
    <n v="131.16666666666666"/>
    <x v="4"/>
    <x v="11"/>
    <x v="24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n v="29.958333333335759"/>
    <b v="0"/>
    <n v="1.04"/>
    <n v="47.272727272727273"/>
    <x v="4"/>
    <x v="11"/>
    <x v="202"/>
    <b v="1"/>
    <s v="music/rock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n v="17"/>
    <b v="0"/>
    <n v="2.0034000000000001"/>
    <n v="182.12727272727273"/>
    <x v="4"/>
    <x v="11"/>
    <x v="16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n v="59.958333333328483"/>
    <b v="0"/>
    <n v="3.0683333333333334"/>
    <n v="61.366666666666667"/>
    <x v="4"/>
    <x v="11"/>
    <x v="209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n v="28.338460648148612"/>
    <b v="0"/>
    <n v="1.00149"/>
    <n v="35.767499999999998"/>
    <x v="4"/>
    <x v="11"/>
    <x v="33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n v="30"/>
    <b v="0"/>
    <n v="2.0529999999999999"/>
    <n v="45.62222222222222"/>
    <x v="4"/>
    <x v="11"/>
    <x v="43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n v="19.111458333332848"/>
    <b v="0"/>
    <n v="1.0888888888888888"/>
    <n v="75.384615384615387"/>
    <x v="4"/>
    <x v="11"/>
    <x v="62"/>
    <b v="1"/>
    <s v="music/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n v="33.362210648148903"/>
    <b v="0"/>
    <n v="1.0175000000000001"/>
    <n v="50.875"/>
    <x v="4"/>
    <x v="11"/>
    <x v="244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n v="33.617581018515921"/>
    <b v="0"/>
    <n v="1.2524999999999999"/>
    <n v="119.28571428571429"/>
    <x v="4"/>
    <x v="11"/>
    <x v="64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n v="30"/>
    <b v="0"/>
    <n v="1.2400610000000001"/>
    <n v="92.541865671641801"/>
    <x v="4"/>
    <x v="11"/>
    <x v="179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n v="38.151458333333721"/>
    <b v="0"/>
    <n v="1.014"/>
    <n v="76.05"/>
    <x v="4"/>
    <x v="11"/>
    <x v="9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n v="14.871550925920019"/>
    <b v="0"/>
    <n v="1"/>
    <n v="52.631578947368418"/>
    <x v="4"/>
    <x v="11"/>
    <x v="10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n v="30"/>
    <b v="0"/>
    <n v="1.3792666666666666"/>
    <n v="98.990430622009569"/>
    <x v="4"/>
    <x v="11"/>
    <x v="335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n v="21"/>
    <b v="0"/>
    <n v="1.2088000000000001"/>
    <n v="79.526315789473685"/>
    <x v="4"/>
    <x v="11"/>
    <x v="44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n v="63.502916666671808"/>
    <b v="0"/>
    <n v="1.0736666666666668"/>
    <n v="134.20833333333334"/>
    <x v="4"/>
    <x v="11"/>
    <x v="54"/>
    <b v="1"/>
    <s v="music/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n v="30"/>
    <b v="0"/>
    <n v="1.0033333333333334"/>
    <n v="37.625"/>
    <x v="4"/>
    <x v="11"/>
    <x v="22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n v="30"/>
    <b v="0"/>
    <n v="1.0152222222222222"/>
    <n v="51.044692737430168"/>
    <x v="4"/>
    <x v="11"/>
    <x v="122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n v="20.134976851848478"/>
    <b v="0"/>
    <n v="1.0007692307692309"/>
    <n v="50.03846153846154"/>
    <x v="4"/>
    <x v="11"/>
    <x v="55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n v="37.228564814809943"/>
    <b v="0"/>
    <n v="1.1696666666666666"/>
    <n v="133.93129770992365"/>
    <x v="4"/>
    <x v="11"/>
    <x v="132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n v="50.041666666664241"/>
    <b v="0"/>
    <n v="1.01875"/>
    <n v="58.214285714285715"/>
    <x v="4"/>
    <x v="11"/>
    <x v="25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n v="30"/>
    <b v="0"/>
    <n v="1.0212366666666666"/>
    <n v="88.037643678160919"/>
    <x v="4"/>
    <x v="11"/>
    <x v="49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n v="45"/>
    <b v="0"/>
    <n v="1.5405897142857143"/>
    <n v="70.576753926701571"/>
    <x v="4"/>
    <x v="11"/>
    <x v="277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n v="21"/>
    <b v="0"/>
    <n v="1.0125"/>
    <n v="53.289473684210527"/>
    <x v="4"/>
    <x v="11"/>
    <x v="44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n v="30"/>
    <b v="0"/>
    <n v="1"/>
    <n v="136.36363636363637"/>
    <x v="4"/>
    <x v="11"/>
    <x v="19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n v="60.041666666671517"/>
    <b v="0"/>
    <n v="1.0874800874800874"/>
    <n v="40.547315436241611"/>
    <x v="4"/>
    <x v="11"/>
    <x v="184"/>
    <b v="1"/>
    <s v="music/rock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n v="30"/>
    <b v="0"/>
    <n v="1.3183333333333334"/>
    <n v="70.625"/>
    <x v="4"/>
    <x v="11"/>
    <x v="6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n v="21"/>
    <b v="0"/>
    <n v="1.3346666666666667"/>
    <n v="52.684210526315788"/>
    <x v="4"/>
    <x v="11"/>
    <x v="10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n v="30"/>
    <b v="0"/>
    <n v="0"/>
    <n v="0"/>
    <x v="6"/>
    <x v="18"/>
    <x v="78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n v="46.81974537037604"/>
    <b v="0"/>
    <n v="8.0833333333333326E-2"/>
    <n v="90.9375"/>
    <x v="6"/>
    <x v="18"/>
    <x v="38"/>
    <b v="0"/>
    <s v="games/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n v="30"/>
    <b v="0"/>
    <n v="4.0000000000000001E-3"/>
    <n v="5"/>
    <x v="6"/>
    <x v="18"/>
    <x v="84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n v="30"/>
    <b v="0"/>
    <n v="0.42892307692307691"/>
    <n v="58.083333333333336"/>
    <x v="6"/>
    <x v="18"/>
    <x v="53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n v="35.041666666671517"/>
    <b v="0"/>
    <n v="3.6363636363636364E-5"/>
    <n v="2"/>
    <x v="6"/>
    <x v="18"/>
    <x v="84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n v="52.920173611113569"/>
    <b v="0"/>
    <n v="5.0000000000000001E-3"/>
    <n v="62.5"/>
    <x v="6"/>
    <x v="18"/>
    <x v="84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n v="30"/>
    <b v="0"/>
    <n v="5.0000000000000001E-4"/>
    <n v="10"/>
    <x v="6"/>
    <x v="18"/>
    <x v="29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n v="24.553414351852552"/>
    <b v="0"/>
    <n v="4.8680000000000001E-2"/>
    <n v="71.588235294117652"/>
    <x v="6"/>
    <x v="18"/>
    <x v="5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n v="30"/>
    <b v="0"/>
    <n v="0"/>
    <n v="0"/>
    <x v="6"/>
    <x v="18"/>
    <x v="78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n v="28.822743055556202"/>
    <b v="0"/>
    <n v="0.10314285714285715"/>
    <n v="32.81818181818182"/>
    <x v="6"/>
    <x v="18"/>
    <x v="202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n v="40.041666666671517"/>
    <b v="0"/>
    <n v="0.7178461538461538"/>
    <n v="49.11578947368421"/>
    <x v="6"/>
    <x v="18"/>
    <x v="1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n v="30"/>
    <b v="0"/>
    <n v="1.06E-2"/>
    <n v="16.307692307692307"/>
    <x v="6"/>
    <x v="18"/>
    <x v="62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n v="29.082060185188311"/>
    <b v="0"/>
    <n v="4.4999999999999997E-3"/>
    <n v="18"/>
    <x v="6"/>
    <x v="18"/>
    <x v="84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n v="20"/>
    <b v="0"/>
    <n v="1.6249999999999999E-4"/>
    <n v="13"/>
    <x v="6"/>
    <x v="18"/>
    <x v="84"/>
    <b v="0"/>
    <s v="games/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n v="60"/>
    <b v="0"/>
    <n v="5.1000000000000004E-3"/>
    <n v="17"/>
    <x v="6"/>
    <x v="18"/>
    <x v="8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n v="30"/>
    <b v="0"/>
    <n v="0"/>
    <n v="0"/>
    <x v="6"/>
    <x v="18"/>
    <x v="78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n v="29"/>
    <b v="0"/>
    <n v="0"/>
    <n v="0"/>
    <x v="6"/>
    <x v="18"/>
    <x v="78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n v="30"/>
    <b v="0"/>
    <n v="0"/>
    <n v="0"/>
    <x v="6"/>
    <x v="18"/>
    <x v="78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n v="29.958333333328483"/>
    <b v="0"/>
    <n v="1.1999999999999999E-3"/>
    <n v="3"/>
    <x v="6"/>
    <x v="18"/>
    <x v="84"/>
    <b v="0"/>
    <s v="games/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n v="28.958333333343035"/>
    <b v="0"/>
    <n v="0.20080000000000001"/>
    <n v="41.833333333333336"/>
    <x v="6"/>
    <x v="18"/>
    <x v="5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n v="29.958333333343035"/>
    <b v="0"/>
    <n v="1.726845"/>
    <n v="49.338428571428572"/>
    <x v="4"/>
    <x v="14"/>
    <x v="16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n v="33.042453703703359"/>
    <b v="0"/>
    <n v="1.008955223880597"/>
    <n v="41.728395061728392"/>
    <x v="4"/>
    <x v="14"/>
    <x v="75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n v="29.958333333335759"/>
    <b v="0"/>
    <n v="1.0480480480480481"/>
    <n v="32.71875"/>
    <x v="4"/>
    <x v="14"/>
    <x v="58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n v="35.301678240743058"/>
    <b v="0"/>
    <n v="1.351"/>
    <n v="51.96153846153846"/>
    <x v="4"/>
    <x v="14"/>
    <x v="55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n v="32.822800925925549"/>
    <b v="0"/>
    <n v="1.1632786885245903"/>
    <n v="50.685714285714283"/>
    <x v="4"/>
    <x v="14"/>
    <x v="217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n v="30.041666666664241"/>
    <b v="0"/>
    <n v="1.0208333333333333"/>
    <n v="42.241379310344826"/>
    <x v="4"/>
    <x v="14"/>
    <x v="60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n v="18.095694444440596"/>
    <b v="0"/>
    <n v="1.1116666666666666"/>
    <n v="416.875"/>
    <x v="4"/>
    <x v="14"/>
    <x v="22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n v="30.967685185183655"/>
    <b v="0"/>
    <n v="1.6608000000000001"/>
    <n v="46.651685393258425"/>
    <x v="4"/>
    <x v="14"/>
    <x v="30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n v="44.958333333335759"/>
    <b v="0"/>
    <n v="1.0660000000000001"/>
    <n v="48.454545454545453"/>
    <x v="4"/>
    <x v="14"/>
    <x v="3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n v="30"/>
    <b v="0"/>
    <n v="1.4458441666666668"/>
    <n v="70.5289837398374"/>
    <x v="4"/>
    <x v="14"/>
    <x v="33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n v="45.451921296298678"/>
    <b v="0"/>
    <n v="1.0555000000000001"/>
    <n v="87.958333333333329"/>
    <x v="4"/>
    <x v="14"/>
    <x v="148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n v="30"/>
    <b v="0"/>
    <n v="1.3660000000000001"/>
    <n v="26.26923076923077"/>
    <x v="4"/>
    <x v="14"/>
    <x v="55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n v="16.224016203705105"/>
    <b v="0"/>
    <n v="1.04"/>
    <n v="57.777777777777779"/>
    <x v="4"/>
    <x v="14"/>
    <x v="43"/>
    <b v="1"/>
    <s v="music/indie rock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n v="31"/>
    <b v="0"/>
    <n v="1.145"/>
    <n v="57.25"/>
    <x v="4"/>
    <x v="14"/>
    <x v="9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n v="30"/>
    <b v="0"/>
    <n v="1.0171957671957672"/>
    <n v="196.34042553191489"/>
    <x v="4"/>
    <x v="14"/>
    <x v="5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n v="30"/>
    <b v="0"/>
    <n v="1.2394678492239468"/>
    <n v="43"/>
    <x v="4"/>
    <x v="14"/>
    <x v="62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n v="22.291597222218115"/>
    <b v="0"/>
    <n v="1.0245669291338582"/>
    <n v="35.551912568306008"/>
    <x v="4"/>
    <x v="14"/>
    <x v="275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n v="35.557025462963793"/>
    <b v="0"/>
    <n v="1.4450000000000001"/>
    <n v="68.80952380952381"/>
    <x v="4"/>
    <x v="14"/>
    <x v="64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n v="29.958333333328483"/>
    <b v="0"/>
    <n v="1.3333333333333333"/>
    <n v="28.571428571428573"/>
    <x v="4"/>
    <x v="14"/>
    <x v="288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n v="27.54408564815094"/>
    <b v="0"/>
    <n v="1.0936440000000001"/>
    <n v="50.631666666666668"/>
    <x v="4"/>
    <x v="14"/>
    <x v="241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n v="29.998506944451947"/>
    <b v="0"/>
    <n v="2.696969696969697E-2"/>
    <n v="106.8"/>
    <x v="2"/>
    <x v="29"/>
    <x v="20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n v="30"/>
    <b v="0"/>
    <n v="1.2E-2"/>
    <n v="4"/>
    <x v="2"/>
    <x v="29"/>
    <x v="8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n v="60"/>
    <b v="0"/>
    <n v="0.46600000000000003"/>
    <n v="34.097560975609753"/>
    <x v="2"/>
    <x v="29"/>
    <x v="14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n v="45"/>
    <b v="0"/>
    <n v="1E-3"/>
    <n v="25"/>
    <x v="2"/>
    <x v="29"/>
    <x v="84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n v="30"/>
    <b v="0"/>
    <n v="1.6800000000000001E-3"/>
    <n v="10.5"/>
    <x v="2"/>
    <x v="29"/>
    <x v="80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n v="30"/>
    <b v="0"/>
    <n v="0.42759999999999998"/>
    <n v="215.95959595959596"/>
    <x v="2"/>
    <x v="29"/>
    <x v="221"/>
    <b v="0"/>
    <s v="technology/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n v="15"/>
    <b v="0"/>
    <n v="2.8333333333333335E-3"/>
    <n v="21.25"/>
    <x v="2"/>
    <x v="29"/>
    <x v="80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n v="30"/>
    <b v="0"/>
    <n v="1.7319999999999999E-2"/>
    <n v="108.25"/>
    <x v="2"/>
    <x v="29"/>
    <x v="80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n v="30"/>
    <b v="0"/>
    <n v="0.14111428571428572"/>
    <n v="129.97368421052633"/>
    <x v="2"/>
    <x v="29"/>
    <x v="44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n v="43.984756944453693"/>
    <b v="0"/>
    <n v="0.39395294117647056"/>
    <n v="117.49473684210527"/>
    <x v="2"/>
    <x v="29"/>
    <x v="168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n v="30"/>
    <b v="0"/>
    <n v="2.3529411764705883E-4"/>
    <n v="10"/>
    <x v="2"/>
    <x v="29"/>
    <x v="29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n v="30"/>
    <b v="0"/>
    <n v="0.59299999999999997"/>
    <n v="70.595238095238102"/>
    <x v="2"/>
    <x v="29"/>
    <x v="288"/>
    <b v="0"/>
    <s v="technology/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n v="30"/>
    <b v="0"/>
    <n v="1.3270833333333334E-2"/>
    <n v="24.5"/>
    <x v="2"/>
    <x v="29"/>
    <x v="55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n v="14.991516203706851"/>
    <b v="0"/>
    <n v="9.0090090090090086E-2"/>
    <n v="30"/>
    <x v="2"/>
    <x v="29"/>
    <x v="84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n v="20"/>
    <b v="0"/>
    <n v="1.6E-2"/>
    <n v="2"/>
    <x v="2"/>
    <x v="29"/>
    <x v="80"/>
    <b v="0"/>
    <s v="technology/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n v="25.041666666664241"/>
    <b v="0"/>
    <n v="5.1000000000000004E-3"/>
    <n v="17"/>
    <x v="2"/>
    <x v="29"/>
    <x v="79"/>
    <b v="0"/>
    <s v="technology/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n v="30"/>
    <b v="0"/>
    <n v="0.52570512820512816"/>
    <n v="2928.9285714285716"/>
    <x v="2"/>
    <x v="29"/>
    <x v="16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n v="35"/>
    <b v="0"/>
    <n v="1.04E-2"/>
    <n v="28.888888888888889"/>
    <x v="2"/>
    <x v="29"/>
    <x v="82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n v="30"/>
    <b v="0"/>
    <n v="0.47399999999999998"/>
    <n v="29.625"/>
    <x v="2"/>
    <x v="29"/>
    <x v="22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n v="28.082627314812271"/>
    <b v="0"/>
    <n v="0.43030000000000002"/>
    <n v="40.980952380952381"/>
    <x v="2"/>
    <x v="29"/>
    <x v="217"/>
    <b v="0"/>
    <s v="technology/gadgets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n v="30"/>
    <b v="0"/>
    <n v="1.3680000000000001"/>
    <n v="54"/>
    <x v="4"/>
    <x v="14"/>
    <x v="44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n v="30"/>
    <b v="0"/>
    <n v="1.1555"/>
    <n v="36.109375"/>
    <x v="4"/>
    <x v="14"/>
    <x v="31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n v="40.35888888889167"/>
    <b v="0"/>
    <n v="2.4079999999999999"/>
    <n v="23.153846153846153"/>
    <x v="4"/>
    <x v="14"/>
    <x v="62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n v="28.053530092591245"/>
    <b v="0"/>
    <n v="1.1439999999999999"/>
    <n v="104"/>
    <x v="4"/>
    <x v="14"/>
    <x v="51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n v="22.098518518519995"/>
    <b v="0"/>
    <n v="1.1033333333333333"/>
    <n v="31.826923076923077"/>
    <x v="4"/>
    <x v="14"/>
    <x v="47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n v="27.063703703708597"/>
    <b v="0"/>
    <n v="1.9537933333333333"/>
    <n v="27.3896261682243"/>
    <x v="4"/>
    <x v="14"/>
    <x v="329"/>
    <b v="1"/>
    <s v="music/indie rock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n v="15.346076388887013"/>
    <b v="0"/>
    <n v="1.0333333333333334"/>
    <n v="56.363636363636367"/>
    <x v="4"/>
    <x v="14"/>
    <x v="202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n v="30"/>
    <b v="0"/>
    <n v="1.031372549019608"/>
    <n v="77.352941176470594"/>
    <x v="4"/>
    <x v="14"/>
    <x v="69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n v="42"/>
    <b v="0"/>
    <n v="1.003125"/>
    <n v="42.8"/>
    <x v="4"/>
    <x v="14"/>
    <x v="11"/>
    <b v="1"/>
    <s v="music/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n v="60"/>
    <b v="0"/>
    <n v="1.27"/>
    <n v="48.846153846153847"/>
    <x v="4"/>
    <x v="14"/>
    <x v="55"/>
    <b v="1"/>
    <s v="music/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n v="13.253368055557075"/>
    <b v="0"/>
    <n v="1.20601"/>
    <n v="48.240400000000001"/>
    <x v="4"/>
    <x v="14"/>
    <x v="133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n v="21"/>
    <b v="0"/>
    <n v="1.0699047619047619"/>
    <n v="70.212500000000006"/>
    <x v="4"/>
    <x v="14"/>
    <x v="144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n v="30"/>
    <b v="0"/>
    <n v="1.7243333333333333"/>
    <n v="94.054545454545448"/>
    <x v="4"/>
    <x v="14"/>
    <x v="238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n v="36.341192129628325"/>
    <b v="0"/>
    <n v="1.2362"/>
    <n v="80.272727272727266"/>
    <x v="4"/>
    <x v="14"/>
    <x v="99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n v="37.275104166663368"/>
    <b v="0"/>
    <n v="1.0840000000000001"/>
    <n v="54.2"/>
    <x v="4"/>
    <x v="14"/>
    <x v="133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n v="30.359606481477385"/>
    <b v="0"/>
    <n v="1.1652013333333333"/>
    <n v="60.26903448275862"/>
    <x v="4"/>
    <x v="14"/>
    <x v="108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n v="16.046979166669189"/>
    <b v="0"/>
    <n v="1.8724499999999999"/>
    <n v="38.740344827586206"/>
    <x v="4"/>
    <x v="14"/>
    <x v="60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n v="30.948715277780138"/>
    <b v="0"/>
    <n v="1.1593333333333333"/>
    <n v="152.54385964912279"/>
    <x v="4"/>
    <x v="14"/>
    <x v="229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n v="29.958333333335759"/>
    <b v="0"/>
    <n v="1.107"/>
    <n v="115.3125"/>
    <x v="4"/>
    <x v="14"/>
    <x v="93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n v="38.658645833333139"/>
    <b v="0"/>
    <n v="1.7092307692307693"/>
    <n v="35.838709677419352"/>
    <x v="4"/>
    <x v="14"/>
    <x v="162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n v="30"/>
    <b v="1"/>
    <n v="1.2611835600000001"/>
    <n v="64.570118779438872"/>
    <x v="2"/>
    <x v="30"/>
    <x v="337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n v="90"/>
    <b v="1"/>
    <n v="1.3844033333333334"/>
    <n v="87.436000000000007"/>
    <x v="2"/>
    <x v="30"/>
    <x v="1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n v="45"/>
    <b v="1"/>
    <n v="17.052499999999998"/>
    <n v="68.815577078288939"/>
    <x v="2"/>
    <x v="30"/>
    <x v="33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n v="30"/>
    <b v="1"/>
    <n v="7.8805550000000002"/>
    <n v="176.200223588597"/>
    <x v="2"/>
    <x v="30"/>
    <x v="33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n v="40"/>
    <b v="1"/>
    <n v="3.4801799999999998"/>
    <n v="511.79117647058825"/>
    <x v="2"/>
    <x v="30"/>
    <x v="34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n v="59.958333333335759"/>
    <b v="1"/>
    <n v="1.4974666666666667"/>
    <n v="160.44285714285715"/>
    <x v="2"/>
    <x v="30"/>
    <x v="16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n v="37.331249999995634"/>
    <b v="1"/>
    <n v="1.0063375000000001"/>
    <n v="35.003043478260871"/>
    <x v="2"/>
    <x v="30"/>
    <x v="23"/>
    <b v="1"/>
    <s v="technology/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n v="54.105451388888469"/>
    <b v="1"/>
    <n v="8.0021100000000001"/>
    <n v="188.50671378091872"/>
    <x v="2"/>
    <x v="30"/>
    <x v="341"/>
    <b v="1"/>
    <s v="technology/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n v="30"/>
    <b v="1"/>
    <n v="1.0600260000000001"/>
    <n v="56.204984093319197"/>
    <x v="2"/>
    <x v="30"/>
    <x v="342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n v="31"/>
    <b v="1"/>
    <n v="2.0051866666666669"/>
    <n v="51.3054157782516"/>
    <x v="2"/>
    <x v="30"/>
    <x v="343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n v="30.041666666664241"/>
    <b v="1"/>
    <n v="2.1244399999999999"/>
    <n v="127.36450839328538"/>
    <x v="2"/>
    <x v="30"/>
    <x v="34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n v="37"/>
    <b v="1"/>
    <n v="1.9847237142857144"/>
    <n v="101.85532258064516"/>
    <x v="2"/>
    <x v="30"/>
    <x v="345"/>
    <b v="1"/>
    <s v="technology/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n v="28.925173611110949"/>
    <b v="1"/>
    <n v="2.2594666666666665"/>
    <n v="230.55782312925169"/>
    <x v="2"/>
    <x v="30"/>
    <x v="206"/>
    <b v="1"/>
    <s v="technology/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n v="46.627592592587462"/>
    <b v="1"/>
    <n v="6.9894800000000004"/>
    <n v="842.10602409638557"/>
    <x v="2"/>
    <x v="30"/>
    <x v="119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n v="32.51989583332761"/>
    <b v="1"/>
    <n v="3.9859528571428569"/>
    <n v="577.27593103448271"/>
    <x v="2"/>
    <x v="30"/>
    <x v="126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n v="44.958333333328483"/>
    <b v="1"/>
    <n v="2.9403333333333332"/>
    <n v="483.34246575342468"/>
    <x v="2"/>
    <x v="30"/>
    <x v="346"/>
    <b v="1"/>
    <s v="technology/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n v="30"/>
    <b v="1"/>
    <n v="1.6750470000000002"/>
    <n v="76.138500000000008"/>
    <x v="2"/>
    <x v="30"/>
    <x v="347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n v="29.958333333335759"/>
    <b v="1"/>
    <n v="14.355717142857143"/>
    <n v="74.107684365781708"/>
    <x v="2"/>
    <x v="30"/>
    <x v="348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n v="41.154398148144537"/>
    <b v="1"/>
    <n v="1.5673440000000001"/>
    <n v="36.965660377358489"/>
    <x v="2"/>
    <x v="30"/>
    <x v="349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n v="30"/>
    <b v="1"/>
    <n v="1.1790285714285715"/>
    <n v="2500.969696969697"/>
    <x v="2"/>
    <x v="30"/>
    <x v="51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n v="39.971331018517958"/>
    <b v="1"/>
    <n v="11.053811999999999"/>
    <n v="67.690214329454989"/>
    <x v="2"/>
    <x v="30"/>
    <x v="350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n v="30"/>
    <b v="1"/>
    <n v="1.9292499999999999"/>
    <n v="63.04738562091503"/>
    <x v="2"/>
    <x v="30"/>
    <x v="351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n v="35"/>
    <b v="1"/>
    <n v="1.268842105263158"/>
    <n v="117.6"/>
    <x v="2"/>
    <x v="30"/>
    <x v="242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n v="30"/>
    <b v="1"/>
    <n v="2.5957748878923765"/>
    <n v="180.75185011709601"/>
    <x v="2"/>
    <x v="30"/>
    <x v="352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n v="21.952430555553292"/>
    <b v="1"/>
    <n v="2.6227999999999998"/>
    <n v="127.32038834951456"/>
    <x v="2"/>
    <x v="30"/>
    <x v="27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n v="30"/>
    <b v="1"/>
    <n v="2.0674309000000002"/>
    <n v="136.6444745538665"/>
    <x v="2"/>
    <x v="30"/>
    <x v="35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n v="30"/>
    <b v="1"/>
    <n v="3.7012999999999998"/>
    <n v="182.78024691358024"/>
    <x v="2"/>
    <x v="30"/>
    <x v="316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n v="31.041666666671517"/>
    <b v="1"/>
    <n v="2.8496600000000001"/>
    <n v="279.37843137254902"/>
    <x v="2"/>
    <x v="30"/>
    <x v="354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n v="30"/>
    <b v="1"/>
    <n v="5.7907999999999999"/>
    <n v="61.375728669846318"/>
    <x v="2"/>
    <x v="30"/>
    <x v="355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n v="59.958333333335759"/>
    <b v="1"/>
    <n v="11.318"/>
    <n v="80.727532097004286"/>
    <x v="2"/>
    <x v="30"/>
    <x v="356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n v="31.66596064814803"/>
    <b v="1"/>
    <n v="2.6302771750000002"/>
    <n v="272.35590732591254"/>
    <x v="2"/>
    <x v="30"/>
    <x v="357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n v="30.041666666664241"/>
    <b v="1"/>
    <n v="6.7447999999999997"/>
    <n v="70.848739495798313"/>
    <x v="2"/>
    <x v="30"/>
    <x v="146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n v="38.568703703713254"/>
    <b v="1"/>
    <n v="2.5683081313131315"/>
    <n v="247.94003412969283"/>
    <x v="2"/>
    <x v="30"/>
    <x v="358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n v="60"/>
    <b v="1"/>
    <n v="3.7549600000000001"/>
    <n v="186.81393034825871"/>
    <x v="2"/>
    <x v="30"/>
    <x v="359"/>
    <b v="1"/>
    <s v="technology/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n v="30"/>
    <b v="1"/>
    <n v="2.0870837499999997"/>
    <n v="131.98948616600788"/>
    <x v="2"/>
    <x v="30"/>
    <x v="35"/>
    <b v="1"/>
    <s v="technology/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n v="30"/>
    <b v="1"/>
    <n v="3.4660000000000002"/>
    <n v="29.310782241014799"/>
    <x v="2"/>
    <x v="30"/>
    <x v="360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n v="46.115740740737238"/>
    <b v="1"/>
    <n v="4.0232999999999999"/>
    <n v="245.02436053593178"/>
    <x v="2"/>
    <x v="30"/>
    <x v="36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n v="33.066064814811398"/>
    <b v="1"/>
    <n v="10.2684514"/>
    <n v="1323.2540463917526"/>
    <x v="2"/>
    <x v="30"/>
    <x v="362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n v="36.74761574074364"/>
    <b v="1"/>
    <n v="1.14901155"/>
    <n v="282.65966789667897"/>
    <x v="2"/>
    <x v="30"/>
    <x v="363"/>
    <b v="1"/>
    <s v="technology/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n v="39.958333333335759"/>
    <b v="1"/>
    <n v="3.5482402000000004"/>
    <n v="91.214401028277635"/>
    <x v="2"/>
    <x v="30"/>
    <x v="364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n v="30"/>
    <b v="0"/>
    <n v="5.0799999999999998E-2"/>
    <n v="31.75"/>
    <x v="8"/>
    <x v="31"/>
    <x v="8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n v="30.041666666664241"/>
    <b v="0"/>
    <n v="0"/>
    <n v="0"/>
    <x v="8"/>
    <x v="31"/>
    <x v="78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n v="22.279884259260143"/>
    <b v="0"/>
    <n v="4.2999999999999997E-2"/>
    <n v="88.6875"/>
    <x v="8"/>
    <x v="31"/>
    <x v="38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n v="60.041666666671517"/>
    <b v="0"/>
    <n v="0.21146666666666666"/>
    <n v="453.14285714285717"/>
    <x v="8"/>
    <x v="31"/>
    <x v="63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n v="29.259594907402061"/>
    <b v="0"/>
    <n v="3.1875000000000001E-2"/>
    <n v="12.75"/>
    <x v="8"/>
    <x v="31"/>
    <x v="80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n v="29.958333333343035"/>
    <b v="0"/>
    <n v="5.0000000000000001E-4"/>
    <n v="1"/>
    <x v="8"/>
    <x v="31"/>
    <x v="29"/>
    <b v="0"/>
    <s v="photography/people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n v="30"/>
    <b v="0"/>
    <n v="0.42472727272727273"/>
    <n v="83.428571428571431"/>
    <x v="8"/>
    <x v="31"/>
    <x v="33"/>
    <b v="0"/>
    <s v="photography/people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n v="30"/>
    <b v="0"/>
    <n v="4.1666666666666666E-3"/>
    <n v="25"/>
    <x v="8"/>
    <x v="31"/>
    <x v="29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n v="30"/>
    <b v="0"/>
    <n v="0.01"/>
    <n v="50"/>
    <x v="8"/>
    <x v="31"/>
    <x v="29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n v="15"/>
    <b v="0"/>
    <n v="0.16966666666666666"/>
    <n v="101.8"/>
    <x v="8"/>
    <x v="31"/>
    <x v="81"/>
    <b v="0"/>
    <s v="photography/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n v="21"/>
    <b v="0"/>
    <n v="7.0000000000000007E-2"/>
    <n v="46.666666666666664"/>
    <x v="8"/>
    <x v="31"/>
    <x v="83"/>
    <b v="0"/>
    <s v="photography/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n v="30"/>
    <b v="0"/>
    <n v="1.3333333333333333E-3"/>
    <n v="1"/>
    <x v="8"/>
    <x v="31"/>
    <x v="84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n v="30"/>
    <b v="0"/>
    <n v="0"/>
    <n v="0"/>
    <x v="8"/>
    <x v="31"/>
    <x v="78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n v="60.041666666671517"/>
    <b v="0"/>
    <n v="0"/>
    <n v="0"/>
    <x v="8"/>
    <x v="31"/>
    <x v="78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n v="20"/>
    <b v="0"/>
    <n v="7.8E-2"/>
    <n v="26"/>
    <x v="8"/>
    <x v="31"/>
    <x v="8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n v="30"/>
    <b v="0"/>
    <n v="0"/>
    <n v="0"/>
    <x v="8"/>
    <x v="31"/>
    <x v="78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n v="30"/>
    <b v="0"/>
    <n v="0"/>
    <n v="0"/>
    <x v="8"/>
    <x v="31"/>
    <x v="78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n v="45"/>
    <b v="0"/>
    <n v="0.26200000000000001"/>
    <n v="218.33333333333334"/>
    <x v="8"/>
    <x v="31"/>
    <x v="83"/>
    <b v="0"/>
    <s v="photography/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n v="30.041666666664241"/>
    <b v="0"/>
    <n v="7.6129032258064515E-3"/>
    <n v="33.714285714285715"/>
    <x v="8"/>
    <x v="31"/>
    <x v="63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n v="30"/>
    <b v="0"/>
    <n v="0.125"/>
    <n v="25"/>
    <x v="8"/>
    <x v="31"/>
    <x v="20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n v="31.623657407399151"/>
    <b v="1"/>
    <n v="3.8212909090909091"/>
    <n v="128.38790470372632"/>
    <x v="2"/>
    <x v="30"/>
    <x v="365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n v="30"/>
    <b v="1"/>
    <n v="2.1679422000000002"/>
    <n v="78.834261818181815"/>
    <x v="2"/>
    <x v="30"/>
    <x v="366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n v="14.83273148148146"/>
    <b v="1"/>
    <n v="3.12"/>
    <n v="91.764705882352942"/>
    <x v="2"/>
    <x v="30"/>
    <x v="5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n v="30"/>
    <b v="1"/>
    <n v="2.3442048"/>
    <n v="331.10237288135596"/>
    <x v="2"/>
    <x v="30"/>
    <x v="178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n v="27.353263888893707"/>
    <b v="1"/>
    <n v="1.236801"/>
    <n v="194.26193717277485"/>
    <x v="2"/>
    <x v="30"/>
    <x v="277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n v="35.041666666671517"/>
    <b v="1"/>
    <n v="2.4784000000000002"/>
    <n v="408.97689768976898"/>
    <x v="2"/>
    <x v="30"/>
    <x v="175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n v="66.328865740739275"/>
    <b v="1"/>
    <n v="1.157092"/>
    <n v="84.459270072992695"/>
    <x v="2"/>
    <x v="30"/>
    <x v="89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n v="44"/>
    <b v="1"/>
    <n v="1.1707484768810599"/>
    <n v="44.853658536585364"/>
    <x v="2"/>
    <x v="30"/>
    <x v="14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n v="36.041666666671517"/>
    <b v="1"/>
    <n v="3.05158"/>
    <n v="383.3643216080402"/>
    <x v="2"/>
    <x v="30"/>
    <x v="367"/>
    <b v="1"/>
    <s v="technology/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n v="30"/>
    <b v="1"/>
    <n v="3.2005299999999997"/>
    <n v="55.276856649395505"/>
    <x v="2"/>
    <x v="30"/>
    <x v="368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n v="33.599849537029513"/>
    <b v="1"/>
    <n v="8.1956399999999991"/>
    <n v="422.02059732234807"/>
    <x v="2"/>
    <x v="30"/>
    <x v="369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n v="30"/>
    <b v="1"/>
    <n v="2.3490000000000002"/>
    <n v="64.180327868852459"/>
    <x v="2"/>
    <x v="30"/>
    <x v="275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n v="60"/>
    <b v="1"/>
    <n v="4.9491375"/>
    <n v="173.57781674704077"/>
    <x v="2"/>
    <x v="30"/>
    <x v="370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n v="33.958333333335759"/>
    <b v="1"/>
    <n v="78.137822333333332"/>
    <n v="88.601680840609291"/>
    <x v="2"/>
    <x v="30"/>
    <x v="371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n v="30"/>
    <b v="1"/>
    <n v="1.1300013888888889"/>
    <n v="50.222283950617282"/>
    <x v="2"/>
    <x v="30"/>
    <x v="37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n v="30"/>
    <b v="1"/>
    <n v="9.2154220000000002"/>
    <n v="192.38876826722338"/>
    <x v="2"/>
    <x v="30"/>
    <x v="373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n v="31.109317129630654"/>
    <b v="1"/>
    <n v="1.2510239999999999"/>
    <n v="73.416901408450698"/>
    <x v="2"/>
    <x v="30"/>
    <x v="374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n v="30"/>
    <b v="1"/>
    <n v="1.0224343076923077"/>
    <n v="147.68495555555555"/>
    <x v="2"/>
    <x v="30"/>
    <x v="375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n v="30"/>
    <b v="1"/>
    <n v="4.8490975000000001"/>
    <n v="108.96848314606741"/>
    <x v="2"/>
    <x v="30"/>
    <x v="376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n v="36.863611111111823"/>
    <b v="1"/>
    <n v="1.9233333333333333"/>
    <n v="23.647540983606557"/>
    <x v="2"/>
    <x v="30"/>
    <x v="259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n v="45"/>
    <b v="1"/>
    <n v="2.8109999999999999"/>
    <n v="147.94736842105263"/>
    <x v="2"/>
    <x v="30"/>
    <x v="1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n v="30"/>
    <b v="1"/>
    <n v="1.2513700000000001"/>
    <n v="385.03692307692307"/>
    <x v="2"/>
    <x v="30"/>
    <x v="166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n v="30"/>
    <b v="1"/>
    <n v="1.61459"/>
    <n v="457.39093484419266"/>
    <x v="2"/>
    <x v="30"/>
    <x v="377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n v="34.15805555555562"/>
    <b v="1"/>
    <n v="5.8535000000000004"/>
    <n v="222.99047619047619"/>
    <x v="2"/>
    <x v="30"/>
    <x v="217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n v="30"/>
    <b v="1"/>
    <n v="2.0114999999999998"/>
    <n v="220.74074074074073"/>
    <x v="2"/>
    <x v="30"/>
    <x v="378"/>
    <b v="1"/>
    <s v="technology/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n v="45.430034722223354"/>
    <b v="1"/>
    <n v="1.3348307999999998"/>
    <n v="73.503898678414089"/>
    <x v="2"/>
    <x v="30"/>
    <x v="379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n v="44.958333333335759"/>
    <b v="1"/>
    <n v="1.2024900000000001"/>
    <n v="223.09647495361781"/>
    <x v="2"/>
    <x v="30"/>
    <x v="380"/>
    <b v="1"/>
    <s v="technology/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n v="36.994143518517376"/>
    <b v="1"/>
    <n v="1.2616666666666667"/>
    <n v="47.911392405063289"/>
    <x v="2"/>
    <x v="30"/>
    <x v="1"/>
    <b v="1"/>
    <s v="technology/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n v="30"/>
    <b v="1"/>
    <n v="3.6120000000000001"/>
    <n v="96.063829787234042"/>
    <x v="2"/>
    <x v="30"/>
    <x v="225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n v="30"/>
    <b v="1"/>
    <n v="2.26239013671875"/>
    <n v="118.6144"/>
    <x v="2"/>
    <x v="30"/>
    <x v="381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n v="37.712349537046975"/>
    <b v="1"/>
    <n v="1.2035"/>
    <n v="118.45472440944881"/>
    <x v="2"/>
    <x v="30"/>
    <x v="27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n v="29.642662037033006"/>
    <b v="1"/>
    <n v="3.0418799999999999"/>
    <n v="143.21468926553672"/>
    <x v="2"/>
    <x v="30"/>
    <x v="382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n v="30"/>
    <b v="1"/>
    <n v="1.7867599999999999"/>
    <n v="282.71518987341773"/>
    <x v="2"/>
    <x v="30"/>
    <x v="150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n v="55.160266203703941"/>
    <b v="1"/>
    <n v="3.868199871794872"/>
    <n v="593.93620078740162"/>
    <x v="2"/>
    <x v="30"/>
    <x v="27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n v="45.416585648155888"/>
    <b v="1"/>
    <n v="2.1103642500000004"/>
    <n v="262.15704968944101"/>
    <x v="2"/>
    <x v="30"/>
    <x v="383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n v="30"/>
    <b v="1"/>
    <n v="1.3166833333333334"/>
    <n v="46.580778301886795"/>
    <x v="2"/>
    <x v="30"/>
    <x v="384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n v="60.041666666664241"/>
    <b v="1"/>
    <n v="3.0047639999999998"/>
    <n v="70.041118881118877"/>
    <x v="2"/>
    <x v="30"/>
    <x v="385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n v="32.478923611110076"/>
    <b v="1"/>
    <n v="4.2051249999999998"/>
    <n v="164.90686274509804"/>
    <x v="2"/>
    <x v="30"/>
    <x v="386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n v="29.768692129633564"/>
    <b v="1"/>
    <n v="1.362168"/>
    <n v="449.26385224274406"/>
    <x v="2"/>
    <x v="30"/>
    <x v="169"/>
    <b v="1"/>
    <s v="technology/hardware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n v="15.041666666664241"/>
    <b v="1"/>
    <n v="2.4817133333333334"/>
    <n v="27.472841328413285"/>
    <x v="2"/>
    <x v="30"/>
    <x v="197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n v="30.041666666664241"/>
    <b v="0"/>
    <n v="1.8186315789473684"/>
    <n v="143.97499999999999"/>
    <x v="2"/>
    <x v="30"/>
    <x v="148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n v="60"/>
    <b v="0"/>
    <n v="1.2353000000000001"/>
    <n v="88.23571428571428"/>
    <x v="2"/>
    <x v="30"/>
    <x v="205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n v="54.030821759261016"/>
    <b v="0"/>
    <n v="5.0620938628158845"/>
    <n v="36.326424870466319"/>
    <x v="2"/>
    <x v="30"/>
    <x v="189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n v="30"/>
    <b v="0"/>
    <n v="1.0821333333333334"/>
    <n v="90.177777777777777"/>
    <x v="2"/>
    <x v="30"/>
    <x v="387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n v="30"/>
    <b v="0"/>
    <n v="8.1918387755102042"/>
    <n v="152.62361216730039"/>
    <x v="2"/>
    <x v="30"/>
    <x v="40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n v="30"/>
    <b v="0"/>
    <n v="1.2110000000000001"/>
    <n v="55.806451612903224"/>
    <x v="2"/>
    <x v="30"/>
    <x v="3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n v="29.096412037033588"/>
    <b v="0"/>
    <n v="1.0299897959183673"/>
    <n v="227.85327313769753"/>
    <x v="2"/>
    <x v="30"/>
    <x v="388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n v="30"/>
    <b v="0"/>
    <n v="1.4833229411764706"/>
    <n v="91.82989803350327"/>
    <x v="2"/>
    <x v="30"/>
    <x v="389"/>
    <b v="1"/>
    <s v="technology/hardware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n v="35.430289351854299"/>
    <b v="0"/>
    <n v="1.2019070000000001"/>
    <n v="80.991037735849048"/>
    <x v="2"/>
    <x v="30"/>
    <x v="390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n v="40"/>
    <b v="0"/>
    <n v="4.7327000000000004"/>
    <n v="278.39411764705881"/>
    <x v="2"/>
    <x v="30"/>
    <x v="203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n v="30"/>
    <b v="0"/>
    <n v="1.303625"/>
    <n v="43.095041322314053"/>
    <x v="2"/>
    <x v="30"/>
    <x v="391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n v="45"/>
    <b v="0"/>
    <n v="3.5304799999999998"/>
    <n v="326.29205175600737"/>
    <x v="2"/>
    <x v="30"/>
    <x v="392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n v="30.041666666671517"/>
    <b v="0"/>
    <n v="1.0102"/>
    <n v="41.743801652892564"/>
    <x v="2"/>
    <x v="30"/>
    <x v="212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n v="30"/>
    <b v="0"/>
    <n v="1.1359142857142857"/>
    <n v="64.020933977455712"/>
    <x v="2"/>
    <x v="30"/>
    <x v="393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n v="29.492557870376913"/>
    <b v="0"/>
    <n v="1.6741666666666666"/>
    <n v="99.455445544554451"/>
    <x v="2"/>
    <x v="30"/>
    <x v="2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n v="30"/>
    <b v="0"/>
    <n v="1.5345200000000001"/>
    <n v="138.49458483754512"/>
    <x v="2"/>
    <x v="30"/>
    <x v="39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n v="30"/>
    <b v="0"/>
    <n v="2.022322"/>
    <n v="45.547792792792798"/>
    <x v="2"/>
    <x v="30"/>
    <x v="395"/>
    <b v="1"/>
    <s v="technology/hardware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n v="39.462615740732872"/>
    <b v="0"/>
    <n v="1.6828125"/>
    <n v="10.507317073170732"/>
    <x v="2"/>
    <x v="30"/>
    <x v="396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n v="39.313495370370219"/>
    <b v="0"/>
    <n v="1.4345666666666668"/>
    <n v="114.76533333333333"/>
    <x v="2"/>
    <x v="30"/>
    <x v="269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n v="60"/>
    <b v="0"/>
    <n v="1.964"/>
    <n v="35.997067448680355"/>
    <x v="2"/>
    <x v="30"/>
    <x v="397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n v="30"/>
    <b v="0"/>
    <n v="1.0791999999999999"/>
    <n v="154.17142857142858"/>
    <x v="2"/>
    <x v="30"/>
    <x v="2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n v="29.958333333335759"/>
    <b v="0"/>
    <n v="1.14977"/>
    <n v="566.38916256157631"/>
    <x v="2"/>
    <x v="30"/>
    <x v="398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n v="33"/>
    <b v="0"/>
    <n v="1.4804999999999999"/>
    <n v="120.85714285714286"/>
    <x v="2"/>
    <x v="30"/>
    <x v="72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n v="36.135150462963793"/>
    <b v="0"/>
    <n v="1.9116676082790633"/>
    <n v="86.163845492085343"/>
    <x v="2"/>
    <x v="30"/>
    <x v="399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n v="30"/>
    <b v="0"/>
    <n v="1.99215125"/>
    <n v="51.212114395886893"/>
    <x v="2"/>
    <x v="30"/>
    <x v="400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n v="30"/>
    <b v="0"/>
    <n v="2.1859999999999999"/>
    <n v="67.261538461538464"/>
    <x v="2"/>
    <x v="30"/>
    <x v="71"/>
    <b v="1"/>
    <s v="technology/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n v="33"/>
    <b v="0"/>
    <n v="1.2686868686868686"/>
    <n v="62.8"/>
    <x v="2"/>
    <x v="30"/>
    <x v="73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n v="30"/>
    <b v="0"/>
    <n v="1.0522388"/>
    <n v="346.13118421052633"/>
    <x v="2"/>
    <x v="30"/>
    <x v="88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n v="31"/>
    <b v="0"/>
    <n v="1.2840666000000001"/>
    <n v="244.11912547528519"/>
    <x v="2"/>
    <x v="30"/>
    <x v="40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n v="30"/>
    <b v="0"/>
    <n v="3.1732719999999999"/>
    <n v="259.25424836601309"/>
    <x v="2"/>
    <x v="30"/>
    <x v="401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n v="45"/>
    <b v="0"/>
    <n v="2.8073000000000001"/>
    <n v="201.96402877697841"/>
    <x v="2"/>
    <x v="30"/>
    <x v="402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n v="30"/>
    <b v="0"/>
    <n v="1.1073146853146854"/>
    <n v="226.20857142857142"/>
    <x v="2"/>
    <x v="30"/>
    <x v="403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n v="45"/>
    <b v="0"/>
    <n v="1.5260429999999998"/>
    <n v="324.69"/>
    <x v="2"/>
    <x v="30"/>
    <x v="404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n v="30"/>
    <b v="0"/>
    <n v="1.0249999999999999"/>
    <n v="205"/>
    <x v="2"/>
    <x v="30"/>
    <x v="8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n v="30"/>
    <b v="0"/>
    <n v="16.783738373837384"/>
    <n v="20.465926829268295"/>
    <x v="2"/>
    <x v="30"/>
    <x v="405"/>
    <b v="1"/>
    <s v="technology/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n v="40"/>
    <b v="0"/>
    <n v="5.4334915642458101"/>
    <n v="116.35303146309367"/>
    <x v="2"/>
    <x v="30"/>
    <x v="406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n v="57.832453703704232"/>
    <b v="0"/>
    <n v="1.1550800000000001"/>
    <n v="307.20212765957444"/>
    <x v="2"/>
    <x v="30"/>
    <x v="101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n v="30"/>
    <b v="0"/>
    <n v="1.3120499999999999"/>
    <n v="546.6875"/>
    <x v="2"/>
    <x v="30"/>
    <x v="53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n v="30.081099537041155"/>
    <b v="0"/>
    <n v="2.8816999999999999"/>
    <n v="47.474464579901152"/>
    <x v="2"/>
    <x v="30"/>
    <x v="4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n v="30.041666666664241"/>
    <b v="0"/>
    <n v="5.0780000000000003"/>
    <n v="101.56"/>
    <x v="2"/>
    <x v="30"/>
    <x v="133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n v="41.050752314811689"/>
    <b v="0"/>
    <n v="1.1457142857142857"/>
    <n v="72.909090909090907"/>
    <x v="4"/>
    <x v="14"/>
    <x v="16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n v="60.041666666664241"/>
    <b v="0"/>
    <n v="1.1073333333333333"/>
    <n v="43.710526315789473"/>
    <x v="4"/>
    <x v="14"/>
    <x v="44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n v="30"/>
    <b v="0"/>
    <n v="1.1333333333333333"/>
    <n v="34"/>
    <x v="4"/>
    <x v="14"/>
    <x v="20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n v="31.457847222227429"/>
    <b v="0"/>
    <n v="1.0833333333333333"/>
    <n v="70.652173913043484"/>
    <x v="4"/>
    <x v="14"/>
    <x v="67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n v="30"/>
    <b v="0"/>
    <n v="1.2353333333333334"/>
    <n v="89.301204819277103"/>
    <x v="4"/>
    <x v="14"/>
    <x v="1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n v="30.537129629628907"/>
    <b v="0"/>
    <n v="1.0069999999999999"/>
    <n v="115.08571428571429"/>
    <x v="4"/>
    <x v="14"/>
    <x v="2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n v="30"/>
    <b v="0"/>
    <n v="1.0353333333333334"/>
    <n v="62.12"/>
    <x v="4"/>
    <x v="14"/>
    <x v="20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n v="36.45125000000553"/>
    <b v="0"/>
    <n v="1.1551066666666667"/>
    <n v="46.204266666666669"/>
    <x v="4"/>
    <x v="14"/>
    <x v="11"/>
    <b v="1"/>
    <s v="music/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n v="35"/>
    <b v="0"/>
    <n v="1.2040040000000001"/>
    <n v="48.54854838709678"/>
    <x v="4"/>
    <x v="14"/>
    <x v="95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n v="30"/>
    <b v="0"/>
    <n v="1.1504037499999999"/>
    <n v="57.520187499999999"/>
    <x v="4"/>
    <x v="14"/>
    <x v="322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n v="48.510671296302462"/>
    <b v="0"/>
    <n v="1.2046777777777777"/>
    <n v="88.147154471544724"/>
    <x v="4"/>
    <x v="14"/>
    <x v="33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n v="60"/>
    <b v="0"/>
    <n v="1.0128333333333333"/>
    <n v="110.49090909090908"/>
    <x v="4"/>
    <x v="14"/>
    <x v="16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n v="60.041666666664241"/>
    <b v="0"/>
    <n v="1.0246666666666666"/>
    <n v="66.826086956521735"/>
    <x v="4"/>
    <x v="14"/>
    <x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n v="34.104976851849642"/>
    <b v="0"/>
    <n v="1.2054285714285715"/>
    <n v="58.597222222222221"/>
    <x v="4"/>
    <x v="14"/>
    <x v="250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n v="60"/>
    <b v="0"/>
    <n v="1"/>
    <n v="113.63636363636364"/>
    <x v="4"/>
    <x v="14"/>
    <x v="19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n v="15.407465277778101"/>
    <b v="0"/>
    <n v="1.0166666666666666"/>
    <n v="43.571428571428569"/>
    <x v="4"/>
    <x v="14"/>
    <x v="25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n v="60.041666666671517"/>
    <b v="0"/>
    <n v="1"/>
    <n v="78.94736842105263"/>
    <x v="4"/>
    <x v="14"/>
    <x v="44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n v="30"/>
    <b v="0"/>
    <n v="1.0033333333333334"/>
    <n v="188.125"/>
    <x v="4"/>
    <x v="14"/>
    <x v="58"/>
    <b v="1"/>
    <s v="music/indie rock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n v="13.406435185184819"/>
    <b v="0"/>
    <n v="1.3236666666666668"/>
    <n v="63.031746031746032"/>
    <x v="4"/>
    <x v="14"/>
    <x v="287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n v="15.331006944448745"/>
    <b v="0"/>
    <n v="1.3666666666666667"/>
    <n v="30.37037037037037"/>
    <x v="4"/>
    <x v="14"/>
    <x v="74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n v="60"/>
    <b v="0"/>
    <n v="1.1325000000000001"/>
    <n v="51.477272727272727"/>
    <x v="4"/>
    <x v="14"/>
    <x v="3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n v="30"/>
    <b v="0"/>
    <n v="1.36"/>
    <n v="35.789473684210527"/>
    <x v="4"/>
    <x v="14"/>
    <x v="44"/>
    <b v="1"/>
    <s v="music/indie rock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n v="30.041666666671517"/>
    <b v="0"/>
    <n v="1.4612318374694613"/>
    <n v="98.817391304347822"/>
    <x v="4"/>
    <x v="14"/>
    <x v="248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n v="30.925532407403807"/>
    <b v="0"/>
    <n v="1.2949999999999999"/>
    <n v="28"/>
    <x v="4"/>
    <x v="14"/>
    <x v="7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n v="12.377858796302462"/>
    <b v="0"/>
    <n v="2.54"/>
    <n v="51.313131313131315"/>
    <x v="4"/>
    <x v="14"/>
    <x v="221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n v="30"/>
    <b v="0"/>
    <n v="1.0704545454545455"/>
    <n v="53.522727272727273"/>
    <x v="4"/>
    <x v="14"/>
    <x v="3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n v="21.041666666664241"/>
    <b v="0"/>
    <n v="1.0773299999999999"/>
    <n v="37.149310344827583"/>
    <x v="4"/>
    <x v="14"/>
    <x v="6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n v="26.98750000000291"/>
    <b v="0"/>
    <n v="1.0731250000000001"/>
    <n v="89.895287958115176"/>
    <x v="4"/>
    <x v="14"/>
    <x v="277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n v="30"/>
    <b v="0"/>
    <n v="1.06525"/>
    <n v="106.52500000000001"/>
    <x v="4"/>
    <x v="14"/>
    <x v="244"/>
    <b v="1"/>
    <s v="music/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n v="27.536701388889924"/>
    <b v="0"/>
    <n v="1.0035000000000001"/>
    <n v="52.815789473684212"/>
    <x v="4"/>
    <x v="14"/>
    <x v="44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n v="66.844618055554747"/>
    <b v="0"/>
    <n v="1.0649999999999999"/>
    <n v="54.615384615384613"/>
    <x v="4"/>
    <x v="14"/>
    <x v="70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n v="14"/>
    <b v="0"/>
    <n v="1"/>
    <n v="27.272727272727273"/>
    <x v="4"/>
    <x v="14"/>
    <x v="202"/>
    <b v="1"/>
    <s v="music/indie rock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n v="35"/>
    <b v="0"/>
    <n v="1.0485714285714285"/>
    <n v="68.598130841121488"/>
    <x v="4"/>
    <x v="14"/>
    <x v="329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n v="62.39201388888614"/>
    <b v="0"/>
    <n v="1.0469999999999999"/>
    <n v="35.612244897959187"/>
    <x v="4"/>
    <x v="14"/>
    <x v="206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n v="30"/>
    <b v="0"/>
    <n v="2.2566666666666668"/>
    <n v="94.027777777777771"/>
    <x v="4"/>
    <x v="14"/>
    <x v="17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n v="48"/>
    <b v="0"/>
    <n v="1.0090416666666666"/>
    <n v="526.45652173913038"/>
    <x v="4"/>
    <x v="14"/>
    <x v="297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n v="14.148043981484079"/>
    <b v="0"/>
    <n v="1.4775"/>
    <n v="50.657142857142858"/>
    <x v="4"/>
    <x v="14"/>
    <x v="2"/>
    <b v="1"/>
    <s v="music/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n v="30"/>
    <b v="0"/>
    <n v="1.3461099999999999"/>
    <n v="79.182941176470578"/>
    <x v="4"/>
    <x v="14"/>
    <x v="5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n v="30"/>
    <b v="0"/>
    <n v="1.0075000000000001"/>
    <n v="91.590909090909093"/>
    <x v="4"/>
    <x v="14"/>
    <x v="19"/>
    <b v="1"/>
    <s v="music/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n v="49"/>
    <b v="0"/>
    <n v="1.00880375"/>
    <n v="116.96275362318841"/>
    <x v="4"/>
    <x v="14"/>
    <x v="50"/>
    <b v="1"/>
    <s v="music/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n v="30"/>
    <b v="0"/>
    <n v="5.6800000000000002E-3"/>
    <n v="28.4"/>
    <x v="6"/>
    <x v="17"/>
    <x v="73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n v="30"/>
    <b v="0"/>
    <n v="3.875E-3"/>
    <n v="103.33333333333333"/>
    <x v="6"/>
    <x v="17"/>
    <x v="8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n v="53.866122685183655"/>
    <b v="0"/>
    <n v="0.1"/>
    <n v="10"/>
    <x v="6"/>
    <x v="17"/>
    <x v="81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n v="48.180150462969323"/>
    <b v="0"/>
    <n v="0.10454545454545454"/>
    <n v="23"/>
    <x v="6"/>
    <x v="17"/>
    <x v="81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n v="30"/>
    <b v="0"/>
    <n v="1.4200000000000001E-2"/>
    <n v="31.555555555555557"/>
    <x v="6"/>
    <x v="17"/>
    <x v="74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n v="30"/>
    <b v="0"/>
    <n v="5.0000000000000001E-4"/>
    <n v="5"/>
    <x v="6"/>
    <x v="17"/>
    <x v="84"/>
    <b v="0"/>
    <s v="games/video games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n v="29.958333333343035"/>
    <b v="0"/>
    <n v="0.28842857142857142"/>
    <n v="34.220338983050844"/>
    <x v="6"/>
    <x v="17"/>
    <x v="163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n v="60"/>
    <b v="0"/>
    <n v="1.6666666666666668E-3"/>
    <n v="25"/>
    <x v="6"/>
    <x v="17"/>
    <x v="29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n v="30"/>
    <b v="0"/>
    <n v="0.11799999999999999"/>
    <n v="19.666666666666668"/>
    <x v="6"/>
    <x v="17"/>
    <x v="8"/>
    <b v="0"/>
    <s v="games/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n v="35"/>
    <b v="0"/>
    <n v="2.0238095238095236E-3"/>
    <n v="21.25"/>
    <x v="6"/>
    <x v="17"/>
    <x v="80"/>
    <b v="0"/>
    <s v="games/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n v="30"/>
    <b v="0"/>
    <n v="0.05"/>
    <n v="8.3333333333333339"/>
    <x v="6"/>
    <x v="17"/>
    <x v="8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n v="30"/>
    <b v="0"/>
    <n v="2.1129899999999997E-2"/>
    <n v="21.34333333333333"/>
    <x v="6"/>
    <x v="17"/>
    <x v="221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n v="38.193761574075324"/>
    <b v="0"/>
    <n v="1.6E-2"/>
    <n v="5.333333333333333"/>
    <x v="6"/>
    <x v="17"/>
    <x v="8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n v="30"/>
    <b v="0"/>
    <n v="1.7333333333333333E-2"/>
    <n v="34.666666666666664"/>
    <x v="6"/>
    <x v="17"/>
    <x v="8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n v="30"/>
    <b v="0"/>
    <n v="9.5600000000000004E-2"/>
    <n v="21.727272727272727"/>
    <x v="6"/>
    <x v="17"/>
    <x v="19"/>
    <b v="0"/>
    <s v="games/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n v="30"/>
    <b v="0"/>
    <n v="5.9612499999999998E-4"/>
    <n v="11.922499999999999"/>
    <x v="6"/>
    <x v="17"/>
    <x v="80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n v="30"/>
    <b v="0"/>
    <n v="0.28405999999999998"/>
    <n v="26.59737827715356"/>
    <x v="6"/>
    <x v="17"/>
    <x v="408"/>
    <b v="0"/>
    <s v="games/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n v="30.041666666664241"/>
    <b v="0"/>
    <n v="0.128"/>
    <n v="10.666666666666666"/>
    <x v="6"/>
    <x v="17"/>
    <x v="8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n v="30"/>
    <b v="0"/>
    <n v="5.4199999999999998E-2"/>
    <n v="29.035714285714285"/>
    <x v="6"/>
    <x v="17"/>
    <x v="6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n v="30"/>
    <b v="0"/>
    <n v="1.1199999999999999E-3"/>
    <n v="50.909090909090907"/>
    <x v="6"/>
    <x v="17"/>
    <x v="202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n v="30.041666666671517"/>
    <b v="0"/>
    <n v="0"/>
    <n v="0"/>
    <x v="6"/>
    <x v="17"/>
    <x v="78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n v="28"/>
    <b v="0"/>
    <n v="5.7238095238095241E-2"/>
    <n v="50.083333333333336"/>
    <x v="6"/>
    <x v="17"/>
    <x v="8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n v="47.904953703698993"/>
    <b v="0"/>
    <n v="0.1125"/>
    <n v="45"/>
    <x v="6"/>
    <x v="17"/>
    <x v="81"/>
    <b v="0"/>
    <s v="games/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n v="32"/>
    <b v="0"/>
    <n v="1.7098591549295775E-2"/>
    <n v="25.291666666666668"/>
    <x v="6"/>
    <x v="17"/>
    <x v="5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n v="30.041666666664241"/>
    <b v="0"/>
    <n v="0.30433333333333334"/>
    <n v="51.292134831460672"/>
    <x v="6"/>
    <x v="17"/>
    <x v="30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n v="14"/>
    <b v="0"/>
    <n v="2.0000000000000001E-4"/>
    <n v="1"/>
    <x v="6"/>
    <x v="17"/>
    <x v="29"/>
    <b v="0"/>
    <s v="games/video games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n v="32.041666666671517"/>
    <b v="0"/>
    <n v="6.9641025641025639E-3"/>
    <n v="49.381818181818183"/>
    <x v="6"/>
    <x v="17"/>
    <x v="165"/>
    <b v="0"/>
    <s v="games/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n v="29.958333333328483"/>
    <b v="0"/>
    <n v="0.02"/>
    <n v="1"/>
    <x v="6"/>
    <x v="17"/>
    <x v="84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n v="34.975046296298387"/>
    <b v="0"/>
    <n v="0"/>
    <n v="0"/>
    <x v="6"/>
    <x v="17"/>
    <x v="78"/>
    <b v="0"/>
    <s v="games/video games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n v="30"/>
    <b v="0"/>
    <n v="8.0999999999999996E-3"/>
    <n v="101.25"/>
    <x v="6"/>
    <x v="17"/>
    <x v="80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n v="30"/>
    <b v="0"/>
    <n v="2.6222222222222224E-3"/>
    <n v="19.666666666666668"/>
    <x v="6"/>
    <x v="17"/>
    <x v="79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n v="29.958333333328483"/>
    <b v="0"/>
    <n v="1.6666666666666668E-3"/>
    <n v="12.5"/>
    <x v="6"/>
    <x v="17"/>
    <x v="80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n v="39.421550925930205"/>
    <b v="0"/>
    <n v="9.1244548809124457E-5"/>
    <n v="8.5"/>
    <x v="6"/>
    <x v="17"/>
    <x v="80"/>
    <b v="0"/>
    <s v="games/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n v="20"/>
    <b v="0"/>
    <n v="8.0000000000000002E-3"/>
    <n v="1"/>
    <x v="6"/>
    <x v="17"/>
    <x v="84"/>
    <b v="0"/>
    <s v="games/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n v="29.958333333335759"/>
    <b v="0"/>
    <n v="2.3E-2"/>
    <n v="23"/>
    <x v="6"/>
    <x v="17"/>
    <x v="81"/>
    <b v="0"/>
    <s v="games/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n v="45"/>
    <b v="0"/>
    <n v="2.6660714285714284E-2"/>
    <n v="17.987951807228917"/>
    <x v="6"/>
    <x v="17"/>
    <x v="183"/>
    <b v="0"/>
    <s v="games/video games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n v="32.351354166668898"/>
    <b v="0"/>
    <n v="0.28192"/>
    <n v="370.94736842105266"/>
    <x v="6"/>
    <x v="17"/>
    <x v="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n v="45"/>
    <b v="0"/>
    <n v="6.5900366666666668E-2"/>
    <n v="63.569485530546629"/>
    <x v="6"/>
    <x v="17"/>
    <x v="409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n v="30"/>
    <b v="0"/>
    <n v="7.2222222222222219E-3"/>
    <n v="13"/>
    <x v="6"/>
    <x v="17"/>
    <x v="84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n v="30"/>
    <b v="0"/>
    <n v="8.5000000000000006E-3"/>
    <n v="5.3125"/>
    <x v="6"/>
    <x v="17"/>
    <x v="38"/>
    <b v="0"/>
    <s v="games/video games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n v="30"/>
    <b v="0"/>
    <n v="1.1575"/>
    <n v="35.615384615384613"/>
    <x v="4"/>
    <x v="11"/>
    <x v="62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n v="31"/>
    <b v="0"/>
    <n v="1.1226666666666667"/>
    <n v="87.103448275862064"/>
    <x v="4"/>
    <x v="11"/>
    <x v="6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n v="51.26018518517958"/>
    <b v="0"/>
    <n v="1.3220000000000001"/>
    <n v="75.11363636363636"/>
    <x v="4"/>
    <x v="11"/>
    <x v="34"/>
    <b v="1"/>
    <s v="music/rock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n v="30.448217592595029"/>
    <b v="0"/>
    <n v="1.0263636363636364"/>
    <n v="68.01204819277109"/>
    <x v="4"/>
    <x v="11"/>
    <x v="1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n v="29.958333333328483"/>
    <b v="0"/>
    <n v="1.3864000000000001"/>
    <n v="29.623931623931625"/>
    <x v="4"/>
    <x v="11"/>
    <x v="2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n v="45.041666666664241"/>
    <b v="0"/>
    <n v="1.466"/>
    <n v="91.625"/>
    <x v="4"/>
    <x v="11"/>
    <x v="58"/>
    <b v="1"/>
    <s v="music/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n v="14"/>
    <b v="0"/>
    <n v="1.2"/>
    <n v="22.5"/>
    <x v="4"/>
    <x v="11"/>
    <x v="22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n v="30.608090277775773"/>
    <b v="0"/>
    <n v="1.215816111111111"/>
    <n v="64.366735294117646"/>
    <x v="4"/>
    <x v="11"/>
    <x v="158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n v="3"/>
    <b v="0"/>
    <n v="1"/>
    <n v="21.857142857142858"/>
    <x v="4"/>
    <x v="11"/>
    <x v="63"/>
    <b v="1"/>
    <s v="music/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n v="40"/>
    <b v="0"/>
    <n v="1.8085714285714285"/>
    <n v="33.315789473684212"/>
    <x v="4"/>
    <x v="11"/>
    <x v="10"/>
    <b v="1"/>
    <s v="music/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n v="35.251215277778101"/>
    <b v="0"/>
    <n v="1.0607500000000001"/>
    <n v="90.276595744680847"/>
    <x v="4"/>
    <x v="11"/>
    <x v="5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n v="30"/>
    <b v="0"/>
    <n v="1"/>
    <n v="76.92307692307692"/>
    <x v="4"/>
    <x v="11"/>
    <x v="62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n v="31.473344907411956"/>
    <b v="0"/>
    <n v="1.2692857142857144"/>
    <n v="59.233333333333334"/>
    <x v="4"/>
    <x v="11"/>
    <x v="24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n v="30"/>
    <b v="0"/>
    <n v="1.0297499999999999"/>
    <n v="65.38095238095238"/>
    <x v="4"/>
    <x v="11"/>
    <x v="287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n v="7"/>
    <b v="0"/>
    <n v="2.5"/>
    <n v="67.307692307692307"/>
    <x v="4"/>
    <x v="11"/>
    <x v="55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n v="30"/>
    <b v="0"/>
    <n v="1.2602"/>
    <n v="88.74647887323944"/>
    <x v="4"/>
    <x v="11"/>
    <x v="26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n v="25"/>
    <b v="0"/>
    <n v="1.0012000000000001"/>
    <n v="65.868421052631575"/>
    <x v="4"/>
    <x v="11"/>
    <x v="44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n v="30"/>
    <b v="0"/>
    <n v="1.3864000000000001"/>
    <n v="40.349243306169967"/>
    <x v="4"/>
    <x v="11"/>
    <x v="410"/>
    <b v="1"/>
    <s v="music/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n v="30"/>
    <b v="0"/>
    <n v="1.6140000000000001"/>
    <n v="76.857142857142861"/>
    <x v="4"/>
    <x v="11"/>
    <x v="64"/>
    <b v="1"/>
    <s v="music/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n v="42.041666666664241"/>
    <b v="0"/>
    <n v="1.071842"/>
    <n v="68.707820512820518"/>
    <x v="4"/>
    <x v="11"/>
    <x v="76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n v="14"/>
    <b v="0"/>
    <n v="1.5309999999999999"/>
    <n v="57.773584905660378"/>
    <x v="6"/>
    <x v="32"/>
    <x v="28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n v="35"/>
    <b v="0"/>
    <n v="5.2416666666666663"/>
    <n v="44.171348314606739"/>
    <x v="6"/>
    <x v="32"/>
    <x v="289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n v="29.842858796284418"/>
    <b v="0"/>
    <n v="4.8927777777777779"/>
    <n v="31.566308243727597"/>
    <x v="6"/>
    <x v="32"/>
    <x v="411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n v="13.976377314815181"/>
    <b v="1"/>
    <n v="2.8473999999999999"/>
    <n v="107.04511278195488"/>
    <x v="6"/>
    <x v="32"/>
    <x v="161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n v="40"/>
    <b v="0"/>
    <n v="18.569700000000001"/>
    <n v="149.03451043338683"/>
    <x v="6"/>
    <x v="32"/>
    <x v="412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n v="36.468252314807614"/>
    <b v="0"/>
    <n v="1.0967499999999999"/>
    <n v="55.956632653061227"/>
    <x v="6"/>
    <x v="32"/>
    <x v="413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n v="28.956875000003492"/>
    <b v="1"/>
    <n v="10.146425000000001"/>
    <n v="56.970381807973048"/>
    <x v="6"/>
    <x v="32"/>
    <x v="414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n v="35.122210648143664"/>
    <b v="0"/>
    <n v="4.1217692027666546"/>
    <n v="44.056420233463037"/>
    <x v="6"/>
    <x v="32"/>
    <x v="415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n v="14.128472222226264"/>
    <b v="0"/>
    <n v="5.0324999999999998"/>
    <n v="68.625"/>
    <x v="6"/>
    <x v="32"/>
    <x v="106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n v="34.665925925932243"/>
    <b v="0"/>
    <n v="1.8461052631578947"/>
    <n v="65.318435754189949"/>
    <x v="6"/>
    <x v="32"/>
    <x v="416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n v="12"/>
    <b v="0"/>
    <n v="1.1973333333333334"/>
    <n v="35.92"/>
    <x v="6"/>
    <x v="32"/>
    <x v="20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n v="28.107129629628616"/>
    <b v="0"/>
    <n v="10.812401666666668"/>
    <n v="40.070667078443485"/>
    <x v="6"/>
    <x v="32"/>
    <x v="417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n v="30.801712962966121"/>
    <b v="0"/>
    <n v="4.5237333333333334"/>
    <n v="75.647714604236342"/>
    <x v="6"/>
    <x v="32"/>
    <x v="418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n v="29.958333333328483"/>
    <b v="0"/>
    <n v="5.3737000000000004"/>
    <n v="61.203872437357631"/>
    <x v="6"/>
    <x v="32"/>
    <x v="419"/>
    <b v="1"/>
    <s v="games/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n v="30"/>
    <b v="0"/>
    <n v="1.2032608695652174"/>
    <n v="48.130434782608695"/>
    <x v="6"/>
    <x v="32"/>
    <x v="248"/>
    <b v="1"/>
    <s v="games/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n v="30.804375000006985"/>
    <b v="0"/>
    <n v="1.1383571428571428"/>
    <n v="68.106837606837601"/>
    <x v="6"/>
    <x v="32"/>
    <x v="302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n v="30"/>
    <b v="0"/>
    <n v="9.5103109999999997"/>
    <n v="65.891300230946882"/>
    <x v="6"/>
    <x v="32"/>
    <x v="42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n v="30.041666666664241"/>
    <b v="0"/>
    <n v="1.3289249999999999"/>
    <n v="81.654377880184327"/>
    <x v="6"/>
    <x v="32"/>
    <x v="421"/>
    <b v="1"/>
    <s v="games/tabletop games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n v="30"/>
    <b v="1"/>
    <n v="1.4697777777777778"/>
    <n v="52.701195219123505"/>
    <x v="6"/>
    <x v="32"/>
    <x v="140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n v="27.499212962968159"/>
    <b v="0"/>
    <n v="5.4215"/>
    <n v="41.228136882129277"/>
    <x v="6"/>
    <x v="32"/>
    <x v="40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n v="14"/>
    <b v="0"/>
    <n v="3.8271818181818182"/>
    <n v="15.035357142857142"/>
    <x v="4"/>
    <x v="15"/>
    <x v="33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n v="30"/>
    <b v="0"/>
    <n v="7.0418124999999998"/>
    <n v="39.066920943134534"/>
    <x v="4"/>
    <x v="15"/>
    <x v="422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n v="30"/>
    <b v="0"/>
    <n v="1.0954999999999999"/>
    <n v="43.82"/>
    <x v="4"/>
    <x v="15"/>
    <x v="133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n v="30"/>
    <b v="0"/>
    <n v="1.3286666666666667"/>
    <n v="27.301369863013697"/>
    <x v="4"/>
    <x v="15"/>
    <x v="196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n v="30"/>
    <b v="0"/>
    <n v="1.52"/>
    <n v="42.222222222222221"/>
    <x v="4"/>
    <x v="15"/>
    <x v="74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n v="18"/>
    <b v="0"/>
    <n v="1.0272727272727273"/>
    <n v="33.235294117647058"/>
    <x v="4"/>
    <x v="15"/>
    <x v="69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n v="30.041666666664241"/>
    <b v="0"/>
    <n v="1"/>
    <n v="285.71428571428572"/>
    <x v="4"/>
    <x v="15"/>
    <x v="63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n v="59.284421296295477"/>
    <b v="0"/>
    <n v="1.016"/>
    <n v="42.333333333333336"/>
    <x v="4"/>
    <x v="15"/>
    <x v="5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n v="11.478657407409628"/>
    <b v="0"/>
    <n v="1.508"/>
    <n v="50.266666666666666"/>
    <x v="4"/>
    <x v="15"/>
    <x v="41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n v="57.667245370364981"/>
    <b v="0"/>
    <n v="1.11425"/>
    <n v="61.902777777777779"/>
    <x v="4"/>
    <x v="15"/>
    <x v="250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n v="22.505960648151813"/>
    <b v="0"/>
    <n v="1.956"/>
    <n v="40.75"/>
    <x v="4"/>
    <x v="15"/>
    <x v="148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n v="33.294247685182199"/>
    <b v="0"/>
    <n v="1.1438333333333333"/>
    <n v="55.796747967479675"/>
    <x v="4"/>
    <x v="15"/>
    <x v="252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n v="30"/>
    <b v="0"/>
    <n v="2"/>
    <n v="10"/>
    <x v="4"/>
    <x v="15"/>
    <x v="29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n v="30"/>
    <b v="0"/>
    <n v="2.9250166666666666"/>
    <n v="73.125416666666666"/>
    <x v="4"/>
    <x v="15"/>
    <x v="54"/>
    <b v="1"/>
    <s v="music/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n v="22.573703703703359"/>
    <b v="0"/>
    <n v="1.5636363636363637"/>
    <n v="26.060606060606062"/>
    <x v="4"/>
    <x v="15"/>
    <x v="51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n v="14"/>
    <b v="0"/>
    <n v="1.0566666666666666"/>
    <n v="22.642857142857142"/>
    <x v="4"/>
    <x v="15"/>
    <x v="25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n v="10.55656249999447"/>
    <b v="0"/>
    <n v="1.0119047619047619"/>
    <n v="47.222222222222221"/>
    <x v="4"/>
    <x v="15"/>
    <x v="82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n v="22.187696759261598"/>
    <b v="0"/>
    <n v="1.2283299999999999"/>
    <n v="32.324473684210524"/>
    <x v="4"/>
    <x v="15"/>
    <x v="88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n v="30"/>
    <b v="0"/>
    <n v="1.0149999999999999"/>
    <n v="53.421052631578945"/>
    <x v="4"/>
    <x v="15"/>
    <x v="10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n v="30"/>
    <b v="0"/>
    <n v="1.0114285714285713"/>
    <n v="51.304347826086953"/>
    <x v="4"/>
    <x v="15"/>
    <x v="50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n v="30.33322916666657"/>
    <b v="0"/>
    <n v="1.0811999999999999"/>
    <n v="37.197247706422019"/>
    <x v="6"/>
    <x v="32"/>
    <x v="423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n v="30"/>
    <b v="0"/>
    <n v="1.6259999999999999"/>
    <n v="27.1"/>
    <x v="6"/>
    <x v="32"/>
    <x v="209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n v="30"/>
    <b v="0"/>
    <n v="1.0580000000000001"/>
    <n v="206.31"/>
    <x v="6"/>
    <x v="32"/>
    <x v="61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n v="28.124131944452529"/>
    <b v="0"/>
    <n v="2.4315000000000002"/>
    <n v="82.145270270270274"/>
    <x v="6"/>
    <x v="32"/>
    <x v="228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n v="30"/>
    <b v="0"/>
    <n v="9.4483338095238096"/>
    <n v="164.79651993355483"/>
    <x v="6"/>
    <x v="32"/>
    <x v="42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n v="30.408773148148612"/>
    <b v="0"/>
    <n v="1.0846283333333333"/>
    <n v="60.820280373831778"/>
    <x v="6"/>
    <x v="32"/>
    <x v="306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n v="30.041666666671517"/>
    <b v="0"/>
    <n v="1.5737692307692308"/>
    <n v="67.970099667774093"/>
    <x v="6"/>
    <x v="32"/>
    <x v="425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n v="30"/>
    <b v="0"/>
    <n v="11.744899999999999"/>
    <n v="81.561805555555551"/>
    <x v="6"/>
    <x v="32"/>
    <x v="296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n v="35.502418981479423"/>
    <b v="0"/>
    <n v="1.7104755366949576"/>
    <n v="25.42547309833024"/>
    <x v="6"/>
    <x v="32"/>
    <x v="380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n v="30"/>
    <b v="0"/>
    <n v="1.2595294117647058"/>
    <n v="21.497991967871485"/>
    <x v="6"/>
    <x v="32"/>
    <x v="156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n v="26.297442129631236"/>
    <b v="0"/>
    <n v="12.121296000000001"/>
    <n v="27.226630727762803"/>
    <x v="6"/>
    <x v="32"/>
    <x v="426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n v="32.33092592592584"/>
    <b v="0"/>
    <n v="4.9580000000000002"/>
    <n v="25.091093117408906"/>
    <x v="6"/>
    <x v="32"/>
    <x v="427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n v="20.621076388895744"/>
    <b v="0"/>
    <n v="3.3203999999999998"/>
    <n v="21.230179028132991"/>
    <x v="6"/>
    <x v="32"/>
    <x v="428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n v="30"/>
    <b v="0"/>
    <n v="11.65"/>
    <n v="41.607142857142854"/>
    <x v="6"/>
    <x v="32"/>
    <x v="33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n v="29.958333333343035"/>
    <b v="0"/>
    <n v="1.5331538461538461"/>
    <n v="135.58503401360545"/>
    <x v="6"/>
    <x v="32"/>
    <x v="206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n v="30"/>
    <b v="0"/>
    <n v="5.3710714285714287"/>
    <n v="22.116176470588236"/>
    <x v="6"/>
    <x v="32"/>
    <x v="34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n v="40.329363425924385"/>
    <b v="0"/>
    <n v="3.5292777777777777"/>
    <n v="64.625635808748726"/>
    <x v="6"/>
    <x v="32"/>
    <x v="429"/>
    <b v="1"/>
    <s v="games/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n v="30"/>
    <b v="0"/>
    <n v="1.3740000000000001"/>
    <n v="69.569620253164558"/>
    <x v="6"/>
    <x v="32"/>
    <x v="1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n v="36.209560185183364"/>
    <b v="0"/>
    <n v="1.2802667999999999"/>
    <n v="75.133028169014082"/>
    <x v="6"/>
    <x v="32"/>
    <x v="374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n v="30"/>
    <b v="0"/>
    <n v="2.7067999999999999"/>
    <n v="140.97916666666666"/>
    <x v="6"/>
    <x v="32"/>
    <x v="93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n v="30"/>
    <b v="0"/>
    <n v="8.0640000000000001"/>
    <n v="49.472392638036808"/>
    <x v="6"/>
    <x v="32"/>
    <x v="430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n v="35.550775462957972"/>
    <b v="0"/>
    <n v="13.600976000000001"/>
    <n v="53.865251485148519"/>
    <x v="6"/>
    <x v="32"/>
    <x v="431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n v="6.3739583333372138"/>
    <b v="0"/>
    <n v="9302.5"/>
    <n v="4.5712530712530715"/>
    <x v="6"/>
    <x v="32"/>
    <x v="432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n v="12.035347222226846"/>
    <b v="0"/>
    <n v="3.7702"/>
    <n v="65.00344827586207"/>
    <x v="6"/>
    <x v="32"/>
    <x v="126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n v="31.041469907402643"/>
    <b v="0"/>
    <n v="26.47025"/>
    <n v="53.475252525252522"/>
    <x v="6"/>
    <x v="32"/>
    <x v="433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n v="30"/>
    <b v="0"/>
    <n v="1.0012000000000001"/>
    <n v="43.912280701754383"/>
    <x v="6"/>
    <x v="32"/>
    <x v="7"/>
    <b v="1"/>
    <s v="games/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n v="14"/>
    <b v="0"/>
    <n v="1.0445405405405406"/>
    <n v="50.852631578947367"/>
    <x v="6"/>
    <x v="32"/>
    <x v="434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n v="30"/>
    <b v="0"/>
    <n v="1.0721428571428571"/>
    <n v="58.6328125"/>
    <x v="6"/>
    <x v="32"/>
    <x v="130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n v="29.958333333335759"/>
    <b v="0"/>
    <n v="1.6877142857142857"/>
    <n v="32.81666666666667"/>
    <x v="6"/>
    <x v="32"/>
    <x v="387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n v="30.041666666664241"/>
    <b v="0"/>
    <n v="9.7511200000000002"/>
    <n v="426.93169877408059"/>
    <x v="6"/>
    <x v="32"/>
    <x v="435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n v="21"/>
    <b v="0"/>
    <n v="1.3444929411764706"/>
    <n v="23.808729166666669"/>
    <x v="6"/>
    <x v="32"/>
    <x v="436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n v="15"/>
    <b v="0"/>
    <n v="2.722777777777778"/>
    <n v="98.413654618473899"/>
    <x v="6"/>
    <x v="32"/>
    <x v="437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n v="30.041666666664241"/>
    <b v="0"/>
    <n v="1.1268750000000001"/>
    <n v="107.32142857142857"/>
    <x v="6"/>
    <x v="32"/>
    <x v="87"/>
    <b v="1"/>
    <s v="games/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n v="7"/>
    <b v="0"/>
    <n v="4.5979999999999999"/>
    <n v="11.67005076142132"/>
    <x v="6"/>
    <x v="32"/>
    <x v="438"/>
    <b v="1"/>
    <s v="games/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n v="30"/>
    <b v="0"/>
    <n v="2.8665822784810127"/>
    <n v="41.782287822878232"/>
    <x v="6"/>
    <x v="32"/>
    <x v="197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n v="14"/>
    <b v="0"/>
    <n v="2.2270833333333333"/>
    <n v="21.38"/>
    <x v="6"/>
    <x v="32"/>
    <x v="133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n v="35.021655092583387"/>
    <b v="0"/>
    <n v="6.3613999999999997"/>
    <n v="94.103550295857985"/>
    <x v="6"/>
    <x v="32"/>
    <x v="39"/>
    <b v="1"/>
    <s v="games/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n v="30"/>
    <b v="0"/>
    <n v="1.4650000000000001"/>
    <n v="15.721951219512196"/>
    <x v="6"/>
    <x v="32"/>
    <x v="242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n v="10"/>
    <b v="0"/>
    <n v="18.670999999999999"/>
    <n v="90.635922330097088"/>
    <x v="6"/>
    <x v="32"/>
    <x v="190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n v="29.958333333335759"/>
    <b v="0"/>
    <n v="3.2692000000000001"/>
    <n v="97.297619047619051"/>
    <x v="6"/>
    <x v="32"/>
    <x v="87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n v="21"/>
    <b v="0"/>
    <n v="7.7949999999999999"/>
    <n v="37.11904761904762"/>
    <x v="6"/>
    <x v="32"/>
    <x v="439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n v="34.414837962962338"/>
    <b v="0"/>
    <n v="1.5415151515151515"/>
    <n v="28.104972375690608"/>
    <x v="6"/>
    <x v="32"/>
    <x v="33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n v="21"/>
    <b v="0"/>
    <n v="1.1554666666666666"/>
    <n v="144.43333333333334"/>
    <x v="6"/>
    <x v="32"/>
    <x v="65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n v="16.542662037041737"/>
    <b v="0"/>
    <n v="1.8003333333333333"/>
    <n v="24.274157303370785"/>
    <x v="6"/>
    <x v="32"/>
    <x v="440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n v="7"/>
    <b v="0"/>
    <n v="2.9849999999999999"/>
    <n v="35.117647058823529"/>
    <x v="6"/>
    <x v="32"/>
    <x v="57"/>
    <b v="1"/>
    <s v="games/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n v="17.208425925920892"/>
    <b v="0"/>
    <n v="3.2026666666666666"/>
    <n v="24.762886597938145"/>
    <x v="6"/>
    <x v="32"/>
    <x v="441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n v="25.211840277785086"/>
    <b v="0"/>
    <n v="3.80525"/>
    <n v="188.37871287128712"/>
    <x v="6"/>
    <x v="32"/>
    <x v="442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n v="30"/>
    <b v="0"/>
    <n v="1.026"/>
    <n v="148.08247422680412"/>
    <x v="6"/>
    <x v="32"/>
    <x v="441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n v="24.503900462957972"/>
    <b v="0"/>
    <n v="18.016400000000001"/>
    <n v="49.934589800443462"/>
    <x v="6"/>
    <x v="32"/>
    <x v="443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n v="20.046608796299552"/>
    <b v="0"/>
    <n v="7.2024800000000004"/>
    <n v="107.82155688622754"/>
    <x v="6"/>
    <x v="32"/>
    <x v="444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n v="30"/>
    <b v="0"/>
    <n v="2.8309000000000002"/>
    <n v="42.63403614457831"/>
    <x v="6"/>
    <x v="32"/>
    <x v="445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n v="30"/>
    <b v="0"/>
    <n v="13.566000000000001"/>
    <n v="14.370762711864407"/>
    <x v="6"/>
    <x v="32"/>
    <x v="446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n v="24.958333333343035"/>
    <b v="0"/>
    <n v="2.2035999999999998"/>
    <n v="37.476190476190474"/>
    <x v="6"/>
    <x v="32"/>
    <x v="206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n v="30"/>
    <b v="0"/>
    <n v="1.196"/>
    <n v="30.202020202020201"/>
    <x v="6"/>
    <x v="32"/>
    <x v="221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n v="30"/>
    <b v="0"/>
    <n v="4.0776923076923079"/>
    <n v="33.550632911392405"/>
    <x v="6"/>
    <x v="32"/>
    <x v="1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n v="30"/>
    <b v="0"/>
    <n v="1.0581826105905425"/>
    <n v="64.74666666666667"/>
    <x v="6"/>
    <x v="32"/>
    <x v="11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n v="30"/>
    <b v="0"/>
    <n v="1.4108235294117648"/>
    <n v="57.932367149758456"/>
    <x v="6"/>
    <x v="32"/>
    <x v="44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n v="34.24853009259823"/>
    <b v="0"/>
    <n v="2.7069999999999999"/>
    <n v="53.078431372549019"/>
    <x v="6"/>
    <x v="32"/>
    <x v="33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n v="18.359965277784795"/>
    <b v="0"/>
    <n v="1.538"/>
    <n v="48.0625"/>
    <x v="6"/>
    <x v="32"/>
    <x v="58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n v="30"/>
    <b v="0"/>
    <n v="4.0357653061224488"/>
    <n v="82.396874999999994"/>
    <x v="6"/>
    <x v="32"/>
    <x v="436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n v="61.998877314814308"/>
    <b v="0"/>
    <n v="1.85"/>
    <n v="50.454545454545453"/>
    <x v="4"/>
    <x v="11"/>
    <x v="202"/>
    <b v="1"/>
    <s v="music/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n v="60"/>
    <b v="0"/>
    <n v="1.8533333333333333"/>
    <n v="115.83333333333333"/>
    <x v="4"/>
    <x v="11"/>
    <x v="8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n v="59.958333333335759"/>
    <b v="0"/>
    <n v="1.0085533333333332"/>
    <n v="63.03458333333333"/>
    <x v="4"/>
    <x v="11"/>
    <x v="53"/>
    <b v="1"/>
    <s v="music/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n v="28.369849537033588"/>
    <b v="0"/>
    <n v="1.0622116666666668"/>
    <n v="108.02152542372882"/>
    <x v="4"/>
    <x v="11"/>
    <x v="211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n v="30"/>
    <b v="0"/>
    <n v="1.2136666666666667"/>
    <n v="46.088607594936711"/>
    <x v="4"/>
    <x v="11"/>
    <x v="1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n v="28.202384259260725"/>
    <b v="0"/>
    <n v="1.0006666666666666"/>
    <n v="107.21428571428571"/>
    <x v="4"/>
    <x v="11"/>
    <x v="25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n v="21"/>
    <b v="0"/>
    <n v="1.1997755555555556"/>
    <n v="50.9338679245283"/>
    <x v="4"/>
    <x v="11"/>
    <x v="448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n v="18.922581018516212"/>
    <b v="0"/>
    <n v="1.0009999999999999"/>
    <n v="40.04"/>
    <x v="4"/>
    <x v="11"/>
    <x v="20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n v="42.975231481483206"/>
    <b v="0"/>
    <n v="1.0740000000000001"/>
    <n v="64.44"/>
    <x v="4"/>
    <x v="11"/>
    <x v="20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n v="78.454513888893416"/>
    <b v="0"/>
    <n v="1.0406666666666666"/>
    <n v="53.827586206896555"/>
    <x v="4"/>
    <x v="11"/>
    <x v="60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n v="34.189606481479132"/>
    <b v="0"/>
    <n v="1.728"/>
    <n v="100.46511627906976"/>
    <x v="4"/>
    <x v="11"/>
    <x v="68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n v="30"/>
    <b v="0"/>
    <n v="1.072505"/>
    <n v="46.630652173913049"/>
    <x v="4"/>
    <x v="11"/>
    <x v="67"/>
    <b v="1"/>
    <s v="music/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n v="25.45765046296583"/>
    <b v="0"/>
    <n v="1.0823529411764705"/>
    <n v="34.074074074074076"/>
    <x v="4"/>
    <x v="11"/>
    <x v="74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n v="30"/>
    <b v="0"/>
    <n v="1.4608079999999999"/>
    <n v="65.214642857142863"/>
    <x v="4"/>
    <x v="11"/>
    <x v="300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n v="30"/>
    <b v="0"/>
    <n v="1.2524999999999999"/>
    <n v="44.205882352941174"/>
    <x v="4"/>
    <x v="11"/>
    <x v="69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n v="35"/>
    <b v="0"/>
    <n v="1.4907142857142857"/>
    <n v="71.965517241379317"/>
    <x v="4"/>
    <x v="11"/>
    <x v="108"/>
    <b v="1"/>
    <s v="music/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n v="34.123738425929332"/>
    <b v="0"/>
    <n v="1.006"/>
    <n v="52.94736842105263"/>
    <x v="4"/>
    <x v="11"/>
    <x v="10"/>
    <b v="1"/>
    <s v="music/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n v="29.958333333335759"/>
    <b v="0"/>
    <n v="1.0507333333333333"/>
    <n v="109.45138888888889"/>
    <x v="4"/>
    <x v="11"/>
    <x v="449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n v="15"/>
    <b v="0"/>
    <n v="3.5016666666666665"/>
    <n v="75.035714285714292"/>
    <x v="4"/>
    <x v="11"/>
    <x v="25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n v="14"/>
    <b v="0"/>
    <n v="1.0125"/>
    <n v="115.71428571428571"/>
    <x v="4"/>
    <x v="11"/>
    <x v="63"/>
    <b v="1"/>
    <s v="music/rock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n v="30"/>
    <b v="1"/>
    <n v="1.336044"/>
    <n v="31.659810426540286"/>
    <x v="4"/>
    <x v="14"/>
    <x v="263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n v="33.423217592593573"/>
    <b v="1"/>
    <n v="1.7065217391304348"/>
    <n v="46.176470588235297"/>
    <x v="4"/>
    <x v="14"/>
    <x v="268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n v="40.041666666664241"/>
    <b v="1"/>
    <n v="1.0935829457364341"/>
    <n v="68.481650485436887"/>
    <x v="4"/>
    <x v="14"/>
    <x v="27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n v="41.391770833331975"/>
    <b v="1"/>
    <n v="1.0070033333333335"/>
    <n v="53.469203539823013"/>
    <x v="4"/>
    <x v="14"/>
    <x v="116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n v="25.054722222223063"/>
    <b v="1"/>
    <n v="1.0122777777777778"/>
    <n v="109.10778443113773"/>
    <x v="4"/>
    <x v="14"/>
    <x v="15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n v="30"/>
    <b v="1"/>
    <n v="1.0675857142857144"/>
    <n v="51.185616438356163"/>
    <x v="4"/>
    <x v="14"/>
    <x v="196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n v="29.999942129630654"/>
    <b v="1"/>
    <n v="1.0665777537961894"/>
    <n v="27.936800000000002"/>
    <x v="4"/>
    <x v="14"/>
    <x v="11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n v="28.078749999993306"/>
    <b v="1"/>
    <n v="1.0130622"/>
    <n v="82.496921824104234"/>
    <x v="4"/>
    <x v="14"/>
    <x v="450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n v="35"/>
    <b v="1"/>
    <n v="1.0667450000000001"/>
    <n v="59.817476635514019"/>
    <x v="4"/>
    <x v="14"/>
    <x v="329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n v="29.958333333335759"/>
    <b v="1"/>
    <n v="4.288397837837838"/>
    <n v="64.816470588235291"/>
    <x v="4"/>
    <x v="14"/>
    <x v="451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n v="30"/>
    <b v="1"/>
    <n v="1.0411111111111111"/>
    <n v="90.09615384615384"/>
    <x v="4"/>
    <x v="14"/>
    <x v="201"/>
    <b v="1"/>
    <s v="music/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n v="31.325486111112696"/>
    <b v="1"/>
    <n v="1.0786666666666667"/>
    <n v="40.962025316455694"/>
    <x v="4"/>
    <x v="14"/>
    <x v="1"/>
    <b v="1"/>
    <s v="music/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n v="30"/>
    <b v="1"/>
    <n v="1.7584040000000001"/>
    <n v="56.000127388535034"/>
    <x v="4"/>
    <x v="14"/>
    <x v="328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n v="30"/>
    <b v="1"/>
    <n v="1.5697000000000001"/>
    <n v="37.672800000000002"/>
    <x v="4"/>
    <x v="14"/>
    <x v="133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n v="30"/>
    <b v="1"/>
    <n v="1.026"/>
    <n v="40.078125"/>
    <x v="4"/>
    <x v="14"/>
    <x v="31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n v="77.041550925925549"/>
    <b v="1"/>
    <n v="1.0404266666666666"/>
    <n v="78.031999999999996"/>
    <x v="4"/>
    <x v="14"/>
    <x v="452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n v="31.666099537040282"/>
    <b v="1"/>
    <n v="1.04"/>
    <n v="18.90909090909091"/>
    <x v="4"/>
    <x v="14"/>
    <x v="19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n v="31.522291666668025"/>
    <b v="1"/>
    <n v="1.2105999999999999"/>
    <n v="37.134969325153371"/>
    <x v="4"/>
    <x v="14"/>
    <x v="430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n v="30"/>
    <b v="1"/>
    <n v="1.077"/>
    <n v="41.961038961038959"/>
    <x v="4"/>
    <x v="14"/>
    <x v="99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n v="34.958333333335759"/>
    <b v="1"/>
    <n v="1.0866"/>
    <n v="61.044943820224717"/>
    <x v="4"/>
    <x v="14"/>
    <x v="30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n v="29.958333333328483"/>
    <b v="0"/>
    <n v="0.39120962394619685"/>
    <n v="64.53125"/>
    <x v="7"/>
    <x v="33"/>
    <x v="31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n v="29.958333333328483"/>
    <b v="0"/>
    <n v="3.1481481481481478E-2"/>
    <n v="21.25"/>
    <x v="7"/>
    <x v="33"/>
    <x v="80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n v="7"/>
    <b v="0"/>
    <n v="0.48"/>
    <n v="30"/>
    <x v="7"/>
    <x v="33"/>
    <x v="80"/>
    <b v="0"/>
    <s v="food/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n v="29.958333333328483"/>
    <b v="0"/>
    <n v="0.20733333333333334"/>
    <n v="25.491803278688526"/>
    <x v="7"/>
    <x v="33"/>
    <x v="42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n v="29.958333333335759"/>
    <b v="0"/>
    <n v="0.08"/>
    <n v="11.428571428571429"/>
    <x v="7"/>
    <x v="33"/>
    <x v="63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n v="51.674212962956517"/>
    <b v="0"/>
    <n v="7.1999999999999998E-3"/>
    <n v="108"/>
    <x v="7"/>
    <x v="33"/>
    <x v="29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n v="35"/>
    <b v="1"/>
    <n v="5.2609431428571432"/>
    <n v="54.883162444113267"/>
    <x v="7"/>
    <x v="33"/>
    <x v="453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n v="30"/>
    <b v="1"/>
    <n v="2.5445000000000002"/>
    <n v="47.383612662942269"/>
    <x v="7"/>
    <x v="33"/>
    <x v="416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n v="30"/>
    <b v="1"/>
    <n v="1.0591999999999999"/>
    <n v="211.84"/>
    <x v="7"/>
    <x v="33"/>
    <x v="207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n v="30.100196759260143"/>
    <b v="1"/>
    <n v="1.0242285714285715"/>
    <n v="219.92638036809817"/>
    <x v="7"/>
    <x v="33"/>
    <x v="430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n v="30"/>
    <b v="1"/>
    <n v="1.4431375"/>
    <n v="40.795406360424032"/>
    <x v="7"/>
    <x v="33"/>
    <x v="454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n v="30"/>
    <b v="1"/>
    <n v="1.06308"/>
    <n v="75.502840909090907"/>
    <x v="7"/>
    <x v="33"/>
    <x v="455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n v="21.092708333329938"/>
    <b v="1"/>
    <n v="2.1216666666666666"/>
    <n v="13.542553191489361"/>
    <x v="7"/>
    <x v="33"/>
    <x v="225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n v="30.061828703706851"/>
    <b v="1"/>
    <n v="1.0195000000000001"/>
    <n v="60.865671641791046"/>
    <x v="7"/>
    <x v="33"/>
    <x v="85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n v="30"/>
    <b v="1"/>
    <n v="1.0227200000000001"/>
    <n v="115.69230769230769"/>
    <x v="7"/>
    <x v="33"/>
    <x v="170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n v="40"/>
    <b v="1"/>
    <n v="5.2073254999999996"/>
    <n v="48.104623556581984"/>
    <x v="7"/>
    <x v="33"/>
    <x v="456"/>
    <b v="1"/>
    <s v="food/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n v="30"/>
    <b v="1"/>
    <n v="1.1065833333333333"/>
    <n v="74.184357541899445"/>
    <x v="7"/>
    <x v="33"/>
    <x v="122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n v="30"/>
    <b v="1"/>
    <n v="1.0114333333333334"/>
    <n v="123.34552845528455"/>
    <x v="7"/>
    <x v="33"/>
    <x v="252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n v="30.532766203708888"/>
    <b v="1"/>
    <n v="2.9420799999999998"/>
    <n v="66.623188405797094"/>
    <x v="7"/>
    <x v="33"/>
    <x v="457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n v="30"/>
    <b v="1"/>
    <n v="1.0577749999999999"/>
    <n v="104.99007444168734"/>
    <x v="7"/>
    <x v="33"/>
    <x v="458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n v="30"/>
    <b v="0"/>
    <n v="0"/>
    <n v="0"/>
    <x v="2"/>
    <x v="7"/>
    <x v="78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n v="20.506134259259852"/>
    <b v="0"/>
    <n v="0"/>
    <n v="0"/>
    <x v="2"/>
    <x v="7"/>
    <x v="78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n v="49.999016203699284"/>
    <b v="0"/>
    <n v="0.03"/>
    <n v="300"/>
    <x v="2"/>
    <x v="7"/>
    <x v="29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n v="30"/>
    <b v="0"/>
    <n v="1E-3"/>
    <n v="1"/>
    <x v="2"/>
    <x v="7"/>
    <x v="29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n v="34.983611111107166"/>
    <b v="0"/>
    <n v="0"/>
    <n v="0"/>
    <x v="2"/>
    <x v="7"/>
    <x v="78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n v="45"/>
    <b v="0"/>
    <n v="6.4999999999999997E-4"/>
    <n v="13"/>
    <x v="2"/>
    <x v="7"/>
    <x v="8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n v="30"/>
    <b v="0"/>
    <n v="1.4999999999999999E-2"/>
    <n v="15"/>
    <x v="2"/>
    <x v="7"/>
    <x v="29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n v="60"/>
    <b v="0"/>
    <n v="3.8571428571428572E-3"/>
    <n v="54"/>
    <x v="2"/>
    <x v="7"/>
    <x v="81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n v="29"/>
    <b v="0"/>
    <n v="0"/>
    <n v="0"/>
    <x v="2"/>
    <x v="7"/>
    <x v="78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n v="30"/>
    <b v="0"/>
    <n v="0"/>
    <n v="0"/>
    <x v="2"/>
    <x v="7"/>
    <x v="78"/>
    <b v="0"/>
    <s v="technology/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n v="30"/>
    <b v="0"/>
    <n v="5.7142857142857143E-3"/>
    <n v="15.428571428571429"/>
    <x v="2"/>
    <x v="7"/>
    <x v="63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n v="60"/>
    <b v="0"/>
    <n v="0"/>
    <n v="0"/>
    <x v="2"/>
    <x v="7"/>
    <x v="78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n v="12"/>
    <b v="0"/>
    <n v="0"/>
    <n v="0"/>
    <x v="2"/>
    <x v="7"/>
    <x v="78"/>
    <b v="0"/>
    <s v="technology/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n v="60"/>
    <b v="0"/>
    <n v="7.1428571428571429E-4"/>
    <n v="25"/>
    <x v="2"/>
    <x v="7"/>
    <x v="29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n v="30"/>
    <b v="0"/>
    <n v="6.875E-3"/>
    <n v="27.5"/>
    <x v="2"/>
    <x v="7"/>
    <x v="84"/>
    <b v="0"/>
    <s v="technology/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n v="30"/>
    <b v="0"/>
    <n v="0"/>
    <n v="0"/>
    <x v="2"/>
    <x v="7"/>
    <x v="78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n v="30"/>
    <b v="0"/>
    <n v="0"/>
    <n v="0"/>
    <x v="2"/>
    <x v="7"/>
    <x v="78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n v="56.096111111110076"/>
    <b v="0"/>
    <n v="0"/>
    <n v="0"/>
    <x v="2"/>
    <x v="7"/>
    <x v="78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n v="60"/>
    <b v="0"/>
    <n v="0.14680000000000001"/>
    <n v="367"/>
    <x v="2"/>
    <x v="7"/>
    <x v="8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n v="30"/>
    <b v="0"/>
    <n v="4.0000000000000002E-4"/>
    <n v="2"/>
    <x v="2"/>
    <x v="7"/>
    <x v="29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n v="24.057777777779847"/>
    <b v="0"/>
    <n v="0"/>
    <n v="0"/>
    <x v="2"/>
    <x v="7"/>
    <x v="78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n v="30"/>
    <b v="0"/>
    <n v="0.2857142857142857"/>
    <n v="60"/>
    <x v="2"/>
    <x v="7"/>
    <x v="84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n v="45"/>
    <b v="0"/>
    <n v="0"/>
    <n v="0"/>
    <x v="2"/>
    <x v="7"/>
    <x v="78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n v="55"/>
    <b v="0"/>
    <n v="0"/>
    <n v="0"/>
    <x v="2"/>
    <x v="7"/>
    <x v="78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n v="40.221932870364981"/>
    <b v="0"/>
    <n v="0"/>
    <n v="0"/>
    <x v="2"/>
    <x v="7"/>
    <x v="78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n v="30"/>
    <b v="0"/>
    <n v="0.1052"/>
    <n v="97.407407407407405"/>
    <x v="2"/>
    <x v="7"/>
    <x v="74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n v="59.958333333335759"/>
    <b v="0"/>
    <n v="1.34E-2"/>
    <n v="47.857142857142854"/>
    <x v="2"/>
    <x v="7"/>
    <x v="25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n v="44.958333333343035"/>
    <b v="0"/>
    <n v="2.5000000000000001E-3"/>
    <n v="50"/>
    <x v="2"/>
    <x v="7"/>
    <x v="84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n v="30"/>
    <b v="0"/>
    <n v="0"/>
    <n v="0"/>
    <x v="2"/>
    <x v="7"/>
    <x v="78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n v="30"/>
    <b v="0"/>
    <n v="3.2799999999999999E-3"/>
    <n v="20.5"/>
    <x v="2"/>
    <x v="7"/>
    <x v="80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n v="30"/>
    <b v="0"/>
    <n v="0"/>
    <n v="0"/>
    <x v="2"/>
    <x v="7"/>
    <x v="78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n v="30"/>
    <b v="0"/>
    <n v="3.272727272727273E-2"/>
    <n v="30"/>
    <x v="2"/>
    <x v="7"/>
    <x v="79"/>
    <b v="0"/>
    <s v="technology/web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n v="30"/>
    <b v="0"/>
    <n v="5.8823529411764708E-5"/>
    <n v="50"/>
    <x v="2"/>
    <x v="7"/>
    <x v="29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n v="30"/>
    <b v="0"/>
    <n v="4.5454545454545455E-4"/>
    <n v="10"/>
    <x v="2"/>
    <x v="7"/>
    <x v="29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n v="30"/>
    <b v="0"/>
    <n v="0"/>
    <n v="0"/>
    <x v="2"/>
    <x v="7"/>
    <x v="78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n v="30"/>
    <b v="0"/>
    <n v="0.10877666666666666"/>
    <n v="81.582499999999996"/>
    <x v="2"/>
    <x v="7"/>
    <x v="80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n v="30.041666666671517"/>
    <b v="0"/>
    <n v="0"/>
    <n v="0"/>
    <x v="2"/>
    <x v="7"/>
    <x v="78"/>
    <b v="0"/>
    <s v="technology/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n v="29"/>
    <b v="0"/>
    <n v="0"/>
    <n v="0"/>
    <x v="2"/>
    <x v="7"/>
    <x v="78"/>
    <b v="0"/>
    <s v="technology/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n v="45"/>
    <b v="0"/>
    <n v="0"/>
    <n v="0"/>
    <x v="2"/>
    <x v="7"/>
    <x v="78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n v="30"/>
    <b v="0"/>
    <n v="3.6666666666666666E-3"/>
    <n v="18.333333333333332"/>
    <x v="2"/>
    <x v="7"/>
    <x v="8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n v="30"/>
    <b v="0"/>
    <n v="1.8193398957730169E-2"/>
    <n v="224.42857142857142"/>
    <x v="2"/>
    <x v="7"/>
    <x v="63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n v="25"/>
    <b v="0"/>
    <n v="2.5000000000000001E-2"/>
    <n v="37.5"/>
    <x v="2"/>
    <x v="7"/>
    <x v="84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n v="30"/>
    <b v="0"/>
    <n v="4.3499999999999997E-2"/>
    <n v="145"/>
    <x v="2"/>
    <x v="7"/>
    <x v="8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n v="30.041666666671517"/>
    <b v="0"/>
    <n v="8.0000000000000002E-3"/>
    <n v="1"/>
    <x v="2"/>
    <x v="7"/>
    <x v="22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n v="30"/>
    <b v="0"/>
    <n v="1.2123076923076924E-2"/>
    <n v="112.57142857142857"/>
    <x v="2"/>
    <x v="7"/>
    <x v="63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n v="60"/>
    <b v="0"/>
    <n v="0"/>
    <n v="0"/>
    <x v="2"/>
    <x v="7"/>
    <x v="78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n v="45"/>
    <b v="0"/>
    <n v="6.8399999999999997E-3"/>
    <n v="342"/>
    <x v="2"/>
    <x v="7"/>
    <x v="8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n v="29.958113425920601"/>
    <b v="0"/>
    <n v="1.2513513513513513E-2"/>
    <n v="57.875"/>
    <x v="2"/>
    <x v="7"/>
    <x v="22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n v="31.262592592596775"/>
    <b v="0"/>
    <n v="1.8749999999999999E-3"/>
    <n v="30"/>
    <x v="2"/>
    <x v="7"/>
    <x v="29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n v="40"/>
    <b v="0"/>
    <n v="0"/>
    <n v="0"/>
    <x v="2"/>
    <x v="7"/>
    <x v="78"/>
    <b v="0"/>
    <s v="technology/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n v="29.958333333343035"/>
    <b v="0"/>
    <n v="1.25E-3"/>
    <n v="25"/>
    <x v="2"/>
    <x v="7"/>
    <x v="29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n v="30"/>
    <b v="0"/>
    <n v="0"/>
    <n v="0"/>
    <x v="2"/>
    <x v="7"/>
    <x v="78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n v="30"/>
    <b v="0"/>
    <n v="5.0000000000000001E-4"/>
    <n v="50"/>
    <x v="2"/>
    <x v="7"/>
    <x v="29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n v="30"/>
    <b v="0"/>
    <n v="5.9999999999999995E-4"/>
    <n v="1.5"/>
    <x v="2"/>
    <x v="7"/>
    <x v="84"/>
    <b v="0"/>
    <s v="technology/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n v="28.251539351847896"/>
    <b v="0"/>
    <n v="0"/>
    <n v="0"/>
    <x v="2"/>
    <x v="7"/>
    <x v="78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n v="30"/>
    <b v="0"/>
    <n v="2E-3"/>
    <n v="10"/>
    <x v="2"/>
    <x v="7"/>
    <x v="29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n v="30"/>
    <b v="0"/>
    <n v="0"/>
    <n v="0"/>
    <x v="2"/>
    <x v="7"/>
    <x v="78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n v="30"/>
    <b v="0"/>
    <n v="0"/>
    <n v="0"/>
    <x v="2"/>
    <x v="7"/>
    <x v="78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n v="35"/>
    <b v="0"/>
    <n v="0"/>
    <n v="0"/>
    <x v="2"/>
    <x v="7"/>
    <x v="78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n v="30"/>
    <b v="0"/>
    <n v="0"/>
    <n v="0"/>
    <x v="2"/>
    <x v="7"/>
    <x v="78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n v="60"/>
    <b v="0"/>
    <n v="7.1785714285714283E-3"/>
    <n v="22.333333333333332"/>
    <x v="7"/>
    <x v="19"/>
    <x v="82"/>
    <b v="0"/>
    <s v="food/food trucks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n v="30"/>
    <b v="0"/>
    <n v="4.3333333333333331E-3"/>
    <n v="52"/>
    <x v="7"/>
    <x v="19"/>
    <x v="29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n v="59.958333333335759"/>
    <b v="0"/>
    <n v="0.16833333333333333"/>
    <n v="16.833333333333332"/>
    <x v="7"/>
    <x v="19"/>
    <x v="8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n v="30"/>
    <b v="0"/>
    <n v="0"/>
    <n v="0"/>
    <x v="7"/>
    <x v="19"/>
    <x v="78"/>
    <b v="0"/>
    <s v="food/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n v="21"/>
    <b v="0"/>
    <n v="0.22520000000000001"/>
    <n v="56.3"/>
    <x v="7"/>
    <x v="19"/>
    <x v="9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n v="40"/>
    <b v="0"/>
    <n v="0.41384615384615386"/>
    <n v="84.0625"/>
    <x v="7"/>
    <x v="19"/>
    <x v="38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n v="22.674444444448454"/>
    <b v="0"/>
    <n v="0.25259090909090909"/>
    <n v="168.39393939393941"/>
    <x v="7"/>
    <x v="19"/>
    <x v="51"/>
    <b v="0"/>
    <s v="food/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n v="30.041666666671517"/>
    <b v="0"/>
    <n v="2E-3"/>
    <n v="15"/>
    <x v="7"/>
    <x v="19"/>
    <x v="84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n v="30"/>
    <b v="0"/>
    <n v="1.84E-2"/>
    <n v="76.666666666666671"/>
    <x v="7"/>
    <x v="19"/>
    <x v="79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n v="30"/>
    <b v="0"/>
    <n v="0"/>
    <n v="0"/>
    <x v="7"/>
    <x v="19"/>
    <x v="78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n v="30"/>
    <b v="0"/>
    <n v="6.0400000000000002E-3"/>
    <n v="50.333333333333336"/>
    <x v="7"/>
    <x v="19"/>
    <x v="8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n v="45.041666666671517"/>
    <b v="0"/>
    <n v="0"/>
    <n v="0"/>
    <x v="7"/>
    <x v="19"/>
    <x v="78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n v="30.869421296294604"/>
    <b v="0"/>
    <n v="8.3333333333333332E-3"/>
    <n v="8.3333333333333339"/>
    <x v="7"/>
    <x v="19"/>
    <x v="8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n v="39.470833333340124"/>
    <b v="0"/>
    <n v="3.0666666666666665E-2"/>
    <n v="35.384615384615387"/>
    <x v="7"/>
    <x v="19"/>
    <x v="62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n v="30"/>
    <b v="0"/>
    <n v="5.5833333333333334E-3"/>
    <n v="55.833333333333336"/>
    <x v="7"/>
    <x v="19"/>
    <x v="79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n v="57.887233796296641"/>
    <b v="0"/>
    <n v="2.5000000000000001E-4"/>
    <n v="5"/>
    <x v="7"/>
    <x v="19"/>
    <x v="29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n v="30"/>
    <b v="0"/>
    <n v="0"/>
    <n v="0"/>
    <x v="7"/>
    <x v="19"/>
    <x v="78"/>
    <b v="0"/>
    <s v="food/food trucks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n v="59.958333333343035"/>
    <b v="0"/>
    <n v="2.0000000000000001E-4"/>
    <n v="1"/>
    <x v="7"/>
    <x v="19"/>
    <x v="81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n v="60"/>
    <b v="0"/>
    <n v="0"/>
    <n v="0"/>
    <x v="7"/>
    <x v="19"/>
    <x v="78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n v="60.041666666664241"/>
    <b v="0"/>
    <n v="0.14825133372851215"/>
    <n v="69.472222222222229"/>
    <x v="7"/>
    <x v="19"/>
    <x v="17"/>
    <b v="0"/>
    <s v="food/food trucks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n v="30"/>
    <b v="0"/>
    <n v="1.6666666666666666E-4"/>
    <n v="1"/>
    <x v="7"/>
    <x v="19"/>
    <x v="29"/>
    <b v="0"/>
    <s v="food/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n v="29.958333333343035"/>
    <b v="0"/>
    <n v="2E-3"/>
    <n v="1"/>
    <x v="7"/>
    <x v="19"/>
    <x v="29"/>
    <b v="0"/>
    <s v="food/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n v="30"/>
    <b v="0"/>
    <n v="1.3333333333333334E-4"/>
    <n v="8"/>
    <x v="7"/>
    <x v="19"/>
    <x v="29"/>
    <b v="0"/>
    <s v="food/food trucks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n v="30"/>
    <b v="0"/>
    <n v="1.24E-2"/>
    <n v="34.444444444444443"/>
    <x v="7"/>
    <x v="19"/>
    <x v="82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n v="15.005682870367309"/>
    <b v="0"/>
    <n v="2.8571428571428574E-4"/>
    <n v="1"/>
    <x v="7"/>
    <x v="19"/>
    <x v="29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n v="60"/>
    <b v="0"/>
    <n v="0"/>
    <n v="0"/>
    <x v="7"/>
    <x v="19"/>
    <x v="78"/>
    <b v="0"/>
    <s v="food/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n v="39.958333333343035"/>
    <b v="0"/>
    <n v="2.0000000000000002E-5"/>
    <n v="1"/>
    <x v="7"/>
    <x v="19"/>
    <x v="29"/>
    <b v="0"/>
    <s v="food/food trucks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n v="29.958333333328483"/>
    <b v="0"/>
    <n v="2.8571428571428571E-5"/>
    <n v="1"/>
    <x v="7"/>
    <x v="19"/>
    <x v="29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n v="36.817986111112987"/>
    <b v="0"/>
    <n v="1.4321428571428572E-2"/>
    <n v="501.25"/>
    <x v="7"/>
    <x v="19"/>
    <x v="80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n v="30"/>
    <b v="0"/>
    <n v="7.0000000000000001E-3"/>
    <n v="10.5"/>
    <x v="7"/>
    <x v="19"/>
    <x v="84"/>
    <b v="0"/>
    <s v="food/food trucks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n v="60"/>
    <b v="0"/>
    <n v="2.0000000000000002E-5"/>
    <n v="1"/>
    <x v="7"/>
    <x v="19"/>
    <x v="84"/>
    <b v="0"/>
    <s v="food/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n v="30"/>
    <b v="0"/>
    <n v="1.4285714285714287E-4"/>
    <n v="1"/>
    <x v="7"/>
    <x v="19"/>
    <x v="84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n v="30"/>
    <b v="0"/>
    <n v="0"/>
    <n v="0"/>
    <x v="7"/>
    <x v="19"/>
    <x v="78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n v="40"/>
    <b v="0"/>
    <n v="1.2999999999999999E-3"/>
    <n v="13"/>
    <x v="7"/>
    <x v="19"/>
    <x v="84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n v="30"/>
    <b v="0"/>
    <n v="4.8960000000000002E-3"/>
    <n v="306"/>
    <x v="7"/>
    <x v="19"/>
    <x v="80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n v="60"/>
    <b v="0"/>
    <n v="3.8461538461538462E-4"/>
    <n v="22.5"/>
    <x v="7"/>
    <x v="19"/>
    <x v="84"/>
    <b v="0"/>
    <s v="food/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n v="48.78486111111124"/>
    <b v="0"/>
    <n v="0"/>
    <n v="0"/>
    <x v="7"/>
    <x v="19"/>
    <x v="78"/>
    <b v="0"/>
    <s v="food/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n v="60.041666666671517"/>
    <b v="0"/>
    <n v="3.3333333333333335E-3"/>
    <n v="50"/>
    <x v="7"/>
    <x v="19"/>
    <x v="29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n v="30"/>
    <b v="0"/>
    <n v="0"/>
    <n v="0"/>
    <x v="7"/>
    <x v="19"/>
    <x v="78"/>
    <b v="0"/>
    <s v="food/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n v="30"/>
    <b v="0"/>
    <n v="2E-3"/>
    <n v="5"/>
    <x v="7"/>
    <x v="19"/>
    <x v="84"/>
    <b v="0"/>
    <s v="food/food trucks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n v="21.082013888888469"/>
    <b v="0"/>
    <n v="1.0788"/>
    <n v="74.22935779816514"/>
    <x v="7"/>
    <x v="33"/>
    <x v="280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n v="29.958333333343035"/>
    <b v="0"/>
    <n v="1.2594166666666666"/>
    <n v="81.252688172043008"/>
    <x v="7"/>
    <x v="33"/>
    <x v="459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n v="30"/>
    <b v="0"/>
    <n v="2.0251494999999999"/>
    <n v="130.23469453376205"/>
    <x v="7"/>
    <x v="33"/>
    <x v="409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n v="30"/>
    <b v="0"/>
    <n v="1.0860000000000001"/>
    <n v="53.409836065573771"/>
    <x v="7"/>
    <x v="33"/>
    <x v="42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n v="30"/>
    <b v="0"/>
    <n v="1.728"/>
    <n v="75.130434782608702"/>
    <x v="7"/>
    <x v="33"/>
    <x v="248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n v="30.041666666671517"/>
    <b v="0"/>
    <n v="1.6798"/>
    <n v="75.666666666666671"/>
    <x v="7"/>
    <x v="33"/>
    <x v="112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n v="31.696840277785668"/>
    <b v="0"/>
    <n v="4.2720000000000002"/>
    <n v="31.691394658753708"/>
    <x v="7"/>
    <x v="33"/>
    <x v="152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n v="5.9172106481564697"/>
    <b v="0"/>
    <n v="1.075"/>
    <n v="47.777777777777779"/>
    <x v="7"/>
    <x v="33"/>
    <x v="82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n v="30.041666666664241"/>
    <b v="0"/>
    <n v="1.08"/>
    <n v="90"/>
    <x v="7"/>
    <x v="33"/>
    <x v="148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n v="38.060231481482333"/>
    <b v="0"/>
    <n v="1.0153353333333335"/>
    <n v="149.31401960784314"/>
    <x v="7"/>
    <x v="33"/>
    <x v="33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n v="20"/>
    <b v="0"/>
    <n v="1.1545000000000001"/>
    <n v="62.06989247311828"/>
    <x v="7"/>
    <x v="33"/>
    <x v="153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n v="29.114583333328483"/>
    <b v="0"/>
    <n v="1.335"/>
    <n v="53.4"/>
    <x v="7"/>
    <x v="33"/>
    <x v="41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n v="30"/>
    <b v="0"/>
    <n v="1.5469999999999999"/>
    <n v="69.268656716417908"/>
    <x v="7"/>
    <x v="33"/>
    <x v="85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n v="35"/>
    <b v="0"/>
    <n v="1.0084571428571429"/>
    <n v="271.50769230769231"/>
    <x v="7"/>
    <x v="33"/>
    <x v="208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n v="28"/>
    <b v="0"/>
    <n v="1.82"/>
    <n v="34.125"/>
    <x v="7"/>
    <x v="33"/>
    <x v="38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n v="30"/>
    <b v="0"/>
    <n v="1.8086666666666666"/>
    <n v="40.492537313432834"/>
    <x v="7"/>
    <x v="33"/>
    <x v="85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n v="29.958333333335759"/>
    <b v="0"/>
    <n v="1.0230434782608695"/>
    <n v="189.75806451612902"/>
    <x v="7"/>
    <x v="33"/>
    <x v="20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n v="34.919930555559404"/>
    <b v="0"/>
    <n v="1.1017999999999999"/>
    <n v="68.862499999999997"/>
    <x v="7"/>
    <x v="33"/>
    <x v="144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n v="44.958333333328483"/>
    <b v="0"/>
    <n v="1.0225"/>
    <n v="108.77659574468085"/>
    <x v="7"/>
    <x v="33"/>
    <x v="460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n v="33.99135416666104"/>
    <b v="0"/>
    <n v="1.0078823529411765"/>
    <n v="125.98529411764706"/>
    <x v="7"/>
    <x v="33"/>
    <x v="32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n v="33.112303240741312"/>
    <b v="0"/>
    <n v="1.038"/>
    <n v="90.523255813953483"/>
    <x v="4"/>
    <x v="14"/>
    <x v="48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n v="20"/>
    <b v="0"/>
    <n v="1.1070833333333334"/>
    <n v="28.880434782608695"/>
    <x v="4"/>
    <x v="14"/>
    <x v="248"/>
    <b v="1"/>
    <s v="music/indie rock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n v="39.680266203700739"/>
    <b v="0"/>
    <n v="1.1625000000000001"/>
    <n v="31"/>
    <x v="4"/>
    <x v="14"/>
    <x v="11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n v="28.911377314812853"/>
    <b v="0"/>
    <n v="1.111"/>
    <n v="51.674418604651166"/>
    <x v="4"/>
    <x v="14"/>
    <x v="68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n v="30"/>
    <b v="0"/>
    <n v="1.8014285714285714"/>
    <n v="26.270833333333332"/>
    <x v="4"/>
    <x v="14"/>
    <x v="53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n v="30"/>
    <b v="0"/>
    <n v="1"/>
    <n v="48.07692307692308"/>
    <x v="4"/>
    <x v="14"/>
    <x v="47"/>
    <b v="1"/>
    <s v="music/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n v="13.83413194444438"/>
    <b v="0"/>
    <n v="1.1850000000000001"/>
    <n v="27.558139534883722"/>
    <x v="4"/>
    <x v="14"/>
    <x v="68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n v="36.054155092599103"/>
    <b v="0"/>
    <n v="1.0721700000000001"/>
    <n v="36.97137931034483"/>
    <x v="4"/>
    <x v="14"/>
    <x v="6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n v="25"/>
    <b v="0"/>
    <n v="1.1366666666666667"/>
    <n v="29.021276595744681"/>
    <x v="4"/>
    <x v="14"/>
    <x v="5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n v="30"/>
    <b v="0"/>
    <n v="1.0316400000000001"/>
    <n v="28.65666666666667"/>
    <x v="4"/>
    <x v="14"/>
    <x v="17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n v="40"/>
    <b v="0"/>
    <n v="1.28"/>
    <n v="37.647058823529413"/>
    <x v="4"/>
    <x v="14"/>
    <x v="5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n v="70.928240740737238"/>
    <b v="0"/>
    <n v="1.3576026666666667"/>
    <n v="97.904038461538462"/>
    <x v="4"/>
    <x v="14"/>
    <x v="201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n v="30.041666666664241"/>
    <b v="0"/>
    <n v="1"/>
    <n v="42.553191489361701"/>
    <x v="4"/>
    <x v="14"/>
    <x v="5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n v="45"/>
    <b v="0"/>
    <n v="1.0000360000000001"/>
    <n v="131.58368421052631"/>
    <x v="4"/>
    <x v="14"/>
    <x v="44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n v="59.628993055550382"/>
    <b v="0"/>
    <n v="1.0471999999999999"/>
    <n v="32.320987654320987"/>
    <x v="4"/>
    <x v="14"/>
    <x v="75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n v="33.041666666671517"/>
    <b v="0"/>
    <n v="1.050225"/>
    <n v="61.103999999999999"/>
    <x v="4"/>
    <x v="14"/>
    <x v="165"/>
    <b v="1"/>
    <s v="music/indie rock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n v="45"/>
    <b v="0"/>
    <n v="1.7133333333333334"/>
    <n v="31.341463414634145"/>
    <x v="4"/>
    <x v="14"/>
    <x v="14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n v="30"/>
    <b v="0"/>
    <n v="1.2749999999999999"/>
    <n v="129.1139240506329"/>
    <x v="4"/>
    <x v="14"/>
    <x v="1"/>
    <b v="1"/>
    <s v="music/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n v="10.356550925927877"/>
    <b v="0"/>
    <n v="1.3344333333333334"/>
    <n v="25.020624999999999"/>
    <x v="4"/>
    <x v="14"/>
    <x v="38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n v="60"/>
    <b v="0"/>
    <n v="1"/>
    <n v="250"/>
    <x v="4"/>
    <x v="14"/>
    <x v="22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n v="30"/>
    <b v="0"/>
    <n v="1.1291099999999998"/>
    <n v="47.541473684210523"/>
    <x v="4"/>
    <x v="14"/>
    <x v="1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n v="45"/>
    <b v="0"/>
    <n v="1.0009999999999999"/>
    <n v="40.04"/>
    <x v="4"/>
    <x v="14"/>
    <x v="20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n v="59.958333333335759"/>
    <b v="0"/>
    <n v="1.1372727272727272"/>
    <n v="65.84210526315789"/>
    <x v="4"/>
    <x v="14"/>
    <x v="10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n v="30"/>
    <b v="0"/>
    <n v="1.1931742857142855"/>
    <n v="46.401222222222216"/>
    <x v="4"/>
    <x v="14"/>
    <x v="24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n v="35"/>
    <b v="0"/>
    <n v="1.0325"/>
    <n v="50.365853658536587"/>
    <x v="4"/>
    <x v="14"/>
    <x v="14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n v="30"/>
    <b v="0"/>
    <n v="2.6566666666666667"/>
    <n v="26.566666666666666"/>
    <x v="4"/>
    <x v="14"/>
    <x v="209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n v="30"/>
    <b v="0"/>
    <n v="1.0005066666666667"/>
    <n v="39.493684210526318"/>
    <x v="4"/>
    <x v="14"/>
    <x v="44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n v="30.041666666664241"/>
    <b v="0"/>
    <n v="1.0669999999999999"/>
    <n v="49.246153846153845"/>
    <x v="4"/>
    <x v="14"/>
    <x v="71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n v="30"/>
    <b v="0"/>
    <n v="1.3367142857142857"/>
    <n v="62.38"/>
    <x v="4"/>
    <x v="14"/>
    <x v="11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n v="60"/>
    <b v="0"/>
    <n v="1.214"/>
    <n v="37.9375"/>
    <x v="4"/>
    <x v="14"/>
    <x v="38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n v="16.237800925919146"/>
    <b v="0"/>
    <n v="1.032"/>
    <n v="51.6"/>
    <x v="4"/>
    <x v="14"/>
    <x v="73"/>
    <b v="1"/>
    <s v="music/indie rock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n v="51.430000000000291"/>
    <b v="0"/>
    <n v="1.25"/>
    <n v="27.777777777777779"/>
    <x v="4"/>
    <x v="14"/>
    <x v="74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n v="45"/>
    <b v="0"/>
    <n v="1.2869999999999999"/>
    <n v="99.382239382239376"/>
    <x v="4"/>
    <x v="14"/>
    <x v="461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n v="30"/>
    <b v="0"/>
    <n v="1.0100533333333332"/>
    <n v="38.848205128205123"/>
    <x v="4"/>
    <x v="14"/>
    <x v="70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n v="30"/>
    <b v="0"/>
    <n v="1.2753666666666665"/>
    <n v="45.548809523809524"/>
    <x v="4"/>
    <x v="14"/>
    <x v="288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n v="34.958333333328483"/>
    <b v="0"/>
    <n v="1"/>
    <n v="600"/>
    <x v="4"/>
    <x v="14"/>
    <x v="73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n v="30"/>
    <b v="0"/>
    <n v="1.127715"/>
    <n v="80.551071428571419"/>
    <x v="4"/>
    <x v="14"/>
    <x v="6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n v="14"/>
    <b v="0"/>
    <n v="1.056"/>
    <n v="52.8"/>
    <x v="4"/>
    <x v="14"/>
    <x v="9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n v="48.101423611115024"/>
    <b v="0"/>
    <n v="2.0262500000000001"/>
    <n v="47.676470588235297"/>
    <x v="4"/>
    <x v="14"/>
    <x v="203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n v="30"/>
    <b v="0"/>
    <n v="1.1333333333333333"/>
    <n v="23.448275862068964"/>
    <x v="4"/>
    <x v="14"/>
    <x v="60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n v="30"/>
    <b v="0"/>
    <n v="2.5545454545454545E-2"/>
    <n v="40.142857142857146"/>
    <x v="7"/>
    <x v="34"/>
    <x v="63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n v="45"/>
    <b v="0"/>
    <n v="7.8181818181818181E-4"/>
    <n v="17.2"/>
    <x v="7"/>
    <x v="34"/>
    <x v="81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n v="29.97976851851854"/>
    <b v="0"/>
    <n v="0"/>
    <n v="0"/>
    <x v="7"/>
    <x v="34"/>
    <x v="78"/>
    <b v="0"/>
    <s v="food/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n v="30.041666666671517"/>
    <b v="0"/>
    <n v="0"/>
    <n v="0"/>
    <x v="7"/>
    <x v="34"/>
    <x v="78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n v="29.958333333335759"/>
    <b v="0"/>
    <n v="0"/>
    <n v="0"/>
    <x v="7"/>
    <x v="34"/>
    <x v="78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n v="22.577905092592118"/>
    <b v="0"/>
    <n v="6.0000000000000001E-3"/>
    <n v="15"/>
    <x v="7"/>
    <x v="34"/>
    <x v="84"/>
    <b v="0"/>
    <s v="food/restaurants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n v="30"/>
    <b v="0"/>
    <n v="0"/>
    <n v="0"/>
    <x v="7"/>
    <x v="34"/>
    <x v="78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n v="30"/>
    <b v="0"/>
    <n v="0"/>
    <n v="0"/>
    <x v="7"/>
    <x v="34"/>
    <x v="78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n v="55.958333333335759"/>
    <b v="0"/>
    <n v="1.0526315789473684E-2"/>
    <n v="35.714285714285715"/>
    <x v="7"/>
    <x v="34"/>
    <x v="33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n v="60"/>
    <b v="0"/>
    <n v="1.5E-3"/>
    <n v="37.5"/>
    <x v="7"/>
    <x v="34"/>
    <x v="84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n v="30"/>
    <b v="0"/>
    <n v="0"/>
    <n v="0"/>
    <x v="7"/>
    <x v="34"/>
    <x v="78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n v="15"/>
    <b v="0"/>
    <n v="0"/>
    <n v="0"/>
    <x v="7"/>
    <x v="34"/>
    <x v="78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n v="60"/>
    <b v="0"/>
    <n v="0"/>
    <n v="0"/>
    <x v="7"/>
    <x v="34"/>
    <x v="78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n v="17"/>
    <b v="0"/>
    <n v="1.7500000000000002E-2"/>
    <n v="52.5"/>
    <x v="7"/>
    <x v="34"/>
    <x v="80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n v="30"/>
    <b v="0"/>
    <n v="0.186"/>
    <n v="77.5"/>
    <x v="7"/>
    <x v="34"/>
    <x v="8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n v="30.041666666671517"/>
    <b v="0"/>
    <n v="0"/>
    <n v="0"/>
    <x v="7"/>
    <x v="34"/>
    <x v="78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n v="29.958333333328483"/>
    <b v="0"/>
    <n v="9.8166666666666666E-2"/>
    <n v="53.545454545454547"/>
    <x v="7"/>
    <x v="34"/>
    <x v="51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n v="30.041666666664241"/>
    <b v="0"/>
    <n v="0"/>
    <n v="0"/>
    <x v="7"/>
    <x v="34"/>
    <x v="78"/>
    <b v="0"/>
    <s v="food/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n v="30"/>
    <b v="0"/>
    <n v="4.3333333333333331E-4"/>
    <n v="16.25"/>
    <x v="7"/>
    <x v="34"/>
    <x v="80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n v="46.205729166656965"/>
    <b v="0"/>
    <n v="0"/>
    <n v="0"/>
    <x v="7"/>
    <x v="34"/>
    <x v="78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n v="21"/>
    <b v="0"/>
    <n v="1.0948792000000001"/>
    <n v="103.68174242424243"/>
    <x v="4"/>
    <x v="35"/>
    <x v="46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n v="22.045833333329938"/>
    <b v="0"/>
    <n v="1"/>
    <n v="185.18518518518519"/>
    <x v="4"/>
    <x v="35"/>
    <x v="74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n v="30.041666666671517"/>
    <b v="0"/>
    <n v="1.5644444444444445"/>
    <n v="54.153846153846153"/>
    <x v="4"/>
    <x v="35"/>
    <x v="55"/>
    <b v="1"/>
    <s v="music/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n v="32.380127314812853"/>
    <b v="0"/>
    <n v="1.016"/>
    <n v="177.2093023255814"/>
    <x v="4"/>
    <x v="35"/>
    <x v="68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n v="30"/>
    <b v="0"/>
    <n v="1.00325"/>
    <n v="100.325"/>
    <x v="4"/>
    <x v="35"/>
    <x v="144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n v="28.116504629630072"/>
    <b v="0"/>
    <n v="1.1294999999999999"/>
    <n v="136.90909090909091"/>
    <x v="4"/>
    <x v="35"/>
    <x v="51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n v="18.414918981485243"/>
    <b v="0"/>
    <n v="1.02125"/>
    <n v="57.535211267605632"/>
    <x v="4"/>
    <x v="35"/>
    <x v="26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n v="18.623807870360906"/>
    <b v="0"/>
    <n v="1.0724974999999999"/>
    <n v="52.962839506172834"/>
    <x v="4"/>
    <x v="35"/>
    <x v="75"/>
    <b v="1"/>
    <s v="music/classical music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n v="44.958333333335759"/>
    <b v="0"/>
    <n v="1.0428333333333333"/>
    <n v="82.328947368421055"/>
    <x v="4"/>
    <x v="35"/>
    <x v="88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n v="32.336747685185401"/>
    <b v="0"/>
    <n v="1"/>
    <n v="135.41666666666666"/>
    <x v="4"/>
    <x v="35"/>
    <x v="53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n v="22.485949074078235"/>
    <b v="0"/>
    <n v="1.004"/>
    <n v="74.06557377049181"/>
    <x v="4"/>
    <x v="35"/>
    <x v="42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n v="30"/>
    <b v="0"/>
    <n v="1.26125"/>
    <n v="84.083333333333329"/>
    <x v="4"/>
    <x v="35"/>
    <x v="65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n v="29.99950231481489"/>
    <b v="0"/>
    <n v="1.1066666666666667"/>
    <n v="61.029411764705884"/>
    <x v="4"/>
    <x v="35"/>
    <x v="327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n v="51.549629629625997"/>
    <b v="0"/>
    <n v="1.05"/>
    <n v="150"/>
    <x v="4"/>
    <x v="35"/>
    <x v="25"/>
    <b v="1"/>
    <s v="music/classical music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n v="31.041666666664241"/>
    <b v="0"/>
    <n v="1.03775"/>
    <n v="266.08974358974359"/>
    <x v="4"/>
    <x v="35"/>
    <x v="76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n v="21"/>
    <b v="0"/>
    <n v="1.1599999999999999"/>
    <n v="7.25"/>
    <x v="4"/>
    <x v="35"/>
    <x v="80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n v="60"/>
    <b v="0"/>
    <n v="1.1000000000000001"/>
    <n v="100"/>
    <x v="4"/>
    <x v="35"/>
    <x v="202"/>
    <b v="1"/>
    <s v="music/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n v="30.697673611110076"/>
    <b v="0"/>
    <n v="1.130176111111111"/>
    <n v="109.96308108108107"/>
    <x v="4"/>
    <x v="35"/>
    <x v="333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n v="60"/>
    <b v="0"/>
    <n v="1.0024999999999999"/>
    <n v="169.91525423728814"/>
    <x v="4"/>
    <x v="35"/>
    <x v="211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n v="60"/>
    <b v="0"/>
    <n v="1.034"/>
    <n v="95.740740740740748"/>
    <x v="4"/>
    <x v="35"/>
    <x v="74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n v="60"/>
    <b v="0"/>
    <n v="1.0702857142857143"/>
    <n v="59.460317460317462"/>
    <x v="4"/>
    <x v="35"/>
    <x v="287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n v="38.73938657407416"/>
    <b v="0"/>
    <n v="1.0357142857142858"/>
    <n v="55.769230769230766"/>
    <x v="4"/>
    <x v="35"/>
    <x v="62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n v="31.017384259263054"/>
    <b v="0"/>
    <n v="1.5640000000000001"/>
    <n v="30.076923076923077"/>
    <x v="4"/>
    <x v="35"/>
    <x v="62"/>
    <b v="1"/>
    <s v="music/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n v="30"/>
    <b v="0"/>
    <n v="1.0082"/>
    <n v="88.438596491228068"/>
    <x v="4"/>
    <x v="35"/>
    <x v="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n v="34.882662037038244"/>
    <b v="0"/>
    <n v="1.9530000000000001"/>
    <n v="64.032786885245898"/>
    <x v="4"/>
    <x v="35"/>
    <x v="42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n v="27.349780092597939"/>
    <b v="0"/>
    <n v="1.1171428571428572"/>
    <n v="60.153846153846153"/>
    <x v="4"/>
    <x v="35"/>
    <x v="71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n v="29.958333333335759"/>
    <b v="0"/>
    <n v="1.1985454545454546"/>
    <n v="49.194029850746269"/>
    <x v="4"/>
    <x v="35"/>
    <x v="179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n v="24.559988425920892"/>
    <b v="0"/>
    <n v="1.0185"/>
    <n v="165.16216216216216"/>
    <x v="4"/>
    <x v="35"/>
    <x v="7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n v="34.950578703705105"/>
    <b v="0"/>
    <n v="1.0280254777070064"/>
    <n v="43.621621621621621"/>
    <x v="4"/>
    <x v="35"/>
    <x v="7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n v="56.531643518523197"/>
    <b v="0"/>
    <n v="1.0084615384615385"/>
    <n v="43.7"/>
    <x v="4"/>
    <x v="35"/>
    <x v="3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n v="28.614525462966412"/>
    <b v="0"/>
    <n v="1.0273469387755103"/>
    <n v="67.419642857142861"/>
    <x v="4"/>
    <x v="35"/>
    <x v="6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n v="30"/>
    <b v="0"/>
    <n v="1.0649999999999999"/>
    <n v="177.5"/>
    <x v="4"/>
    <x v="35"/>
    <x v="59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n v="60"/>
    <b v="0"/>
    <n v="1.5553333333333332"/>
    <n v="38.883333333333333"/>
    <x v="4"/>
    <x v="35"/>
    <x v="65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n v="31.087696759263054"/>
    <b v="0"/>
    <n v="1.228"/>
    <n v="54.985074626865675"/>
    <x v="4"/>
    <x v="35"/>
    <x v="85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n v="31"/>
    <b v="0"/>
    <n v="1.0734999999999999"/>
    <n v="61.342857142857142"/>
    <x v="4"/>
    <x v="35"/>
    <x v="2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n v="45"/>
    <b v="0"/>
    <n v="1.0550335570469798"/>
    <n v="23.117647058823529"/>
    <x v="4"/>
    <x v="35"/>
    <x v="69"/>
    <b v="1"/>
    <s v="music/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n v="30"/>
    <b v="0"/>
    <n v="1.1844444444444444"/>
    <n v="29.611111111111111"/>
    <x v="4"/>
    <x v="35"/>
    <x v="17"/>
    <b v="1"/>
    <s v="music/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n v="31.722615740734909"/>
    <b v="0"/>
    <n v="1.0888"/>
    <n v="75.611111111111114"/>
    <x v="4"/>
    <x v="35"/>
    <x v="59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n v="32.943703703705978"/>
    <b v="0"/>
    <n v="1.1125"/>
    <n v="35.6"/>
    <x v="4"/>
    <x v="35"/>
    <x v="20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n v="30"/>
    <b v="0"/>
    <n v="1.0009999999999999"/>
    <n v="143"/>
    <x v="4"/>
    <x v="35"/>
    <x v="64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n v="30"/>
    <b v="0"/>
    <n v="0"/>
    <n v="0"/>
    <x v="7"/>
    <x v="19"/>
    <x v="78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n v="60"/>
    <b v="0"/>
    <n v="7.4999999999999997E-3"/>
    <n v="25"/>
    <x v="7"/>
    <x v="19"/>
    <x v="83"/>
    <b v="0"/>
    <s v="food/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n v="60"/>
    <b v="0"/>
    <n v="0"/>
    <n v="0"/>
    <x v="7"/>
    <x v="19"/>
    <x v="78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n v="30"/>
    <b v="0"/>
    <n v="0"/>
    <n v="0"/>
    <x v="7"/>
    <x v="19"/>
    <x v="78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n v="59.217719907406718"/>
    <b v="0"/>
    <n v="0.01"/>
    <n v="100"/>
    <x v="7"/>
    <x v="19"/>
    <x v="29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n v="30"/>
    <b v="0"/>
    <n v="0"/>
    <n v="0"/>
    <x v="7"/>
    <x v="19"/>
    <x v="78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n v="30"/>
    <b v="0"/>
    <n v="2.6666666666666666E-3"/>
    <n v="60"/>
    <x v="7"/>
    <x v="19"/>
    <x v="84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n v="30"/>
    <b v="0"/>
    <n v="5.0000000000000001E-3"/>
    <n v="50"/>
    <x v="7"/>
    <x v="19"/>
    <x v="29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n v="30"/>
    <b v="0"/>
    <n v="2.2307692307692306E-2"/>
    <n v="72.5"/>
    <x v="7"/>
    <x v="19"/>
    <x v="84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n v="30"/>
    <b v="0"/>
    <n v="8.4285714285714294E-3"/>
    <n v="29.5"/>
    <x v="7"/>
    <x v="19"/>
    <x v="84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n v="60"/>
    <b v="0"/>
    <n v="2.5000000000000001E-3"/>
    <n v="62.5"/>
    <x v="7"/>
    <x v="19"/>
    <x v="80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n v="30"/>
    <b v="0"/>
    <n v="0"/>
    <n v="0"/>
    <x v="7"/>
    <x v="19"/>
    <x v="78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n v="45"/>
    <b v="0"/>
    <n v="0"/>
    <n v="0"/>
    <x v="7"/>
    <x v="19"/>
    <x v="78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n v="21"/>
    <b v="0"/>
    <n v="0"/>
    <n v="0"/>
    <x v="7"/>
    <x v="19"/>
    <x v="78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n v="30"/>
    <b v="0"/>
    <n v="0"/>
    <n v="0"/>
    <x v="7"/>
    <x v="19"/>
    <x v="78"/>
    <b v="0"/>
    <s v="food/food trucks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n v="44.958333333328483"/>
    <b v="0"/>
    <n v="0"/>
    <n v="0"/>
    <x v="7"/>
    <x v="19"/>
    <x v="78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n v="25"/>
    <b v="0"/>
    <n v="0"/>
    <n v="0"/>
    <x v="7"/>
    <x v="19"/>
    <x v="78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n v="48.685428240729379"/>
    <b v="0"/>
    <n v="0"/>
    <n v="0"/>
    <x v="7"/>
    <x v="19"/>
    <x v="78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n v="60"/>
    <b v="0"/>
    <n v="1.3849999999999999E-3"/>
    <n v="23.083333333333332"/>
    <x v="7"/>
    <x v="19"/>
    <x v="8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n v="29.798576388886431"/>
    <b v="0"/>
    <n v="6.0000000000000001E-3"/>
    <n v="25.5"/>
    <x v="7"/>
    <x v="19"/>
    <x v="84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n v="30.041666666664241"/>
    <b v="0"/>
    <n v="0.106"/>
    <n v="48.18181818181818"/>
    <x v="7"/>
    <x v="19"/>
    <x v="202"/>
    <b v="0"/>
    <s v="food/food trucks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n v="30"/>
    <b v="0"/>
    <n v="1.1111111111111112E-5"/>
    <n v="1"/>
    <x v="7"/>
    <x v="19"/>
    <x v="29"/>
    <b v="0"/>
    <s v="food/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n v="59.958333333328483"/>
    <b v="0"/>
    <n v="5.0000000000000001E-3"/>
    <n v="1"/>
    <x v="7"/>
    <x v="19"/>
    <x v="81"/>
    <b v="0"/>
    <s v="food/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n v="30"/>
    <b v="0"/>
    <n v="0"/>
    <n v="0"/>
    <x v="7"/>
    <x v="19"/>
    <x v="78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n v="30"/>
    <b v="0"/>
    <n v="1.6666666666666668E-3"/>
    <n v="50"/>
    <x v="7"/>
    <x v="19"/>
    <x v="29"/>
    <b v="0"/>
    <s v="food/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n v="30"/>
    <b v="0"/>
    <n v="1.6666666666666668E-3"/>
    <n v="5"/>
    <x v="7"/>
    <x v="19"/>
    <x v="29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n v="30"/>
    <b v="0"/>
    <n v="2.4340000000000001E-2"/>
    <n v="202.83333333333334"/>
    <x v="7"/>
    <x v="19"/>
    <x v="79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n v="51.875162037038535"/>
    <b v="0"/>
    <n v="3.8833333333333331E-2"/>
    <n v="29.125"/>
    <x v="7"/>
    <x v="19"/>
    <x v="22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n v="29.958333333335759"/>
    <b v="0"/>
    <n v="1E-4"/>
    <n v="5"/>
    <x v="7"/>
    <x v="19"/>
    <x v="29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n v="7"/>
    <b v="0"/>
    <n v="0"/>
    <n v="0"/>
    <x v="7"/>
    <x v="19"/>
    <x v="78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n v="59.958333333335759"/>
    <b v="0"/>
    <n v="1.7333333333333333E-2"/>
    <n v="13"/>
    <x v="7"/>
    <x v="19"/>
    <x v="84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n v="30"/>
    <b v="0"/>
    <n v="1.6666666666666668E-3"/>
    <n v="50"/>
    <x v="7"/>
    <x v="19"/>
    <x v="29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n v="30"/>
    <b v="0"/>
    <n v="0"/>
    <n v="0"/>
    <x v="7"/>
    <x v="19"/>
    <x v="78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n v="30"/>
    <b v="0"/>
    <n v="1.2500000000000001E-5"/>
    <n v="1"/>
    <x v="7"/>
    <x v="19"/>
    <x v="29"/>
    <b v="0"/>
    <s v="food/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n v="30"/>
    <b v="0"/>
    <n v="0.12166666666666667"/>
    <n v="96.05263157894737"/>
    <x v="7"/>
    <x v="19"/>
    <x v="10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n v="30"/>
    <b v="0"/>
    <n v="0.23588571428571428"/>
    <n v="305.77777777777777"/>
    <x v="7"/>
    <x v="19"/>
    <x v="74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n v="30"/>
    <b v="0"/>
    <n v="5.6666666666666664E-2"/>
    <n v="12.142857142857142"/>
    <x v="7"/>
    <x v="19"/>
    <x v="63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n v="30"/>
    <b v="0"/>
    <n v="0.39"/>
    <n v="83.571428571428569"/>
    <x v="7"/>
    <x v="19"/>
    <x v="25"/>
    <b v="0"/>
    <s v="food/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n v="45"/>
    <b v="0"/>
    <n v="9.9546510341776348E-3"/>
    <n v="18"/>
    <x v="7"/>
    <x v="19"/>
    <x v="81"/>
    <b v="0"/>
    <s v="food/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n v="59.958333333328483"/>
    <b v="0"/>
    <n v="6.9320000000000007E-2"/>
    <n v="115.53333333333333"/>
    <x v="7"/>
    <x v="19"/>
    <x v="209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n v="14.263784722228593"/>
    <b v="1"/>
    <n v="6.6139999999999999"/>
    <n v="21.900662251655628"/>
    <x v="2"/>
    <x v="36"/>
    <x v="299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n v="40.141574074077653"/>
    <b v="1"/>
    <n v="3.2609166666666667"/>
    <n v="80.022494887525568"/>
    <x v="2"/>
    <x v="36"/>
    <x v="463"/>
    <b v="1"/>
    <s v="technology/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n v="14"/>
    <b v="1"/>
    <n v="1.0148571428571429"/>
    <n v="35.520000000000003"/>
    <x v="2"/>
    <x v="36"/>
    <x v="133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n v="30"/>
    <b v="1"/>
    <n v="1.0421799999999999"/>
    <n v="64.933333333333323"/>
    <x v="2"/>
    <x v="36"/>
    <x v="306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n v="30"/>
    <b v="1"/>
    <n v="1.0742157000000001"/>
    <n v="60.965703745743475"/>
    <x v="2"/>
    <x v="36"/>
    <x v="464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n v="32"/>
    <b v="1"/>
    <n v="1.1005454545454545"/>
    <n v="31.444155844155844"/>
    <x v="2"/>
    <x v="36"/>
    <x v="46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n v="43.208657407405553"/>
    <b v="1"/>
    <n v="4.077"/>
    <n v="81.949748743718587"/>
    <x v="2"/>
    <x v="36"/>
    <x v="367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n v="41.198287037041155"/>
    <b v="1"/>
    <n v="2.2392500000000002"/>
    <n v="58.92763157894737"/>
    <x v="2"/>
    <x v="36"/>
    <x v="466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n v="30"/>
    <b v="1"/>
    <n v="3.038011142857143"/>
    <n v="157.29347633136095"/>
    <x v="2"/>
    <x v="36"/>
    <x v="467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n v="39.409895833334303"/>
    <b v="1"/>
    <n v="1.4132510432681749"/>
    <n v="55.758509532062391"/>
    <x v="2"/>
    <x v="36"/>
    <x v="468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n v="33.621828703704523"/>
    <b v="1"/>
    <n v="27.906363636363636"/>
    <n v="83.802893802893806"/>
    <x v="2"/>
    <x v="36"/>
    <x v="469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n v="31"/>
    <b v="1"/>
    <n v="1.7176130000000001"/>
    <n v="58.422210884353746"/>
    <x v="2"/>
    <x v="36"/>
    <x v="32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n v="30"/>
    <b v="1"/>
    <n v="1.0101333333333333"/>
    <n v="270.57142857142856"/>
    <x v="2"/>
    <x v="36"/>
    <x v="33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n v="28.499861111115024"/>
    <b v="1"/>
    <n v="1.02"/>
    <n v="107.1"/>
    <x v="2"/>
    <x v="36"/>
    <x v="61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n v="37.002731481479714"/>
    <b v="0"/>
    <n v="1.6976511744127936"/>
    <n v="47.180555555555557"/>
    <x v="2"/>
    <x v="36"/>
    <x v="250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n v="30"/>
    <b v="1"/>
    <n v="1.14534"/>
    <n v="120.30882352941177"/>
    <x v="2"/>
    <x v="36"/>
    <x v="146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n v="30"/>
    <b v="1"/>
    <n v="8.7759999999999998"/>
    <n v="27.59748427672956"/>
    <x v="2"/>
    <x v="36"/>
    <x v="180"/>
    <b v="1"/>
    <s v="technology/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n v="60.041666666664241"/>
    <b v="1"/>
    <n v="1.0538666666666667"/>
    <n v="205.2987012987013"/>
    <x v="2"/>
    <x v="36"/>
    <x v="99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n v="26.574027777773154"/>
    <b v="1"/>
    <n v="1.8839999999999999"/>
    <n v="35.547169811320757"/>
    <x v="2"/>
    <x v="36"/>
    <x v="28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n v="36.87451388889167"/>
    <b v="1"/>
    <n v="1.436523076923077"/>
    <n v="74.639488409272587"/>
    <x v="2"/>
    <x v="36"/>
    <x v="470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n v="30"/>
    <b v="1"/>
    <n v="1.4588000000000001"/>
    <n v="47.058064516129029"/>
    <x v="2"/>
    <x v="36"/>
    <x v="471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n v="45"/>
    <b v="0"/>
    <n v="1.3118399999999999"/>
    <n v="26.591351351351353"/>
    <x v="2"/>
    <x v="36"/>
    <x v="142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n v="14"/>
    <b v="0"/>
    <n v="1.1399999999999999"/>
    <n v="36.774193548387096"/>
    <x v="2"/>
    <x v="36"/>
    <x v="95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n v="21"/>
    <b v="0"/>
    <n v="13.794206249999998"/>
    <n v="31.820544982698959"/>
    <x v="2"/>
    <x v="36"/>
    <x v="472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n v="25.041666666656965"/>
    <b v="0"/>
    <n v="9.56"/>
    <n v="27.576923076923077"/>
    <x v="2"/>
    <x v="36"/>
    <x v="47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n v="30"/>
    <b v="0"/>
    <n v="1.1200000000000001"/>
    <n v="56"/>
    <x v="2"/>
    <x v="36"/>
    <x v="133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n v="30.041666666671517"/>
    <b v="0"/>
    <n v="6.4666666666666668"/>
    <n v="21.555555555555557"/>
    <x v="2"/>
    <x v="36"/>
    <x v="43"/>
    <b v="1"/>
    <s v="technology/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n v="20"/>
    <b v="0"/>
    <n v="1.1036948748510131"/>
    <n v="44.095238095238095"/>
    <x v="2"/>
    <x v="36"/>
    <x v="64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n v="30"/>
    <b v="0"/>
    <n v="1.2774000000000001"/>
    <n v="63.87"/>
    <x v="2"/>
    <x v="36"/>
    <x v="61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n v="27.311203703706269"/>
    <b v="0"/>
    <n v="1.579"/>
    <n v="38.987654320987652"/>
    <x v="2"/>
    <x v="36"/>
    <x v="75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n v="28"/>
    <b v="0"/>
    <n v="1.1466525000000001"/>
    <n v="80.185489510489504"/>
    <x v="2"/>
    <x v="36"/>
    <x v="172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n v="25"/>
    <b v="0"/>
    <n v="1.3700934579439252"/>
    <n v="34.904761904761905"/>
    <x v="2"/>
    <x v="36"/>
    <x v="288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n v="30.135046296294604"/>
    <b v="0"/>
    <n v="3.5461999999999998"/>
    <n v="89.100502512562812"/>
    <x v="2"/>
    <x v="36"/>
    <x v="473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n v="30"/>
    <b v="0"/>
    <n v="1.0602150537634409"/>
    <n v="39.44"/>
    <x v="2"/>
    <x v="36"/>
    <x v="20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n v="34.958333333328483"/>
    <b v="0"/>
    <n v="1"/>
    <n v="136.9047619047619"/>
    <x v="2"/>
    <x v="36"/>
    <x v="87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n v="22.426921296297223"/>
    <b v="0"/>
    <n v="1.873"/>
    <n v="37.46"/>
    <x v="2"/>
    <x v="36"/>
    <x v="133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n v="16"/>
    <b v="0"/>
    <n v="1.6619999999999999"/>
    <n v="31.96153846153846"/>
    <x v="2"/>
    <x v="36"/>
    <x v="55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n v="30"/>
    <b v="0"/>
    <n v="1.0172910662824208"/>
    <n v="25.214285714285715"/>
    <x v="2"/>
    <x v="36"/>
    <x v="25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n v="30"/>
    <b v="0"/>
    <n v="1.64"/>
    <n v="10.040816326530612"/>
    <x v="2"/>
    <x v="36"/>
    <x v="72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n v="60"/>
    <b v="0"/>
    <n v="1.0566666666666666"/>
    <n v="45.94202898550725"/>
    <x v="2"/>
    <x v="36"/>
    <x v="50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n v="17.012465277781303"/>
    <b v="0"/>
    <n v="0.01"/>
    <n v="15"/>
    <x v="2"/>
    <x v="36"/>
    <x v="29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n v="30.042962962965248"/>
    <b v="0"/>
    <n v="0"/>
    <n v="0"/>
    <x v="2"/>
    <x v="36"/>
    <x v="78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n v="35.750289351854008"/>
    <b v="1"/>
    <n v="0.33559730999999998"/>
    <n v="223.58248500999335"/>
    <x v="2"/>
    <x v="36"/>
    <x v="474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n v="30"/>
    <b v="1"/>
    <n v="2.053E-2"/>
    <n v="39.480769230769234"/>
    <x v="2"/>
    <x v="36"/>
    <x v="47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n v="30.041666666664241"/>
    <b v="1"/>
    <n v="0.105"/>
    <n v="91.304347826086953"/>
    <x v="2"/>
    <x v="36"/>
    <x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n v="30"/>
    <b v="1"/>
    <n v="8.4172839999999999E-2"/>
    <n v="78.666205607476627"/>
    <x v="2"/>
    <x v="36"/>
    <x v="47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n v="30"/>
    <b v="0"/>
    <n v="1.44E-2"/>
    <n v="12"/>
    <x v="2"/>
    <x v="36"/>
    <x v="8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n v="30"/>
    <b v="0"/>
    <n v="8.8333333333333337E-3"/>
    <n v="17.666666666666668"/>
    <x v="2"/>
    <x v="36"/>
    <x v="79"/>
    <b v="0"/>
    <s v="technology/space exploration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n v="60"/>
    <b v="0"/>
    <n v="9.9200000000000004E-4"/>
    <n v="41.333333333333336"/>
    <x v="2"/>
    <x v="36"/>
    <x v="8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n v="30"/>
    <b v="0"/>
    <n v="5.966666666666667E-3"/>
    <n v="71.599999999999994"/>
    <x v="2"/>
    <x v="36"/>
    <x v="81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n v="28"/>
    <b v="0"/>
    <n v="1.8689285714285714E-2"/>
    <n v="307.8235294117647"/>
    <x v="2"/>
    <x v="36"/>
    <x v="5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n v="30"/>
    <b v="0"/>
    <n v="8.8500000000000002E-3"/>
    <n v="80.454545454545453"/>
    <x v="2"/>
    <x v="36"/>
    <x v="202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n v="31.514733796291694"/>
    <b v="0"/>
    <n v="0.1152156862745098"/>
    <n v="83.942857142857136"/>
    <x v="2"/>
    <x v="36"/>
    <x v="16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n v="59.958333333328483"/>
    <b v="0"/>
    <n v="5.1000000000000004E-4"/>
    <n v="8.5"/>
    <x v="2"/>
    <x v="36"/>
    <x v="79"/>
    <b v="0"/>
    <s v="technology/space exploration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n v="27.967048611106293"/>
    <b v="0"/>
    <n v="0.21033333333333334"/>
    <n v="73.372093023255815"/>
    <x v="2"/>
    <x v="36"/>
    <x v="68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n v="39.103148148155014"/>
    <b v="0"/>
    <n v="0.11436666666666667"/>
    <n v="112.86184210526316"/>
    <x v="2"/>
    <x v="36"/>
    <x v="215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n v="33.133645833331684"/>
    <b v="0"/>
    <n v="0.18737933333333334"/>
    <n v="95.277627118644077"/>
    <x v="2"/>
    <x v="36"/>
    <x v="211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n v="30"/>
    <b v="0"/>
    <n v="9.2857142857142856E-4"/>
    <n v="22.75"/>
    <x v="2"/>
    <x v="36"/>
    <x v="80"/>
    <b v="0"/>
    <s v="technology/space exploration"/>
  </r>
  <r>
    <n v="2659"/>
    <s v="test (Canceled)"/>
    <s v="test"/>
    <n v="49000"/>
    <n v="1333"/>
    <x v="1"/>
    <x v="0"/>
    <s v="USD"/>
    <n v="1429321210"/>
    <d v="2015-04-18T01:40:10"/>
    <n v="1426729210"/>
    <x v="2659"/>
    <n v="30"/>
    <b v="0"/>
    <n v="2.720408163265306E-2"/>
    <n v="133.30000000000001"/>
    <x v="2"/>
    <x v="36"/>
    <x v="73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n v="60.041666666664241"/>
    <b v="0"/>
    <n v="9.5E-4"/>
    <n v="3.8"/>
    <x v="2"/>
    <x v="36"/>
    <x v="81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n v="30"/>
    <b v="0"/>
    <n v="1.0289999999999999"/>
    <n v="85.75"/>
    <x v="2"/>
    <x v="37"/>
    <x v="65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n v="30"/>
    <b v="0"/>
    <n v="1.0680000000000001"/>
    <n v="267"/>
    <x v="2"/>
    <x v="37"/>
    <x v="144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n v="29.002233796294604"/>
    <b v="0"/>
    <n v="1.0459624999999999"/>
    <n v="373.55803571428572"/>
    <x v="2"/>
    <x v="37"/>
    <x v="6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n v="34.26554398148437"/>
    <b v="0"/>
    <n v="1.0342857142857143"/>
    <n v="174.03846153846155"/>
    <x v="2"/>
    <x v="37"/>
    <x v="201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n v="45"/>
    <b v="0"/>
    <n v="1.2314285714285715"/>
    <n v="93.695652173913047"/>
    <x v="2"/>
    <x v="37"/>
    <x v="67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n v="37.110659722224227"/>
    <b v="0"/>
    <n v="1.592951"/>
    <n v="77.327718446601949"/>
    <x v="2"/>
    <x v="37"/>
    <x v="190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n v="30"/>
    <b v="0"/>
    <n v="1.1066666666666667"/>
    <n v="92.222222222222229"/>
    <x v="2"/>
    <x v="37"/>
    <x v="59"/>
    <b v="1"/>
    <s v="technology/makerspaces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n v="42.016840277778101"/>
    <b v="0"/>
    <n v="1.7070000000000001"/>
    <n v="60.964285714285715"/>
    <x v="2"/>
    <x v="37"/>
    <x v="33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n v="60"/>
    <b v="0"/>
    <n v="1.25125"/>
    <n v="91"/>
    <x v="2"/>
    <x v="37"/>
    <x v="202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n v="28"/>
    <b v="1"/>
    <n v="6.4158609339642042E-2"/>
    <n v="41.583333333333336"/>
    <x v="2"/>
    <x v="37"/>
    <x v="65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n v="30.069027777775773"/>
    <b v="1"/>
    <n v="0.11344"/>
    <n v="33.761904761904759"/>
    <x v="2"/>
    <x v="37"/>
    <x v="87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n v="21.365856481483206"/>
    <b v="1"/>
    <n v="0.33189999999999997"/>
    <n v="70.61702127659575"/>
    <x v="2"/>
    <x v="37"/>
    <x v="5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n v="29.406261574069504"/>
    <b v="1"/>
    <n v="0.27579999999999999"/>
    <n v="167.15151515151516"/>
    <x v="2"/>
    <x v="37"/>
    <x v="3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n v="26.574884259258397"/>
    <b v="1"/>
    <n v="0.62839999999999996"/>
    <n v="128.61988304093566"/>
    <x v="2"/>
    <x v="37"/>
    <x v="199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n v="30.041666666664241"/>
    <b v="1"/>
    <n v="7.5880000000000003E-2"/>
    <n v="65.41379310344827"/>
    <x v="2"/>
    <x v="37"/>
    <x v="60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n v="30"/>
    <b v="0"/>
    <n v="0.50380952380952382"/>
    <n v="117.55555555555556"/>
    <x v="2"/>
    <x v="37"/>
    <x v="82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n v="30"/>
    <b v="0"/>
    <n v="0.17512820512820512"/>
    <n v="126.48148148148148"/>
    <x v="2"/>
    <x v="37"/>
    <x v="74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n v="30"/>
    <b v="0"/>
    <n v="1.3750000000000001E-4"/>
    <n v="550"/>
    <x v="2"/>
    <x v="37"/>
    <x v="84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n v="30"/>
    <b v="0"/>
    <n v="3.3E-3"/>
    <n v="44"/>
    <x v="2"/>
    <x v="37"/>
    <x v="83"/>
    <b v="0"/>
    <s v="technology/makerspaces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n v="29.958333333328483"/>
    <b v="0"/>
    <n v="8.6250000000000007E-3"/>
    <n v="69"/>
    <x v="2"/>
    <x v="37"/>
    <x v="80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n v="25"/>
    <b v="0"/>
    <n v="6.875E-3"/>
    <n v="27.5"/>
    <x v="7"/>
    <x v="19"/>
    <x v="84"/>
    <b v="0"/>
    <s v="food/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n v="32.377314814810234"/>
    <b v="0"/>
    <n v="0.28299999999999997"/>
    <n v="84.9"/>
    <x v="7"/>
    <x v="19"/>
    <x v="9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n v="30"/>
    <b v="0"/>
    <n v="2.3999999999999998E-3"/>
    <n v="12"/>
    <x v="7"/>
    <x v="19"/>
    <x v="8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n v="40"/>
    <b v="0"/>
    <n v="1.1428571428571429E-2"/>
    <n v="200"/>
    <x v="7"/>
    <x v="19"/>
    <x v="80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n v="59.958333333343035"/>
    <b v="0"/>
    <n v="2.0000000000000001E-4"/>
    <n v="10"/>
    <x v="7"/>
    <x v="19"/>
    <x v="29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n v="20"/>
    <b v="0"/>
    <n v="0"/>
    <n v="0"/>
    <x v="7"/>
    <x v="19"/>
    <x v="78"/>
    <b v="0"/>
    <s v="food/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n v="30"/>
    <b v="0"/>
    <n v="0"/>
    <n v="0"/>
    <x v="7"/>
    <x v="19"/>
    <x v="78"/>
    <b v="0"/>
    <s v="food/food trucks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n v="31.006134259252576"/>
    <b v="0"/>
    <n v="1.48E-3"/>
    <n v="5.2857142857142856"/>
    <x v="7"/>
    <x v="19"/>
    <x v="25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n v="30"/>
    <b v="0"/>
    <n v="2.8571428571428571E-5"/>
    <n v="1"/>
    <x v="7"/>
    <x v="19"/>
    <x v="29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n v="45"/>
    <b v="0"/>
    <n v="0.107325"/>
    <n v="72.762711864406782"/>
    <x v="7"/>
    <x v="19"/>
    <x v="115"/>
    <b v="0"/>
    <s v="food/food trucks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n v="45"/>
    <b v="0"/>
    <n v="5.3846153846153844E-4"/>
    <n v="17.5"/>
    <x v="7"/>
    <x v="19"/>
    <x v="84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n v="29.958333333335759"/>
    <b v="0"/>
    <n v="7.1428571428571426E-3"/>
    <n v="25"/>
    <x v="7"/>
    <x v="19"/>
    <x v="29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n v="30"/>
    <b v="0"/>
    <n v="8.0000000000000002E-3"/>
    <n v="13.333333333333334"/>
    <x v="7"/>
    <x v="19"/>
    <x v="8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n v="30"/>
    <b v="0"/>
    <n v="3.3333333333333335E-5"/>
    <n v="1"/>
    <x v="7"/>
    <x v="19"/>
    <x v="29"/>
    <b v="0"/>
    <s v="food/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n v="59.958333333335759"/>
    <b v="0"/>
    <n v="4.7333333333333333E-3"/>
    <n v="23.666666666666668"/>
    <x v="7"/>
    <x v="19"/>
    <x v="8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n v="34"/>
    <b v="0"/>
    <n v="5.6500000000000002E-2"/>
    <n v="89.21052631578948"/>
    <x v="7"/>
    <x v="19"/>
    <x v="44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n v="30.976585648153559"/>
    <b v="0"/>
    <n v="0.26352173913043481"/>
    <n v="116.55769230769231"/>
    <x v="7"/>
    <x v="19"/>
    <x v="47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n v="30"/>
    <b v="0"/>
    <n v="3.2512500000000002E-3"/>
    <n v="13.005000000000001"/>
    <x v="7"/>
    <x v="19"/>
    <x v="84"/>
    <b v="0"/>
    <s v="food/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n v="30"/>
    <b v="0"/>
    <n v="0"/>
    <n v="0"/>
    <x v="7"/>
    <x v="19"/>
    <x v="78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n v="30"/>
    <b v="0"/>
    <n v="7.0007000700070005E-3"/>
    <n v="17.5"/>
    <x v="7"/>
    <x v="19"/>
    <x v="80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n v="30.958333333335759"/>
    <b v="0"/>
    <n v="0.46176470588235297"/>
    <n v="34.130434782608695"/>
    <x v="1"/>
    <x v="38"/>
    <x v="67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n v="29.958333333335759"/>
    <b v="1"/>
    <n v="0.34410000000000002"/>
    <n v="132.34615384615384"/>
    <x v="1"/>
    <x v="38"/>
    <x v="55"/>
    <b v="0"/>
    <s v="theater/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n v="59.958333333335759"/>
    <b v="0"/>
    <n v="1.0375000000000001"/>
    <n v="922.22222222222217"/>
    <x v="1"/>
    <x v="38"/>
    <x v="43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n v="42.958333333328483"/>
    <b v="0"/>
    <n v="6.0263157894736845E-2"/>
    <n v="163.57142857142858"/>
    <x v="1"/>
    <x v="38"/>
    <x v="63"/>
    <b v="0"/>
    <s v="theater/spaces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n v="44.958333333335759"/>
    <b v="0"/>
    <n v="0.10539393939393939"/>
    <n v="217.375"/>
    <x v="1"/>
    <x v="38"/>
    <x v="22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n v="28.996030092595902"/>
    <b v="1"/>
    <n v="1.1229714285714285"/>
    <n v="149.44486692015209"/>
    <x v="1"/>
    <x v="38"/>
    <x v="40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n v="29.508067129630945"/>
    <b v="1"/>
    <n v="3.50844625"/>
    <n v="71.237487309644663"/>
    <x v="1"/>
    <x v="38"/>
    <x v="476"/>
    <b v="1"/>
    <s v="theater/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n v="60"/>
    <b v="1"/>
    <n v="2.3321535"/>
    <n v="44.464318398474738"/>
    <x v="1"/>
    <x v="38"/>
    <x v="477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n v="35.016192129631236"/>
    <b v="1"/>
    <n v="1.01606"/>
    <n v="164.94480519480518"/>
    <x v="1"/>
    <x v="38"/>
    <x v="478"/>
    <b v="1"/>
    <s v="theater/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n v="31.853842592594447"/>
    <b v="1"/>
    <n v="1.5390035000000002"/>
    <n v="84.871516544117654"/>
    <x v="1"/>
    <x v="38"/>
    <x v="479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n v="30.172106481477385"/>
    <b v="1"/>
    <n v="1.007161125319693"/>
    <n v="53.945205479452056"/>
    <x v="1"/>
    <x v="38"/>
    <x v="196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n v="36.687962962962047"/>
    <b v="1"/>
    <n v="1.3138181818181818"/>
    <n v="50.531468531468533"/>
    <x v="1"/>
    <x v="38"/>
    <x v="235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n v="40"/>
    <b v="1"/>
    <n v="1.0224133333333334"/>
    <n v="108.00140845070422"/>
    <x v="1"/>
    <x v="38"/>
    <x v="480"/>
    <b v="1"/>
    <s v="theater/spaces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n v="28.30328703703708"/>
    <b v="1"/>
    <n v="1.1635599999999999"/>
    <n v="95.373770491803285"/>
    <x v="1"/>
    <x v="38"/>
    <x v="120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n v="34"/>
    <b v="1"/>
    <n v="2.6462241666666664"/>
    <n v="57.631016333938291"/>
    <x v="1"/>
    <x v="38"/>
    <x v="48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n v="30"/>
    <b v="1"/>
    <n v="1.1998010000000001"/>
    <n v="64.160481283422456"/>
    <x v="1"/>
    <x v="38"/>
    <x v="482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n v="45.041666666664241"/>
    <b v="1"/>
    <n v="1.2010400000000001"/>
    <n v="92.387692307692305"/>
    <x v="1"/>
    <x v="38"/>
    <x v="166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n v="28.36174768517958"/>
    <b v="1"/>
    <n v="1.0358333333333334"/>
    <n v="125.97972972972973"/>
    <x v="1"/>
    <x v="38"/>
    <x v="265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n v="59.958333333328483"/>
    <b v="0"/>
    <n v="1.0883333333333334"/>
    <n v="94.637681159420296"/>
    <x v="1"/>
    <x v="38"/>
    <x v="50"/>
    <b v="1"/>
    <s v="theater/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n v="30.041666666671517"/>
    <b v="0"/>
    <n v="1.1812400000000001"/>
    <n v="170.69942196531792"/>
    <x v="1"/>
    <x v="38"/>
    <x v="210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n v="30.247708333328774"/>
    <b v="0"/>
    <n v="14.62"/>
    <n v="40.762081784386616"/>
    <x v="2"/>
    <x v="30"/>
    <x v="314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n v="60"/>
    <b v="0"/>
    <n v="2.5253999999999999"/>
    <n v="68.254054054054052"/>
    <x v="2"/>
    <x v="30"/>
    <x v="333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n v="60.041666666664241"/>
    <b v="0"/>
    <n v="1.4005000000000001"/>
    <n v="95.48863636363636"/>
    <x v="2"/>
    <x v="30"/>
    <x v="282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n v="32"/>
    <b v="0"/>
    <n v="2.9687520259319289"/>
    <n v="7.1902649656526005"/>
    <x v="2"/>
    <x v="30"/>
    <x v="483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n v="50"/>
    <b v="0"/>
    <n v="1.445425"/>
    <n v="511.65486725663715"/>
    <x v="2"/>
    <x v="30"/>
    <x v="116"/>
    <b v="1"/>
    <s v="technology/hardware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n v="30"/>
    <b v="0"/>
    <n v="1.05745"/>
    <n v="261.74504950495049"/>
    <x v="2"/>
    <x v="30"/>
    <x v="442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n v="25"/>
    <b v="0"/>
    <n v="4.9321000000000002"/>
    <n v="69.760961810466767"/>
    <x v="2"/>
    <x v="30"/>
    <x v="484"/>
    <b v="1"/>
    <s v="technology/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n v="35"/>
    <b v="0"/>
    <n v="2.0182666666666669"/>
    <n v="77.229591836734699"/>
    <x v="2"/>
    <x v="30"/>
    <x v="413"/>
    <b v="1"/>
    <s v="technology/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n v="30"/>
    <b v="0"/>
    <n v="1.0444"/>
    <n v="340.56521739130437"/>
    <x v="2"/>
    <x v="30"/>
    <x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n v="35"/>
    <b v="0"/>
    <n v="1.7029262962962963"/>
    <n v="67.417903225806455"/>
    <x v="2"/>
    <x v="30"/>
    <x v="345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n v="57.640949074069795"/>
    <b v="0"/>
    <n v="1.0430333333333333"/>
    <n v="845.70270270270271"/>
    <x v="2"/>
    <x v="30"/>
    <x v="7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n v="32.191805555557949"/>
    <b v="0"/>
    <n v="1.1825000000000001"/>
    <n v="97.191780821917803"/>
    <x v="2"/>
    <x v="30"/>
    <x v="9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n v="59.958333333328483"/>
    <b v="0"/>
    <n v="1.07538"/>
    <n v="451.84033613445376"/>
    <x v="2"/>
    <x v="30"/>
    <x v="46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n v="30.247083333335468"/>
    <b v="0"/>
    <n v="22603"/>
    <n v="138.66871165644173"/>
    <x v="2"/>
    <x v="30"/>
    <x v="430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n v="30.712384259262762"/>
    <b v="0"/>
    <n v="9.7813466666666677"/>
    <n v="21.640147492625371"/>
    <x v="2"/>
    <x v="30"/>
    <x v="485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n v="30"/>
    <b v="0"/>
    <n v="1.2290000000000001"/>
    <n v="169.51724137931035"/>
    <x v="2"/>
    <x v="30"/>
    <x v="6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n v="42.873993055553001"/>
    <b v="0"/>
    <n v="2.4606080000000001"/>
    <n v="161.88210526315791"/>
    <x v="2"/>
    <x v="30"/>
    <x v="231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n v="60"/>
    <b v="0"/>
    <n v="1.4794"/>
    <n v="493.13333333333333"/>
    <x v="2"/>
    <x v="30"/>
    <x v="41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n v="45"/>
    <b v="0"/>
    <n v="3.8409090909090908"/>
    <n v="22.120418848167539"/>
    <x v="2"/>
    <x v="30"/>
    <x v="277"/>
    <b v="1"/>
    <s v="technology/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n v="29.958333333343035"/>
    <b v="0"/>
    <n v="1.0333333333333334"/>
    <n v="18.235294117647058"/>
    <x v="2"/>
    <x v="30"/>
    <x v="57"/>
    <b v="1"/>
    <s v="technology/hardware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n v="20.430763888885849"/>
    <b v="0"/>
    <n v="4.3750000000000004E-3"/>
    <n v="8.75"/>
    <x v="3"/>
    <x v="39"/>
    <x v="80"/>
    <b v="0"/>
    <s v="publishing/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n v="14"/>
    <b v="0"/>
    <n v="0.29239999999999999"/>
    <n v="40.611111111111114"/>
    <x v="3"/>
    <x v="39"/>
    <x v="59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n v="30"/>
    <b v="0"/>
    <n v="0"/>
    <n v="0"/>
    <x v="3"/>
    <x v="39"/>
    <x v="78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n v="30"/>
    <b v="0"/>
    <n v="5.2187499999999998E-2"/>
    <n v="37.954545454545453"/>
    <x v="3"/>
    <x v="39"/>
    <x v="19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n v="60"/>
    <b v="0"/>
    <n v="0.21887499999999999"/>
    <n v="35.734693877551024"/>
    <x v="3"/>
    <x v="39"/>
    <x v="72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n v="30"/>
    <b v="0"/>
    <n v="0.26700000000000002"/>
    <n v="42.157894736842103"/>
    <x v="3"/>
    <x v="39"/>
    <x v="10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n v="31.483831018515048"/>
    <b v="0"/>
    <n v="0.28000000000000003"/>
    <n v="35"/>
    <x v="3"/>
    <x v="39"/>
    <x v="80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n v="30"/>
    <b v="0"/>
    <n v="1.06E-2"/>
    <n v="13.25"/>
    <x v="3"/>
    <x v="39"/>
    <x v="80"/>
    <b v="0"/>
    <s v="publishing/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n v="29.958333333328483"/>
    <b v="0"/>
    <n v="1.0999999999999999E-2"/>
    <n v="55"/>
    <x v="3"/>
    <x v="39"/>
    <x v="84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n v="11.933506944449618"/>
    <b v="0"/>
    <n v="0"/>
    <n v="0"/>
    <x v="3"/>
    <x v="39"/>
    <x v="78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n v="60"/>
    <b v="0"/>
    <n v="0"/>
    <n v="0"/>
    <x v="3"/>
    <x v="39"/>
    <x v="78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n v="40"/>
    <b v="0"/>
    <n v="0.11458333333333333"/>
    <n v="39.285714285714285"/>
    <x v="3"/>
    <x v="39"/>
    <x v="25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n v="30"/>
    <b v="0"/>
    <n v="0.19"/>
    <n v="47.5"/>
    <x v="3"/>
    <x v="39"/>
    <x v="22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n v="30"/>
    <b v="0"/>
    <n v="0"/>
    <n v="0"/>
    <x v="3"/>
    <x v="39"/>
    <x v="78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n v="30"/>
    <b v="0"/>
    <n v="0.52"/>
    <n v="17.333333333333332"/>
    <x v="3"/>
    <x v="39"/>
    <x v="41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n v="30"/>
    <b v="0"/>
    <n v="0.1048"/>
    <n v="31.757575757575758"/>
    <x v="3"/>
    <x v="39"/>
    <x v="51"/>
    <b v="0"/>
    <s v="publishing/children's books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n v="15"/>
    <b v="0"/>
    <n v="6.6666666666666671E-3"/>
    <n v="5"/>
    <x v="3"/>
    <x v="39"/>
    <x v="84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n v="14"/>
    <b v="0"/>
    <n v="0.11700000000000001"/>
    <n v="39"/>
    <x v="3"/>
    <x v="39"/>
    <x v="79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n v="43"/>
    <b v="0"/>
    <n v="0.105"/>
    <n v="52.5"/>
    <x v="3"/>
    <x v="39"/>
    <x v="84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n v="30"/>
    <b v="0"/>
    <n v="0"/>
    <n v="0"/>
    <x v="3"/>
    <x v="39"/>
    <x v="78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n v="30"/>
    <b v="0"/>
    <n v="7.1999999999999998E-3"/>
    <n v="9"/>
    <x v="3"/>
    <x v="39"/>
    <x v="80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n v="59.958333333335759"/>
    <b v="0"/>
    <n v="7.6923076923076927E-3"/>
    <n v="25"/>
    <x v="3"/>
    <x v="39"/>
    <x v="29"/>
    <b v="0"/>
    <s v="publishing/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n v="45"/>
    <b v="0"/>
    <n v="2.2842639593908631E-3"/>
    <n v="30"/>
    <x v="3"/>
    <x v="39"/>
    <x v="8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n v="29.499641203699866"/>
    <b v="0"/>
    <n v="1.125E-2"/>
    <n v="11.25"/>
    <x v="3"/>
    <x v="39"/>
    <x v="80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n v="16"/>
    <b v="0"/>
    <n v="0"/>
    <n v="0"/>
    <x v="3"/>
    <x v="39"/>
    <x v="78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n v="30"/>
    <b v="0"/>
    <n v="0.02"/>
    <n v="25"/>
    <x v="3"/>
    <x v="39"/>
    <x v="80"/>
    <b v="0"/>
    <s v="publishing/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n v="60"/>
    <b v="0"/>
    <n v="8.5000000000000006E-3"/>
    <n v="11.333333333333334"/>
    <x v="3"/>
    <x v="39"/>
    <x v="8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n v="29.958333333335759"/>
    <b v="0"/>
    <n v="0.14314285714285716"/>
    <n v="29.470588235294116"/>
    <x v="3"/>
    <x v="39"/>
    <x v="69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n v="50"/>
    <b v="0"/>
    <n v="2.5000000000000001E-3"/>
    <n v="1"/>
    <x v="3"/>
    <x v="39"/>
    <x v="84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n v="29.958333333335759"/>
    <b v="0"/>
    <n v="0.1041125"/>
    <n v="63.098484848484851"/>
    <x v="3"/>
    <x v="39"/>
    <x v="51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n v="49.176620370373712"/>
    <b v="0"/>
    <n v="0"/>
    <n v="0"/>
    <x v="3"/>
    <x v="39"/>
    <x v="78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n v="15"/>
    <b v="0"/>
    <n v="0"/>
    <n v="0"/>
    <x v="3"/>
    <x v="39"/>
    <x v="78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n v="10"/>
    <b v="0"/>
    <n v="1.8867924528301887E-3"/>
    <n v="1"/>
    <x v="3"/>
    <x v="39"/>
    <x v="29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n v="30"/>
    <b v="0"/>
    <n v="0.14249999999999999"/>
    <n v="43.846153846153847"/>
    <x v="3"/>
    <x v="39"/>
    <x v="62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n v="30"/>
    <b v="0"/>
    <n v="0.03"/>
    <n v="75"/>
    <x v="3"/>
    <x v="39"/>
    <x v="84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n v="31"/>
    <b v="0"/>
    <n v="7.8809523809523815E-2"/>
    <n v="45.972222222222221"/>
    <x v="3"/>
    <x v="39"/>
    <x v="17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n v="30"/>
    <b v="0"/>
    <n v="3.3333333333333335E-3"/>
    <n v="10"/>
    <x v="3"/>
    <x v="39"/>
    <x v="29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n v="30"/>
    <b v="0"/>
    <n v="0.25545454545454543"/>
    <n v="93.666666666666671"/>
    <x v="3"/>
    <x v="39"/>
    <x v="41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n v="30.041666666664241"/>
    <b v="0"/>
    <n v="2.12E-2"/>
    <n v="53"/>
    <x v="3"/>
    <x v="39"/>
    <x v="29"/>
    <b v="0"/>
    <s v="publishing/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n v="30"/>
    <b v="0"/>
    <n v="0"/>
    <n v="0"/>
    <x v="3"/>
    <x v="39"/>
    <x v="78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n v="28.350069444451947"/>
    <b v="0"/>
    <n v="1.0528"/>
    <n v="47"/>
    <x v="1"/>
    <x v="6"/>
    <x v="33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n v="25.282662037039699"/>
    <b v="0"/>
    <n v="1.2"/>
    <n v="66.666666666666671"/>
    <x v="1"/>
    <x v="6"/>
    <x v="59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n v="14"/>
    <b v="0"/>
    <n v="1.145"/>
    <n v="18.770491803278688"/>
    <x v="1"/>
    <x v="6"/>
    <x v="42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n v="21"/>
    <b v="0"/>
    <n v="1.19"/>
    <n v="66.111111111111114"/>
    <x v="1"/>
    <x v="6"/>
    <x v="52"/>
    <b v="1"/>
    <s v="theater/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n v="29.685567129628907"/>
    <b v="0"/>
    <n v="1.0468"/>
    <n v="36.859154929577464"/>
    <x v="1"/>
    <x v="6"/>
    <x v="136"/>
    <b v="1"/>
    <s v="theater/plays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n v="14"/>
    <b v="0"/>
    <n v="1.1783999999999999"/>
    <n v="39.810810810810814"/>
    <x v="1"/>
    <x v="6"/>
    <x v="142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n v="30"/>
    <b v="0"/>
    <n v="1.1970000000000001"/>
    <n v="31.5"/>
    <x v="1"/>
    <x v="6"/>
    <x v="44"/>
    <b v="1"/>
    <s v="theater/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n v="30"/>
    <b v="0"/>
    <n v="1.0249999999999999"/>
    <n v="102.5"/>
    <x v="1"/>
    <x v="6"/>
    <x v="9"/>
    <b v="1"/>
    <s v="theater/plays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n v="19.153541666673846"/>
    <b v="0"/>
    <n v="1.0116666666666667"/>
    <n v="126.45833333333333"/>
    <x v="1"/>
    <x v="6"/>
    <x v="5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n v="30"/>
    <b v="0"/>
    <n v="1.0533333333333332"/>
    <n v="47.878787878787875"/>
    <x v="1"/>
    <x v="6"/>
    <x v="3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n v="30.266678240746842"/>
    <b v="0"/>
    <n v="1.0249999999999999"/>
    <n v="73.214285714285708"/>
    <x v="1"/>
    <x v="6"/>
    <x v="33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n v="45"/>
    <b v="0"/>
    <n v="1.0760000000000001"/>
    <n v="89.666666666666671"/>
    <x v="1"/>
    <x v="6"/>
    <x v="5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n v="30"/>
    <b v="0"/>
    <n v="1.105675"/>
    <n v="151.4623287671233"/>
    <x v="1"/>
    <x v="6"/>
    <x v="196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n v="16.100011574075324"/>
    <b v="0"/>
    <n v="1.5"/>
    <n v="25"/>
    <x v="1"/>
    <x v="6"/>
    <x v="8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n v="16.43239583333343"/>
    <b v="0"/>
    <n v="1.0428571428571429"/>
    <n v="36.5"/>
    <x v="1"/>
    <x v="6"/>
    <x v="9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n v="30"/>
    <b v="0"/>
    <n v="1.155"/>
    <n v="44"/>
    <x v="1"/>
    <x v="6"/>
    <x v="64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n v="30"/>
    <b v="0"/>
    <n v="1.02645125"/>
    <n v="87.357553191489373"/>
    <x v="1"/>
    <x v="6"/>
    <x v="225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n v="14.991655092599103"/>
    <b v="0"/>
    <n v="1.014"/>
    <n v="36.474820143884891"/>
    <x v="1"/>
    <x v="6"/>
    <x v="237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n v="31.401967592595611"/>
    <b v="0"/>
    <n v="1.1663479999999999"/>
    <n v="44.859538461538463"/>
    <x v="1"/>
    <x v="6"/>
    <x v="208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n v="60"/>
    <b v="0"/>
    <n v="1.33"/>
    <n v="42.903225806451616"/>
    <x v="1"/>
    <x v="6"/>
    <x v="162"/>
    <b v="1"/>
    <s v="theater/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n v="22.215173611111823"/>
    <b v="0"/>
    <n v="1.3320000000000001"/>
    <n v="51.230769230769234"/>
    <x v="1"/>
    <x v="6"/>
    <x v="62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n v="30"/>
    <b v="0"/>
    <n v="1.0183333333333333"/>
    <n v="33.944444444444443"/>
    <x v="1"/>
    <x v="6"/>
    <x v="24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n v="42.934305555550964"/>
    <b v="0"/>
    <n v="1.2795000000000001"/>
    <n v="90.744680851063833"/>
    <x v="1"/>
    <x v="6"/>
    <x v="26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n v="30"/>
    <b v="0"/>
    <n v="1.1499999999999999"/>
    <n v="50"/>
    <x v="1"/>
    <x v="6"/>
    <x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n v="25"/>
    <b v="0"/>
    <n v="1.1000000000000001"/>
    <n v="24.444444444444443"/>
    <x v="1"/>
    <x v="6"/>
    <x v="59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n v="36.191087962957681"/>
    <b v="0"/>
    <n v="1.121"/>
    <n v="44.25"/>
    <x v="1"/>
    <x v="6"/>
    <x v="88"/>
    <b v="1"/>
    <s v="theater/plays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n v="30"/>
    <b v="0"/>
    <n v="1.26"/>
    <n v="67.741935483870961"/>
    <x v="1"/>
    <x v="6"/>
    <x v="251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n v="30"/>
    <b v="0"/>
    <n v="1.0024444444444445"/>
    <n v="65.376811594202906"/>
    <x v="1"/>
    <x v="6"/>
    <x v="50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n v="8.1135995370277669"/>
    <b v="0"/>
    <n v="1.024"/>
    <n v="121.9047619047619"/>
    <x v="1"/>
    <x v="6"/>
    <x v="64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n v="32.026342592595029"/>
    <b v="0"/>
    <n v="1.0820000000000001"/>
    <n v="47.456140350877192"/>
    <x v="1"/>
    <x v="6"/>
    <x v="7"/>
    <b v="1"/>
    <s v="theater/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n v="30"/>
    <b v="0"/>
    <n v="1.0026999999999999"/>
    <n v="92.842592592592595"/>
    <x v="1"/>
    <x v="6"/>
    <x v="52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n v="45.422476851861575"/>
    <b v="0"/>
    <n v="1.133"/>
    <n v="68.253012048192772"/>
    <x v="1"/>
    <x v="6"/>
    <x v="1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n v="25"/>
    <b v="0"/>
    <n v="1.2757571428571428"/>
    <n v="37.209583333333335"/>
    <x v="1"/>
    <x v="6"/>
    <x v="93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n v="30"/>
    <b v="0"/>
    <n v="1.0773333333333333"/>
    <n v="25.25"/>
    <x v="1"/>
    <x v="6"/>
    <x v="31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n v="30"/>
    <b v="0"/>
    <n v="2.42"/>
    <n v="43.214285714285715"/>
    <x v="1"/>
    <x v="6"/>
    <x v="25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n v="30.199166666672681"/>
    <b v="0"/>
    <n v="1.4156666666666666"/>
    <n v="25.130177514792898"/>
    <x v="1"/>
    <x v="6"/>
    <x v="3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n v="40"/>
    <b v="0"/>
    <n v="1.3"/>
    <n v="23.636363636363637"/>
    <x v="1"/>
    <x v="6"/>
    <x v="51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n v="20"/>
    <b v="0"/>
    <n v="1.0603"/>
    <n v="103.95098039215686"/>
    <x v="1"/>
    <x v="6"/>
    <x v="33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n v="30"/>
    <b v="0"/>
    <n v="1.048"/>
    <n v="50.384615384615387"/>
    <x v="1"/>
    <x v="6"/>
    <x v="201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n v="24.389016203698702"/>
    <b v="0"/>
    <n v="1.36"/>
    <n v="13.6"/>
    <x v="1"/>
    <x v="6"/>
    <x v="9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n v="30"/>
    <b v="0"/>
    <n v="1"/>
    <n v="28.571428571428573"/>
    <x v="1"/>
    <x v="6"/>
    <x v="2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n v="29.958333333343035"/>
    <b v="0"/>
    <n v="1"/>
    <n v="63.829787234042556"/>
    <x v="1"/>
    <x v="6"/>
    <x v="225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n v="27.945995370369928"/>
    <b v="0"/>
    <n v="1.24"/>
    <n v="8.8571428571428577"/>
    <x v="1"/>
    <x v="6"/>
    <x v="25"/>
    <b v="1"/>
    <s v="theater/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n v="31.800740740742185"/>
    <b v="0"/>
    <n v="1.1692307692307693"/>
    <n v="50.666666666666664"/>
    <x v="1"/>
    <x v="6"/>
    <x v="41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n v="30"/>
    <b v="0"/>
    <n v="1.0333333333333334"/>
    <n v="60.784313725490193"/>
    <x v="1"/>
    <x v="6"/>
    <x v="13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n v="24.256805555560277"/>
    <b v="0"/>
    <n v="1.0774999999999999"/>
    <n v="113.42105263157895"/>
    <x v="1"/>
    <x v="6"/>
    <x v="10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n v="30.003865740742185"/>
    <b v="0"/>
    <n v="1.2024999999999999"/>
    <n v="104.56521739130434"/>
    <x v="1"/>
    <x v="6"/>
    <x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n v="25.693645833329356"/>
    <b v="0"/>
    <n v="1.0037894736842106"/>
    <n v="98.30927835051547"/>
    <x v="1"/>
    <x v="6"/>
    <x v="174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n v="28"/>
    <b v="0"/>
    <n v="1.0651999999999999"/>
    <n v="35.039473684210527"/>
    <x v="1"/>
    <x v="6"/>
    <x v="88"/>
    <b v="1"/>
    <s v="theater/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n v="12.326296296298096"/>
    <b v="0"/>
    <n v="1"/>
    <n v="272.72727272727275"/>
    <x v="1"/>
    <x v="6"/>
    <x v="202"/>
    <b v="1"/>
    <s v="theater/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n v="30"/>
    <b v="0"/>
    <n v="1.1066666666666667"/>
    <n v="63.846153846153847"/>
    <x v="1"/>
    <x v="6"/>
    <x v="47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n v="28.20724537037313"/>
    <b v="0"/>
    <n v="1.1471959999999999"/>
    <n v="30.189368421052631"/>
    <x v="1"/>
    <x v="6"/>
    <x v="195"/>
    <b v="1"/>
    <s v="theater/plays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n v="19.955636574071832"/>
    <b v="0"/>
    <n v="1.0825925925925926"/>
    <n v="83.51428571428572"/>
    <x v="1"/>
    <x v="6"/>
    <x v="2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n v="15"/>
    <b v="0"/>
    <n v="1.7"/>
    <n v="64.761904761904759"/>
    <x v="1"/>
    <x v="6"/>
    <x v="64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n v="29.296099537037662"/>
    <b v="0"/>
    <n v="1.8709899999999999"/>
    <n v="20.118172043010752"/>
    <x v="1"/>
    <x v="6"/>
    <x v="251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n v="37.945856481477676"/>
    <b v="0"/>
    <n v="1.0777777777777777"/>
    <n v="44.090909090909093"/>
    <x v="1"/>
    <x v="6"/>
    <x v="202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n v="40.041666666664241"/>
    <b v="0"/>
    <n v="1"/>
    <n v="40.476190476190474"/>
    <x v="1"/>
    <x v="6"/>
    <x v="64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n v="22.309074074073578"/>
    <b v="0"/>
    <n v="1.2024999999999999"/>
    <n v="44.537037037037038"/>
    <x v="1"/>
    <x v="6"/>
    <x v="241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n v="22.967430555559986"/>
    <b v="0"/>
    <n v="1.1142857142857143"/>
    <n v="125.80645161290323"/>
    <x v="1"/>
    <x v="6"/>
    <x v="162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n v="21.672696759254904"/>
    <b v="0"/>
    <n v="1.04"/>
    <n v="19.696969696969695"/>
    <x v="1"/>
    <x v="6"/>
    <x v="46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n v="60.041666666671517"/>
    <b v="0"/>
    <n v="0.01"/>
    <n v="10"/>
    <x v="1"/>
    <x v="6"/>
    <x v="29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n v="26.50584490741312"/>
    <b v="0"/>
    <n v="0"/>
    <n v="0"/>
    <x v="1"/>
    <x v="6"/>
    <x v="78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n v="41.428819444452529"/>
    <b v="0"/>
    <n v="0"/>
    <n v="0"/>
    <x v="1"/>
    <x v="6"/>
    <x v="78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n v="30"/>
    <b v="0"/>
    <n v="5.4545454545454543E-2"/>
    <n v="30"/>
    <x v="1"/>
    <x v="6"/>
    <x v="29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n v="60"/>
    <b v="0"/>
    <n v="0.31546666666666667"/>
    <n v="60.666666666666664"/>
    <x v="1"/>
    <x v="6"/>
    <x v="70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n v="45"/>
    <b v="0"/>
    <n v="0"/>
    <n v="0"/>
    <x v="1"/>
    <x v="6"/>
    <x v="78"/>
    <b v="0"/>
    <s v="theater/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n v="60"/>
    <b v="0"/>
    <n v="0"/>
    <n v="0"/>
    <x v="1"/>
    <x v="6"/>
    <x v="78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n v="30"/>
    <b v="0"/>
    <n v="2E-3"/>
    <n v="23.333333333333332"/>
    <x v="1"/>
    <x v="6"/>
    <x v="8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n v="30"/>
    <b v="0"/>
    <n v="0.01"/>
    <n v="5"/>
    <x v="1"/>
    <x v="6"/>
    <x v="29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n v="30"/>
    <b v="0"/>
    <n v="3.8875E-2"/>
    <n v="23.923076923076923"/>
    <x v="1"/>
    <x v="6"/>
    <x v="62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n v="8.9674884259293322"/>
    <b v="0"/>
    <n v="0"/>
    <n v="0"/>
    <x v="1"/>
    <x v="6"/>
    <x v="78"/>
    <b v="0"/>
    <s v="theater/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n v="30"/>
    <b v="0"/>
    <n v="1.9E-2"/>
    <n v="15.833333333333334"/>
    <x v="1"/>
    <x v="6"/>
    <x v="79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n v="60"/>
    <b v="0"/>
    <n v="0"/>
    <n v="0"/>
    <x v="1"/>
    <x v="6"/>
    <x v="78"/>
    <b v="0"/>
    <s v="theater/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n v="20"/>
    <b v="0"/>
    <n v="0.41699999999999998"/>
    <n v="29.785714285714285"/>
    <x v="1"/>
    <x v="6"/>
    <x v="25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n v="28.974178240736364"/>
    <b v="0"/>
    <n v="0.5"/>
    <n v="60"/>
    <x v="1"/>
    <x v="6"/>
    <x v="81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n v="59.861030092593865"/>
    <b v="0"/>
    <n v="4.8666666666666664E-2"/>
    <n v="24.333333333333332"/>
    <x v="1"/>
    <x v="6"/>
    <x v="79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n v="59.829918981486117"/>
    <b v="0"/>
    <n v="0.19736842105263158"/>
    <n v="500"/>
    <x v="1"/>
    <x v="6"/>
    <x v="41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n v="23.932696759264218"/>
    <b v="0"/>
    <n v="0"/>
    <n v="0"/>
    <x v="1"/>
    <x v="6"/>
    <x v="78"/>
    <b v="0"/>
    <s v="theater/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n v="60"/>
    <b v="0"/>
    <n v="1.7500000000000002E-2"/>
    <n v="35"/>
    <x v="1"/>
    <x v="6"/>
    <x v="29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n v="60"/>
    <b v="0"/>
    <n v="6.6500000000000004E-2"/>
    <n v="29.555555555555557"/>
    <x v="1"/>
    <x v="6"/>
    <x v="82"/>
    <b v="0"/>
    <s v="theater/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n v="14"/>
    <b v="0"/>
    <n v="0.32"/>
    <n v="26.666666666666668"/>
    <x v="1"/>
    <x v="6"/>
    <x v="8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n v="30"/>
    <b v="0"/>
    <n v="4.3307086614173228E-3"/>
    <n v="18.333333333333332"/>
    <x v="1"/>
    <x v="6"/>
    <x v="8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n v="60"/>
    <b v="0"/>
    <n v="4.0000000000000002E-4"/>
    <n v="20"/>
    <x v="1"/>
    <x v="6"/>
    <x v="29"/>
    <b v="0"/>
    <s v="theater/plays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n v="29.940659722225973"/>
    <b v="0"/>
    <n v="1.6E-2"/>
    <n v="13.333333333333334"/>
    <x v="1"/>
    <x v="6"/>
    <x v="8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n v="60"/>
    <b v="0"/>
    <n v="0"/>
    <n v="0"/>
    <x v="1"/>
    <x v="6"/>
    <x v="78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n v="29.961562500000582"/>
    <b v="0"/>
    <n v="8.9999999999999993E-3"/>
    <n v="22.5"/>
    <x v="1"/>
    <x v="6"/>
    <x v="84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n v="23.97138888889458"/>
    <b v="0"/>
    <n v="0.2016"/>
    <n v="50.4"/>
    <x v="1"/>
    <x v="6"/>
    <x v="73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n v="30"/>
    <b v="0"/>
    <n v="0.42011733333333334"/>
    <n v="105.02933333333334"/>
    <x v="1"/>
    <x v="6"/>
    <x v="65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n v="30"/>
    <b v="0"/>
    <n v="8.8500000000000002E-3"/>
    <n v="35.4"/>
    <x v="1"/>
    <x v="6"/>
    <x v="81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n v="30"/>
    <b v="0"/>
    <n v="0.15"/>
    <n v="83.333333333333329"/>
    <x v="1"/>
    <x v="6"/>
    <x v="82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n v="20"/>
    <b v="0"/>
    <n v="4.6699999999999998E-2"/>
    <n v="35.92307692307692"/>
    <x v="1"/>
    <x v="6"/>
    <x v="62"/>
    <b v="0"/>
    <s v="theater/plays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n v="60"/>
    <b v="0"/>
    <n v="0"/>
    <n v="0"/>
    <x v="1"/>
    <x v="6"/>
    <x v="78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n v="30"/>
    <b v="0"/>
    <n v="0.38119999999999998"/>
    <n v="119.125"/>
    <x v="1"/>
    <x v="6"/>
    <x v="22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n v="30"/>
    <b v="0"/>
    <n v="5.4199999999999998E-2"/>
    <n v="90.333333333333329"/>
    <x v="1"/>
    <x v="6"/>
    <x v="8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n v="30"/>
    <b v="0"/>
    <n v="3.5E-4"/>
    <n v="2.3333333333333335"/>
    <x v="1"/>
    <x v="6"/>
    <x v="8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n v="30"/>
    <b v="0"/>
    <n v="0"/>
    <n v="0"/>
    <x v="1"/>
    <x v="6"/>
    <x v="78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n v="31.75319444444176"/>
    <b v="0"/>
    <n v="0.10833333333333334"/>
    <n v="108.33333333333333"/>
    <x v="1"/>
    <x v="6"/>
    <x v="79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n v="60"/>
    <b v="0"/>
    <n v="2.1000000000000001E-2"/>
    <n v="15.75"/>
    <x v="1"/>
    <x v="6"/>
    <x v="80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n v="30"/>
    <b v="0"/>
    <n v="2.5892857142857141E-3"/>
    <n v="29"/>
    <x v="1"/>
    <x v="6"/>
    <x v="29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n v="43.806111111109203"/>
    <b v="0"/>
    <n v="0.23333333333333334"/>
    <n v="96.551724137931032"/>
    <x v="1"/>
    <x v="6"/>
    <x v="60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n v="60.041666666664241"/>
    <b v="0"/>
    <n v="0"/>
    <n v="0"/>
    <x v="1"/>
    <x v="6"/>
    <x v="78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n v="30"/>
    <b v="0"/>
    <n v="0.33600000000000002"/>
    <n v="63"/>
    <x v="1"/>
    <x v="6"/>
    <x v="80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n v="35.304432870369055"/>
    <b v="0"/>
    <n v="0.1908"/>
    <n v="381.6"/>
    <x v="1"/>
    <x v="6"/>
    <x v="81"/>
    <b v="0"/>
    <s v="theater/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n v="30"/>
    <b v="0"/>
    <n v="4.1111111111111114E-3"/>
    <n v="46.25"/>
    <x v="1"/>
    <x v="6"/>
    <x v="80"/>
    <b v="0"/>
    <s v="theater/plays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n v="29.958333333335759"/>
    <b v="0"/>
    <n v="0.32500000000000001"/>
    <n v="26"/>
    <x v="1"/>
    <x v="6"/>
    <x v="81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n v="4.5330555555556202"/>
    <b v="0"/>
    <n v="0.05"/>
    <n v="10"/>
    <x v="1"/>
    <x v="6"/>
    <x v="29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n v="30"/>
    <b v="0"/>
    <n v="1.6666666666666668E-3"/>
    <n v="5"/>
    <x v="1"/>
    <x v="6"/>
    <x v="29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n v="7.6724537037007394"/>
    <b v="0"/>
    <n v="0"/>
    <n v="0"/>
    <x v="1"/>
    <x v="6"/>
    <x v="78"/>
    <b v="0"/>
    <s v="theater/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n v="30"/>
    <b v="0"/>
    <n v="0.38066666666666665"/>
    <n v="81.571428571428569"/>
    <x v="1"/>
    <x v="6"/>
    <x v="25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n v="28.382037037037662"/>
    <b v="0"/>
    <n v="1.0500000000000001E-2"/>
    <n v="7"/>
    <x v="1"/>
    <x v="6"/>
    <x v="8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n v="59.958333333328483"/>
    <b v="0"/>
    <n v="2.7300000000000001E-2"/>
    <n v="27.3"/>
    <x v="1"/>
    <x v="6"/>
    <x v="73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n v="7.1608333333351766"/>
    <b v="0"/>
    <n v="9.0909090909090912E-2"/>
    <n v="29.411764705882351"/>
    <x v="1"/>
    <x v="6"/>
    <x v="57"/>
    <b v="0"/>
    <s v="theater/plays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n v="59.310243055551837"/>
    <b v="0"/>
    <n v="5.0000000000000001E-3"/>
    <n v="12.5"/>
    <x v="1"/>
    <x v="6"/>
    <x v="84"/>
    <b v="0"/>
    <s v="theater/plays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n v="59.958333333328483"/>
    <b v="0"/>
    <n v="0"/>
    <n v="0"/>
    <x v="1"/>
    <x v="6"/>
    <x v="78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n v="1.3195370370376622"/>
    <b v="0"/>
    <n v="4.5999999999999999E-2"/>
    <n v="5.75"/>
    <x v="1"/>
    <x v="6"/>
    <x v="80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n v="14.341192129628325"/>
    <b v="0"/>
    <n v="0.20833333333333334"/>
    <n v="52.083333333333336"/>
    <x v="1"/>
    <x v="6"/>
    <x v="8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n v="29.99869212962949"/>
    <b v="0"/>
    <n v="4.583333333333333E-2"/>
    <n v="183.33333333333334"/>
    <x v="1"/>
    <x v="6"/>
    <x v="8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n v="30"/>
    <b v="0"/>
    <n v="4.2133333333333335E-2"/>
    <n v="26.333333333333332"/>
    <x v="1"/>
    <x v="6"/>
    <x v="8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n v="60"/>
    <b v="0"/>
    <n v="0"/>
    <n v="0"/>
    <x v="1"/>
    <x v="6"/>
    <x v="78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n v="30"/>
    <b v="0"/>
    <n v="0.61909090909090914"/>
    <n v="486.42857142857144"/>
    <x v="1"/>
    <x v="6"/>
    <x v="63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n v="60"/>
    <b v="0"/>
    <n v="8.0000000000000002E-3"/>
    <n v="3"/>
    <x v="1"/>
    <x v="6"/>
    <x v="84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n v="30"/>
    <b v="0"/>
    <n v="1.6666666666666666E-4"/>
    <n v="25"/>
    <x v="1"/>
    <x v="6"/>
    <x v="29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n v="60"/>
    <b v="0"/>
    <n v="7.7999999999999996E-3"/>
    <n v="9.75"/>
    <x v="1"/>
    <x v="6"/>
    <x v="80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n v="11.532048611108621"/>
    <b v="0"/>
    <n v="0.05"/>
    <n v="18.75"/>
    <x v="1"/>
    <x v="6"/>
    <x v="80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n v="14"/>
    <b v="0"/>
    <n v="0.17771428571428571"/>
    <n v="36.588235294117645"/>
    <x v="1"/>
    <x v="6"/>
    <x v="5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n v="17.392754629632691"/>
    <b v="0"/>
    <n v="9.4166666666666662E-2"/>
    <n v="80.714285714285708"/>
    <x v="1"/>
    <x v="6"/>
    <x v="63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n v="60"/>
    <b v="0"/>
    <n v="8.0000000000000004E-4"/>
    <n v="1"/>
    <x v="1"/>
    <x v="6"/>
    <x v="84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n v="30"/>
    <b v="0"/>
    <n v="2.75E-2"/>
    <n v="52.8"/>
    <x v="1"/>
    <x v="6"/>
    <x v="81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n v="39.55739583333343"/>
    <b v="0"/>
    <n v="1.1111111111111112E-4"/>
    <n v="20"/>
    <x v="1"/>
    <x v="6"/>
    <x v="29"/>
    <b v="0"/>
    <s v="theater/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n v="60"/>
    <b v="0"/>
    <n v="3.3333333333333335E-5"/>
    <n v="1"/>
    <x v="1"/>
    <x v="6"/>
    <x v="29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n v="40"/>
    <b v="0"/>
    <n v="0.36499999999999999"/>
    <n v="46.928571428571431"/>
    <x v="1"/>
    <x v="6"/>
    <x v="25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n v="30"/>
    <b v="0"/>
    <n v="0.14058171745152354"/>
    <n v="78.07692307692308"/>
    <x v="1"/>
    <x v="6"/>
    <x v="55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n v="60"/>
    <b v="0"/>
    <n v="2.0000000000000001E-4"/>
    <n v="1"/>
    <x v="1"/>
    <x v="6"/>
    <x v="84"/>
    <b v="0"/>
    <s v="theater/plays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n v="59.958333333335759"/>
    <b v="0"/>
    <n v="4.0000000000000003E-5"/>
    <n v="1"/>
    <x v="1"/>
    <x v="6"/>
    <x v="29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n v="29.958333333328483"/>
    <b v="0"/>
    <n v="0.61099999999999999"/>
    <n v="203.66666666666666"/>
    <x v="1"/>
    <x v="6"/>
    <x v="8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n v="23"/>
    <b v="0"/>
    <n v="7.8378378378378383E-2"/>
    <n v="20.714285714285715"/>
    <x v="1"/>
    <x v="6"/>
    <x v="63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n v="18"/>
    <b v="0"/>
    <n v="0.2185"/>
    <n v="48.555555555555557"/>
    <x v="1"/>
    <x v="6"/>
    <x v="82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n v="28"/>
    <b v="0"/>
    <n v="0.27239999999999998"/>
    <n v="68.099999999999994"/>
    <x v="1"/>
    <x v="6"/>
    <x v="9"/>
    <b v="0"/>
    <s v="theater/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n v="30"/>
    <b v="0"/>
    <n v="8.5000000000000006E-2"/>
    <n v="8.5"/>
    <x v="1"/>
    <x v="6"/>
    <x v="79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n v="29.958333333328483"/>
    <b v="0"/>
    <n v="0.26840000000000003"/>
    <n v="51.615384615384613"/>
    <x v="1"/>
    <x v="6"/>
    <x v="62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n v="30"/>
    <b v="0"/>
    <n v="1.29"/>
    <n v="43"/>
    <x v="1"/>
    <x v="40"/>
    <x v="8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n v="45"/>
    <b v="0"/>
    <n v="1"/>
    <n v="83.333333333333329"/>
    <x v="1"/>
    <x v="40"/>
    <x v="79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n v="14.972465277780429"/>
    <b v="0"/>
    <n v="1"/>
    <n v="30"/>
    <x v="1"/>
    <x v="40"/>
    <x v="73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n v="29.609143518522615"/>
    <b v="0"/>
    <n v="1.032"/>
    <n v="175.51020408163265"/>
    <x v="1"/>
    <x v="40"/>
    <x v="206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n v="30"/>
    <b v="0"/>
    <n v="1.0244597777777777"/>
    <n v="231.66175879396985"/>
    <x v="1"/>
    <x v="40"/>
    <x v="473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n v="14"/>
    <b v="0"/>
    <n v="1.25"/>
    <n v="75"/>
    <x v="1"/>
    <x v="40"/>
    <x v="133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n v="28.539016203707433"/>
    <b v="0"/>
    <n v="1.3083333333333333"/>
    <n v="112.14285714285714"/>
    <x v="1"/>
    <x v="40"/>
    <x v="64"/>
    <b v="1"/>
    <s v="theater/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n v="30"/>
    <b v="0"/>
    <n v="1"/>
    <n v="41.666666666666664"/>
    <x v="1"/>
    <x v="40"/>
    <x v="5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n v="30"/>
    <b v="0"/>
    <n v="1.02069375"/>
    <n v="255.17343750000001"/>
    <x v="1"/>
    <x v="40"/>
    <x v="58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n v="30"/>
    <b v="0"/>
    <n v="1.0092000000000001"/>
    <n v="162.7741935483871"/>
    <x v="1"/>
    <x v="40"/>
    <x v="95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n v="24.964317129633855"/>
    <b v="0"/>
    <n v="1.06"/>
    <n v="88.333333333333329"/>
    <x v="1"/>
    <x v="40"/>
    <x v="82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n v="31.293553240735491"/>
    <b v="0"/>
    <n v="1.0509677419354839"/>
    <n v="85.736842105263165"/>
    <x v="1"/>
    <x v="40"/>
    <x v="44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n v="30"/>
    <b v="0"/>
    <n v="1.0276000000000001"/>
    <n v="47.574074074074076"/>
    <x v="1"/>
    <x v="40"/>
    <x v="241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n v="30"/>
    <b v="0"/>
    <n v="1.08"/>
    <n v="72.972972972972968"/>
    <x v="1"/>
    <x v="40"/>
    <x v="7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n v="58.124907407400315"/>
    <b v="0"/>
    <n v="1.0088571428571429"/>
    <n v="90.538461538461533"/>
    <x v="1"/>
    <x v="40"/>
    <x v="70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n v="12.5569097222251"/>
    <b v="0"/>
    <n v="1.28"/>
    <n v="37.647058823529413"/>
    <x v="1"/>
    <x v="40"/>
    <x v="69"/>
    <b v="1"/>
    <s v="theater/musical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n v="30"/>
    <b v="0"/>
    <n v="1.3333333333333333"/>
    <n v="36.363636363636367"/>
    <x v="1"/>
    <x v="40"/>
    <x v="16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n v="30"/>
    <b v="0"/>
    <n v="1.0137499999999999"/>
    <n v="126.71875"/>
    <x v="1"/>
    <x v="40"/>
    <x v="58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n v="33.232499999998254"/>
    <b v="0"/>
    <n v="1.0287500000000001"/>
    <n v="329.2"/>
    <x v="1"/>
    <x v="40"/>
    <x v="20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n v="40"/>
    <b v="0"/>
    <n v="1.0724"/>
    <n v="81.242424242424249"/>
    <x v="1"/>
    <x v="40"/>
    <x v="51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n v="30"/>
    <b v="0"/>
    <n v="4.0000000000000003E-5"/>
    <n v="1"/>
    <x v="1"/>
    <x v="38"/>
    <x v="29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n v="20.041909722225682"/>
    <b v="0"/>
    <n v="0.20424999999999999"/>
    <n v="202.22772277227722"/>
    <x v="1"/>
    <x v="38"/>
    <x v="91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n v="30"/>
    <b v="0"/>
    <n v="0"/>
    <n v="0"/>
    <x v="1"/>
    <x v="38"/>
    <x v="78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n v="30"/>
    <b v="0"/>
    <n v="0.01"/>
    <n v="100"/>
    <x v="1"/>
    <x v="38"/>
    <x v="29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n v="30"/>
    <b v="0"/>
    <n v="0"/>
    <n v="0"/>
    <x v="1"/>
    <x v="38"/>
    <x v="78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n v="30"/>
    <b v="0"/>
    <n v="1E-3"/>
    <n v="1"/>
    <x v="1"/>
    <x v="38"/>
    <x v="84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n v="49.153854166666861"/>
    <b v="0"/>
    <n v="4.2880000000000001E-2"/>
    <n v="82.461538461538467"/>
    <x v="1"/>
    <x v="38"/>
    <x v="62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n v="60"/>
    <b v="0"/>
    <n v="4.8000000000000001E-5"/>
    <n v="2.6666666666666665"/>
    <x v="1"/>
    <x v="38"/>
    <x v="82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n v="30.041666666671517"/>
    <b v="0"/>
    <n v="2.5000000000000001E-2"/>
    <n v="12.5"/>
    <x v="1"/>
    <x v="38"/>
    <x v="84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n v="30"/>
    <b v="0"/>
    <n v="0"/>
    <n v="0"/>
    <x v="1"/>
    <x v="38"/>
    <x v="78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n v="45"/>
    <b v="0"/>
    <n v="2.1919999999999999E-2"/>
    <n v="18.896551724137932"/>
    <x v="1"/>
    <x v="38"/>
    <x v="6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n v="31.476400462968741"/>
    <b v="0"/>
    <n v="8.0250000000000002E-2"/>
    <n v="200.625"/>
    <x v="1"/>
    <x v="38"/>
    <x v="22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n v="30"/>
    <b v="0"/>
    <n v="1.5125E-3"/>
    <n v="201.66666666666666"/>
    <x v="1"/>
    <x v="38"/>
    <x v="8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n v="19.958333333343035"/>
    <b v="0"/>
    <n v="0"/>
    <n v="0"/>
    <x v="1"/>
    <x v="38"/>
    <x v="78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n v="30"/>
    <b v="0"/>
    <n v="0.59583333333333333"/>
    <n v="65"/>
    <x v="1"/>
    <x v="38"/>
    <x v="202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n v="30"/>
    <b v="0"/>
    <n v="0.16734177215189874"/>
    <n v="66.099999999999994"/>
    <x v="1"/>
    <x v="38"/>
    <x v="9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n v="59.958333333335759"/>
    <b v="0"/>
    <n v="1.8666666666666668E-2"/>
    <n v="93.333333333333329"/>
    <x v="1"/>
    <x v="38"/>
    <x v="8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n v="59.958333333335759"/>
    <b v="0"/>
    <n v="0"/>
    <n v="0"/>
    <x v="1"/>
    <x v="38"/>
    <x v="78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n v="30"/>
    <b v="0"/>
    <n v="0"/>
    <n v="0"/>
    <x v="1"/>
    <x v="38"/>
    <x v="78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n v="30"/>
    <b v="0"/>
    <n v="0"/>
    <n v="0"/>
    <x v="1"/>
    <x v="38"/>
    <x v="78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n v="27.954178240746842"/>
    <b v="0"/>
    <n v="1.0962000000000001"/>
    <n v="50.75"/>
    <x v="1"/>
    <x v="6"/>
    <x v="52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n v="28.046689814815181"/>
    <b v="0"/>
    <n v="1.218"/>
    <n v="60.9"/>
    <x v="1"/>
    <x v="6"/>
    <x v="9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n v="30"/>
    <b v="0"/>
    <n v="1.0685"/>
    <n v="109.03061224489795"/>
    <x v="1"/>
    <x v="6"/>
    <x v="15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n v="29.987280092595029"/>
    <b v="0"/>
    <n v="1.0071379999999999"/>
    <n v="25.692295918367346"/>
    <x v="1"/>
    <x v="6"/>
    <x v="193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n v="30"/>
    <b v="0"/>
    <n v="1.0900000000000001"/>
    <n v="41.92307692307692"/>
    <x v="1"/>
    <x v="6"/>
    <x v="70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n v="30"/>
    <b v="0"/>
    <n v="1.1363000000000001"/>
    <n v="88.7734375"/>
    <x v="1"/>
    <x v="6"/>
    <x v="130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n v="29.958333333335759"/>
    <b v="0"/>
    <n v="1.1392"/>
    <n v="80.225352112676063"/>
    <x v="1"/>
    <x v="6"/>
    <x v="26"/>
    <b v="1"/>
    <s v="theater/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n v="13.642129629632109"/>
    <b v="0"/>
    <n v="1.06"/>
    <n v="78.936170212765958"/>
    <x v="1"/>
    <x v="6"/>
    <x v="5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n v="30.165590277785668"/>
    <b v="0"/>
    <n v="1.625"/>
    <n v="95.588235294117652"/>
    <x v="1"/>
    <x v="6"/>
    <x v="5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n v="30"/>
    <b v="0"/>
    <n v="1.06"/>
    <n v="69.890109890109883"/>
    <x v="1"/>
    <x v="6"/>
    <x v="110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n v="30"/>
    <b v="0"/>
    <n v="1.0015624999999999"/>
    <n v="74.534883720930239"/>
    <x v="1"/>
    <x v="6"/>
    <x v="68"/>
    <b v="1"/>
    <s v="theater/plays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n v="14.931481481486117"/>
    <b v="0"/>
    <n v="1.0535000000000001"/>
    <n v="123.94117647058823"/>
    <x v="1"/>
    <x v="6"/>
    <x v="5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n v="28.34828703704261"/>
    <b v="0"/>
    <n v="1.748"/>
    <n v="264.84848484848487"/>
    <x v="1"/>
    <x v="6"/>
    <x v="51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n v="28.004965277774318"/>
    <b v="0"/>
    <n v="1.02"/>
    <n v="58.620689655172413"/>
    <x v="1"/>
    <x v="6"/>
    <x v="45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n v="28.441134259257524"/>
    <b v="0"/>
    <n v="1.00125"/>
    <n v="70.884955752212392"/>
    <x v="1"/>
    <x v="6"/>
    <x v="116"/>
    <b v="1"/>
    <s v="theater/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n v="16.76932870370365"/>
    <b v="0"/>
    <n v="1.7142857142857142"/>
    <n v="8.5714285714285712"/>
    <x v="1"/>
    <x v="6"/>
    <x v="25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n v="59.211874999993597"/>
    <b v="0"/>
    <n v="1.1356666666666666"/>
    <n v="113.56666666666666"/>
    <x v="1"/>
    <x v="6"/>
    <x v="209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n v="9.6087152777763549"/>
    <b v="0"/>
    <n v="1.2946666666666666"/>
    <n v="60.6875"/>
    <x v="1"/>
    <x v="6"/>
    <x v="38"/>
    <b v="1"/>
    <s v="theater/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n v="16.425659722226555"/>
    <b v="0"/>
    <n v="1.014"/>
    <n v="110.21739130434783"/>
    <x v="1"/>
    <x v="6"/>
    <x v="67"/>
    <b v="1"/>
    <s v="theater/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n v="20.167476851842366"/>
    <b v="0"/>
    <n v="1.0916666666666666"/>
    <n v="136.45833333333334"/>
    <x v="1"/>
    <x v="6"/>
    <x v="5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n v="45"/>
    <b v="1"/>
    <n v="1.28925"/>
    <n v="53.164948453608247"/>
    <x v="1"/>
    <x v="38"/>
    <x v="174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n v="30"/>
    <b v="1"/>
    <n v="1.0206"/>
    <n v="86.491525423728817"/>
    <x v="1"/>
    <x v="38"/>
    <x v="211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n v="60.041666666664241"/>
    <b v="1"/>
    <n v="1.465395775862069"/>
    <n v="155.23827397260274"/>
    <x v="1"/>
    <x v="38"/>
    <x v="486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n v="30"/>
    <b v="1"/>
    <n v="1.00352"/>
    <n v="115.08256880733946"/>
    <x v="1"/>
    <x v="38"/>
    <x v="423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n v="19.192962962973979"/>
    <b v="0"/>
    <n v="1.2164999999999999"/>
    <n v="109.5945945945946"/>
    <x v="1"/>
    <x v="38"/>
    <x v="112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n v="59.958333333328483"/>
    <b v="0"/>
    <n v="1.0549999999999999"/>
    <n v="45.214285714285715"/>
    <x v="1"/>
    <x v="38"/>
    <x v="6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n v="28.692696759258979"/>
    <b v="0"/>
    <n v="1.1040080000000001"/>
    <n v="104.15169811320754"/>
    <x v="1"/>
    <x v="38"/>
    <x v="236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n v="30"/>
    <b v="0"/>
    <n v="1"/>
    <n v="35.714285714285715"/>
    <x v="1"/>
    <x v="38"/>
    <x v="33"/>
    <b v="1"/>
    <s v="theater/spaces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n v="22.187245370369055"/>
    <b v="0"/>
    <n v="1.76535"/>
    <n v="96.997252747252745"/>
    <x v="1"/>
    <x v="38"/>
    <x v="487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n v="35"/>
    <b v="0"/>
    <n v="1"/>
    <n v="370.37037037037038"/>
    <x v="1"/>
    <x v="38"/>
    <x v="74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n v="22"/>
    <b v="0"/>
    <n v="1.0329411764705883"/>
    <n v="94.408602150537632"/>
    <x v="1"/>
    <x v="38"/>
    <x v="251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n v="30"/>
    <b v="0"/>
    <n v="1.0449999999999999"/>
    <n v="48.984375"/>
    <x v="1"/>
    <x v="38"/>
    <x v="31"/>
    <b v="1"/>
    <s v="theater/spaces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n v="30"/>
    <b v="0"/>
    <n v="1.0029999999999999"/>
    <n v="45.590909090909093"/>
    <x v="1"/>
    <x v="38"/>
    <x v="19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n v="30"/>
    <b v="0"/>
    <n v="4.577466666666667"/>
    <n v="23.275254237288134"/>
    <x v="1"/>
    <x v="38"/>
    <x v="211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n v="30"/>
    <b v="0"/>
    <n v="1.0496000000000001"/>
    <n v="63.2289156626506"/>
    <x v="1"/>
    <x v="38"/>
    <x v="437"/>
    <b v="1"/>
    <s v="theater/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n v="60"/>
    <b v="0"/>
    <n v="1.7194285714285715"/>
    <n v="153.5204081632653"/>
    <x v="1"/>
    <x v="38"/>
    <x v="413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n v="17.473923611112696"/>
    <b v="0"/>
    <n v="1.0373000000000001"/>
    <n v="90.2"/>
    <x v="1"/>
    <x v="38"/>
    <x v="248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n v="27.990405092597939"/>
    <b v="0"/>
    <n v="1.0302899999999999"/>
    <n v="118.97113163972287"/>
    <x v="1"/>
    <x v="38"/>
    <x v="488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n v="14.343055555553292"/>
    <b v="0"/>
    <n v="1.1888888888888889"/>
    <n v="80.25"/>
    <x v="1"/>
    <x v="38"/>
    <x v="9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n v="13.922800925924093"/>
    <b v="0"/>
    <n v="1"/>
    <n v="62.5"/>
    <x v="1"/>
    <x v="38"/>
    <x v="22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n v="30"/>
    <b v="0"/>
    <n v="3.1869988910451896"/>
    <n v="131.37719999999999"/>
    <x v="1"/>
    <x v="38"/>
    <x v="489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n v="30"/>
    <b v="0"/>
    <n v="1.0850614285714286"/>
    <n v="73.032980769230775"/>
    <x v="1"/>
    <x v="38"/>
    <x v="201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n v="31.400046296294022"/>
    <b v="0"/>
    <n v="1.0116666666666667"/>
    <n v="178.52941176470588"/>
    <x v="1"/>
    <x v="38"/>
    <x v="5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n v="30.041666666664241"/>
    <b v="0"/>
    <n v="1.12815"/>
    <n v="162.90974729241879"/>
    <x v="1"/>
    <x v="38"/>
    <x v="490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n v="30"/>
    <b v="0"/>
    <n v="1.2049622641509434"/>
    <n v="108.24237288135593"/>
    <x v="1"/>
    <x v="38"/>
    <x v="115"/>
    <b v="1"/>
    <s v="theater/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n v="30"/>
    <b v="0"/>
    <n v="1.0774999999999999"/>
    <n v="88.865979381443296"/>
    <x v="1"/>
    <x v="38"/>
    <x v="174"/>
    <b v="1"/>
    <s v="theater/spaces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n v="21"/>
    <b v="0"/>
    <n v="1.8"/>
    <n v="54"/>
    <x v="1"/>
    <x v="38"/>
    <x v="9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n v="30"/>
    <b v="0"/>
    <n v="1.0116666666666667"/>
    <n v="116.73076923076923"/>
    <x v="1"/>
    <x v="38"/>
    <x v="55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n v="30.041666666671517"/>
    <b v="0"/>
    <n v="1.19756"/>
    <n v="233.8984375"/>
    <x v="1"/>
    <x v="38"/>
    <x v="130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n v="60"/>
    <b v="0"/>
    <n v="1.58"/>
    <n v="158"/>
    <x v="1"/>
    <x v="38"/>
    <x v="41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n v="27.488703703704232"/>
    <b v="0"/>
    <n v="1.2366666666666666"/>
    <n v="14.84"/>
    <x v="1"/>
    <x v="38"/>
    <x v="20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n v="21"/>
    <b v="0"/>
    <n v="1.1712499999999999"/>
    <n v="85.181818181818187"/>
    <x v="1"/>
    <x v="38"/>
    <x v="16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n v="30"/>
    <b v="0"/>
    <n v="1.5696000000000001"/>
    <n v="146.69158878504672"/>
    <x v="1"/>
    <x v="38"/>
    <x v="329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n v="28.084722222221899"/>
    <b v="0"/>
    <n v="1.13104"/>
    <n v="50.764811490125673"/>
    <x v="1"/>
    <x v="38"/>
    <x v="491"/>
    <b v="1"/>
    <s v="theater/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n v="15.43937499999447"/>
    <b v="0"/>
    <n v="1.0317647058823529"/>
    <n v="87.7"/>
    <x v="1"/>
    <x v="38"/>
    <x v="244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n v="60"/>
    <b v="0"/>
    <n v="1.0261176470588236"/>
    <n v="242.27777777777777"/>
    <x v="1"/>
    <x v="38"/>
    <x v="17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n v="30"/>
    <b v="0"/>
    <n v="1.0584090909090909"/>
    <n v="146.44654088050314"/>
    <x v="1"/>
    <x v="38"/>
    <x v="180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n v="42.618333333331975"/>
    <b v="0"/>
    <n v="1.0071428571428571"/>
    <n v="103.17073170731707"/>
    <x v="1"/>
    <x v="38"/>
    <x v="14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n v="27.291435185186856"/>
    <b v="0"/>
    <n v="1.2123333333333333"/>
    <n v="80.464601769911511"/>
    <x v="1"/>
    <x v="38"/>
    <x v="334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n v="60"/>
    <b v="0"/>
    <n v="1.0057142857142858"/>
    <n v="234.66666666666666"/>
    <x v="1"/>
    <x v="38"/>
    <x v="209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n v="35.630451388889924"/>
    <b v="0"/>
    <n v="1.1602222222222223"/>
    <n v="50.689320388349515"/>
    <x v="1"/>
    <x v="38"/>
    <x v="27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n v="45"/>
    <b v="0"/>
    <n v="1.0087999999999999"/>
    <n v="162.70967741935485"/>
    <x v="1"/>
    <x v="38"/>
    <x v="95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n v="45"/>
    <b v="0"/>
    <n v="1.03"/>
    <n v="120.16666666666667"/>
    <x v="1"/>
    <x v="38"/>
    <x v="79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n v="30"/>
    <b v="0"/>
    <n v="2.4641999999999999"/>
    <n v="67.697802197802204"/>
    <x v="1"/>
    <x v="38"/>
    <x v="0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n v="28.157256944439723"/>
    <b v="0"/>
    <n v="3.0219999999999998"/>
    <n v="52.103448275862071"/>
    <x v="1"/>
    <x v="38"/>
    <x v="108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n v="14"/>
    <b v="0"/>
    <n v="1.4333333333333333"/>
    <n v="51.6"/>
    <x v="1"/>
    <x v="38"/>
    <x v="20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n v="29.958333333328483"/>
    <b v="0"/>
    <n v="1.3144"/>
    <n v="164.3"/>
    <x v="1"/>
    <x v="38"/>
    <x v="492"/>
    <b v="1"/>
    <s v="theater/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n v="30"/>
    <b v="0"/>
    <n v="1.6801999999999999"/>
    <n v="84.858585858585855"/>
    <x v="1"/>
    <x v="38"/>
    <x v="221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n v="28.482094907405553"/>
    <b v="0"/>
    <n v="1.0967666666666667"/>
    <n v="94.548850574712645"/>
    <x v="1"/>
    <x v="38"/>
    <x v="493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n v="30"/>
    <b v="0"/>
    <n v="1.0668571428571429"/>
    <n v="45.536585365853661"/>
    <x v="1"/>
    <x v="38"/>
    <x v="14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n v="60"/>
    <b v="0"/>
    <n v="1"/>
    <n v="51.724137931034484"/>
    <x v="1"/>
    <x v="38"/>
    <x v="60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n v="30"/>
    <b v="0"/>
    <n v="1.272"/>
    <n v="50.88"/>
    <x v="1"/>
    <x v="38"/>
    <x v="20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n v="30"/>
    <b v="0"/>
    <n v="1.4653333333333334"/>
    <n v="191.13043478260869"/>
    <x v="1"/>
    <x v="38"/>
    <x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n v="30.630613425928459"/>
    <b v="0"/>
    <n v="1.1253599999999999"/>
    <n v="89.314285714285717"/>
    <x v="1"/>
    <x v="38"/>
    <x v="494"/>
    <b v="1"/>
    <s v="theater/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n v="30"/>
    <b v="0"/>
    <n v="1.0878684000000001"/>
    <n v="88.588631921824103"/>
    <x v="1"/>
    <x v="38"/>
    <x v="495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n v="35.714074074072414"/>
    <b v="0"/>
    <n v="1.26732"/>
    <n v="96.300911854103347"/>
    <x v="1"/>
    <x v="38"/>
    <x v="313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n v="74.314432870371093"/>
    <b v="0"/>
    <n v="2.1320000000000001"/>
    <n v="33.3125"/>
    <x v="1"/>
    <x v="38"/>
    <x v="58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n v="60"/>
    <b v="0"/>
    <n v="1.0049999999999999"/>
    <n v="37.222222222222221"/>
    <x v="1"/>
    <x v="38"/>
    <x v="74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n v="26.538217592591536"/>
    <b v="0"/>
    <n v="1.0871389999999999"/>
    <n v="92.130423728813554"/>
    <x v="1"/>
    <x v="38"/>
    <x v="163"/>
    <b v="1"/>
    <s v="theater/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n v="4.1664236111100763"/>
    <b v="0"/>
    <n v="1.075"/>
    <n v="76.785714285714292"/>
    <x v="1"/>
    <x v="38"/>
    <x v="288"/>
    <b v="1"/>
    <s v="theater/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n v="30"/>
    <b v="0"/>
    <n v="1.1048192771084338"/>
    <n v="96.526315789473685"/>
    <x v="1"/>
    <x v="38"/>
    <x v="1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n v="30"/>
    <b v="0"/>
    <n v="1.28"/>
    <n v="51.891891891891895"/>
    <x v="1"/>
    <x v="38"/>
    <x v="7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n v="27.047465277777519"/>
    <b v="0"/>
    <n v="1.1000666666666667"/>
    <n v="128.9140625"/>
    <x v="1"/>
    <x v="38"/>
    <x v="130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n v="15"/>
    <b v="0"/>
    <n v="1.0934166666666667"/>
    <n v="84.108974358974365"/>
    <x v="1"/>
    <x v="38"/>
    <x v="239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n v="30"/>
    <b v="0"/>
    <n v="1.3270650000000002"/>
    <n v="82.941562500000003"/>
    <x v="1"/>
    <x v="38"/>
    <x v="31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n v="29.399699074070668"/>
    <b v="0"/>
    <n v="1.9084810126582279"/>
    <n v="259.94827586206895"/>
    <x v="1"/>
    <x v="38"/>
    <x v="6"/>
    <b v="1"/>
    <s v="theater/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n v="43.563726851847605"/>
    <b v="0"/>
    <n v="1.49"/>
    <n v="37.25"/>
    <x v="1"/>
    <x v="38"/>
    <x v="9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n v="28.989097222227429"/>
    <b v="0"/>
    <n v="1.6639999999999999"/>
    <n v="177.02127659574469"/>
    <x v="1"/>
    <x v="38"/>
    <x v="5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n v="30"/>
    <b v="0"/>
    <n v="1.0666666666666667"/>
    <n v="74.074074074074076"/>
    <x v="1"/>
    <x v="38"/>
    <x v="241"/>
    <b v="1"/>
    <s v="theater/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n v="30"/>
    <b v="0"/>
    <n v="1.06"/>
    <n v="70.666666666666671"/>
    <x v="1"/>
    <x v="38"/>
    <x v="82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n v="30"/>
    <b v="1"/>
    <n v="0.23628571428571429"/>
    <n v="23.62857142857143"/>
    <x v="1"/>
    <x v="38"/>
    <x v="2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n v="29.995902777780429"/>
    <b v="0"/>
    <n v="1.5E-3"/>
    <n v="37.5"/>
    <x v="1"/>
    <x v="38"/>
    <x v="84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n v="51.404247685190057"/>
    <b v="0"/>
    <n v="4.0000000000000001E-3"/>
    <n v="13.333333333333334"/>
    <x v="1"/>
    <x v="38"/>
    <x v="8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n v="37.211643518516212"/>
    <b v="0"/>
    <n v="0"/>
    <n v="0"/>
    <x v="1"/>
    <x v="38"/>
    <x v="78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n v="60"/>
    <b v="0"/>
    <n v="5.0000000000000002E-5"/>
    <n v="1"/>
    <x v="1"/>
    <x v="38"/>
    <x v="29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n v="60"/>
    <b v="0"/>
    <n v="0"/>
    <n v="0"/>
    <x v="1"/>
    <x v="38"/>
    <x v="78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n v="29.958333333335759"/>
    <b v="0"/>
    <n v="0"/>
    <n v="0"/>
    <x v="1"/>
    <x v="38"/>
    <x v="78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n v="50"/>
    <b v="0"/>
    <n v="1.6666666666666666E-4"/>
    <n v="1"/>
    <x v="1"/>
    <x v="38"/>
    <x v="8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n v="30"/>
    <b v="0"/>
    <n v="3.0066666666666665E-2"/>
    <n v="41"/>
    <x v="1"/>
    <x v="38"/>
    <x v="202"/>
    <b v="0"/>
    <s v="theater/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n v="30"/>
    <b v="0"/>
    <n v="1.5227272727272728E-3"/>
    <n v="55.833333333333336"/>
    <x v="1"/>
    <x v="38"/>
    <x v="79"/>
    <b v="0"/>
    <s v="theater/spaces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n v="30"/>
    <b v="0"/>
    <n v="0"/>
    <n v="0"/>
    <x v="1"/>
    <x v="38"/>
    <x v="78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n v="29.214212962964666"/>
    <b v="0"/>
    <n v="0.66839999999999999"/>
    <n v="99.761194029850742"/>
    <x v="1"/>
    <x v="38"/>
    <x v="85"/>
    <b v="0"/>
    <s v="theater/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n v="35"/>
    <b v="0"/>
    <n v="0.19566666666666666"/>
    <n v="25.521739130434781"/>
    <x v="1"/>
    <x v="38"/>
    <x v="23"/>
    <b v="0"/>
    <s v="theater/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n v="31.160810185188893"/>
    <b v="0"/>
    <n v="0.11294666666666667"/>
    <n v="117.65277777777777"/>
    <x v="1"/>
    <x v="38"/>
    <x v="250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n v="25"/>
    <b v="0"/>
    <n v="4.0000000000000002E-4"/>
    <n v="5"/>
    <x v="1"/>
    <x v="38"/>
    <x v="84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n v="30"/>
    <b v="0"/>
    <n v="0.11985714285714286"/>
    <n v="2796.6666666666665"/>
    <x v="1"/>
    <x v="38"/>
    <x v="41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n v="30"/>
    <b v="0"/>
    <n v="2.5000000000000001E-2"/>
    <n v="200"/>
    <x v="1"/>
    <x v="38"/>
    <x v="29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n v="30"/>
    <b v="0"/>
    <n v="6.9999999999999999E-4"/>
    <n v="87.5"/>
    <x v="1"/>
    <x v="38"/>
    <x v="84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n v="30"/>
    <b v="0"/>
    <n v="0.14099999999999999"/>
    <n v="20.142857142857142"/>
    <x v="1"/>
    <x v="38"/>
    <x v="63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n v="21"/>
    <b v="0"/>
    <n v="3.3399999999999999E-2"/>
    <n v="20.875"/>
    <x v="1"/>
    <x v="38"/>
    <x v="38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n v="17.516886574070668"/>
    <b v="0"/>
    <n v="0.59775"/>
    <n v="61.307692307692307"/>
    <x v="1"/>
    <x v="38"/>
    <x v="2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n v="14.383078703707724"/>
    <b v="0"/>
    <n v="1.6666666666666666E-4"/>
    <n v="1"/>
    <x v="1"/>
    <x v="38"/>
    <x v="84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n v="58.120833333334303"/>
    <b v="0"/>
    <n v="2.3035714285714285E-4"/>
    <n v="92.142857142857139"/>
    <x v="1"/>
    <x v="38"/>
    <x v="63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n v="30"/>
    <b v="0"/>
    <n v="8.8000000000000003E-4"/>
    <n v="7.333333333333333"/>
    <x v="1"/>
    <x v="38"/>
    <x v="8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n v="50"/>
    <b v="0"/>
    <n v="8.6400000000000005E-2"/>
    <n v="64.8"/>
    <x v="1"/>
    <x v="38"/>
    <x v="9"/>
    <b v="0"/>
    <s v="theater/spaces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n v="60"/>
    <b v="0"/>
    <n v="0.15060000000000001"/>
    <n v="30.12"/>
    <x v="1"/>
    <x v="38"/>
    <x v="133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n v="30"/>
    <b v="0"/>
    <n v="4.7727272727272731E-3"/>
    <n v="52.5"/>
    <x v="1"/>
    <x v="38"/>
    <x v="84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n v="30"/>
    <b v="0"/>
    <n v="1.1833333333333333E-3"/>
    <n v="23.666666666666668"/>
    <x v="1"/>
    <x v="38"/>
    <x v="8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n v="29.958333333328483"/>
    <b v="0"/>
    <n v="8.4173998587352451E-3"/>
    <n v="415.77777777777777"/>
    <x v="1"/>
    <x v="38"/>
    <x v="74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n v="60.041666666664241"/>
    <b v="0"/>
    <n v="1.8799999999999999E-4"/>
    <n v="53.714285714285715"/>
    <x v="1"/>
    <x v="38"/>
    <x v="63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n v="30"/>
    <b v="0"/>
    <n v="2.1029999999999998E-3"/>
    <n v="420.6"/>
    <x v="1"/>
    <x v="38"/>
    <x v="81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n v="30.041666666671517"/>
    <b v="0"/>
    <n v="0"/>
    <n v="0"/>
    <x v="1"/>
    <x v="38"/>
    <x v="78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n v="29.644930555557949"/>
    <b v="0"/>
    <n v="2.8E-3"/>
    <n v="18.666666666666668"/>
    <x v="1"/>
    <x v="38"/>
    <x v="8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n v="29.059594907412247"/>
    <b v="0"/>
    <n v="0.11579206701157921"/>
    <n v="78.333333333333329"/>
    <x v="1"/>
    <x v="38"/>
    <x v="79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n v="30"/>
    <b v="0"/>
    <n v="2.4400000000000002E-2"/>
    <n v="67.777777777777771"/>
    <x v="1"/>
    <x v="38"/>
    <x v="82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n v="60"/>
    <b v="0"/>
    <n v="2.5000000000000001E-3"/>
    <n v="16.666666666666668"/>
    <x v="1"/>
    <x v="38"/>
    <x v="8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n v="60.041666666664241"/>
    <b v="0"/>
    <n v="6.2500000000000003E-3"/>
    <n v="62.5"/>
    <x v="1"/>
    <x v="38"/>
    <x v="84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n v="30.997835648144246"/>
    <b v="0"/>
    <n v="1.9384615384615384E-3"/>
    <n v="42"/>
    <x v="1"/>
    <x v="38"/>
    <x v="8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n v="31.540011574070377"/>
    <b v="0"/>
    <n v="0.23416000000000001"/>
    <n v="130.0888888888889"/>
    <x v="1"/>
    <x v="38"/>
    <x v="43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n v="59.958333333335759"/>
    <b v="0"/>
    <n v="5.080888888888889E-2"/>
    <n v="1270.2222222222222"/>
    <x v="1"/>
    <x v="38"/>
    <x v="82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n v="30"/>
    <b v="0"/>
    <n v="0.15920000000000001"/>
    <n v="88.444444444444443"/>
    <x v="1"/>
    <x v="38"/>
    <x v="82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n v="37.297314814815763"/>
    <b v="0"/>
    <n v="1.1831900000000001E-2"/>
    <n v="56.342380952380957"/>
    <x v="1"/>
    <x v="38"/>
    <x v="64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n v="30.256932870375749"/>
    <b v="0"/>
    <n v="0.22750000000000001"/>
    <n v="53.529411764705884"/>
    <x v="1"/>
    <x v="38"/>
    <x v="5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n v="60"/>
    <b v="0"/>
    <n v="2.5000000000000001E-4"/>
    <n v="25"/>
    <x v="1"/>
    <x v="38"/>
    <x v="29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n v="60"/>
    <b v="0"/>
    <n v="3.351206434316354E-3"/>
    <n v="50"/>
    <x v="1"/>
    <x v="38"/>
    <x v="29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n v="30"/>
    <b v="0"/>
    <n v="3.9750000000000001E-2"/>
    <n v="56.785714285714285"/>
    <x v="1"/>
    <x v="38"/>
    <x v="25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n v="21.079849537032715"/>
    <b v="0"/>
    <n v="0.17150000000000001"/>
    <n v="40.833333333333336"/>
    <x v="1"/>
    <x v="38"/>
    <x v="288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n v="48.219571759254904"/>
    <b v="0"/>
    <n v="3.608004104669061E-2"/>
    <n v="65.111111111111114"/>
    <x v="1"/>
    <x v="38"/>
    <x v="74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n v="30"/>
    <b v="0"/>
    <n v="0.13900000000000001"/>
    <n v="55.6"/>
    <x v="1"/>
    <x v="38"/>
    <x v="81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n v="30"/>
    <b v="0"/>
    <n v="0.15225"/>
    <n v="140.53846153846155"/>
    <x v="1"/>
    <x v="38"/>
    <x v="62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n v="29.947025462963211"/>
    <b v="0"/>
    <n v="0.12"/>
    <n v="25"/>
    <x v="1"/>
    <x v="38"/>
    <x v="8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n v="50"/>
    <b v="0"/>
    <n v="0.391125"/>
    <n v="69.533333333333331"/>
    <x v="1"/>
    <x v="38"/>
    <x v="240"/>
    <b v="0"/>
    <s v="theater/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n v="60"/>
    <b v="0"/>
    <n v="2.6829268292682929E-3"/>
    <n v="5.5"/>
    <x v="1"/>
    <x v="38"/>
    <x v="84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n v="31.174641203702777"/>
    <b v="0"/>
    <n v="0.29625000000000001"/>
    <n v="237"/>
    <x v="1"/>
    <x v="38"/>
    <x v="81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n v="54.48939814815094"/>
    <b v="0"/>
    <n v="0.4236099230111206"/>
    <n v="79.870967741935488"/>
    <x v="1"/>
    <x v="38"/>
    <x v="162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n v="22.487546296295477"/>
    <b v="0"/>
    <n v="4.1000000000000002E-2"/>
    <n v="10.25"/>
    <x v="1"/>
    <x v="38"/>
    <x v="80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n v="7"/>
    <b v="0"/>
    <n v="0.197625"/>
    <n v="272.58620689655174"/>
    <x v="1"/>
    <x v="38"/>
    <x v="60"/>
    <b v="0"/>
    <s v="theater/spaces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n v="59.958333333328483"/>
    <b v="0"/>
    <n v="5.1999999999999995E-4"/>
    <n v="13"/>
    <x v="1"/>
    <x v="38"/>
    <x v="84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n v="35"/>
    <b v="0"/>
    <n v="0.25030188679245285"/>
    <n v="58.184210526315788"/>
    <x v="1"/>
    <x v="38"/>
    <x v="229"/>
    <b v="0"/>
    <s v="theater/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n v="40"/>
    <b v="0"/>
    <n v="4.0000000000000002E-4"/>
    <n v="10"/>
    <x v="1"/>
    <x v="38"/>
    <x v="29"/>
    <b v="0"/>
    <s v="theater/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n v="31"/>
    <b v="0"/>
    <n v="0.26640000000000003"/>
    <n v="70.10526315789474"/>
    <x v="1"/>
    <x v="38"/>
    <x v="88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n v="60"/>
    <b v="0"/>
    <n v="4.7363636363636365E-2"/>
    <n v="57.888888888888886"/>
    <x v="1"/>
    <x v="38"/>
    <x v="82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n v="30"/>
    <b v="0"/>
    <n v="4.2435339894712751E-2"/>
    <n v="125.27027027027027"/>
    <x v="1"/>
    <x v="38"/>
    <x v="7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n v="60"/>
    <b v="0"/>
    <n v="0"/>
    <n v="0"/>
    <x v="1"/>
    <x v="38"/>
    <x v="78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n v="30"/>
    <b v="0"/>
    <n v="0.03"/>
    <n v="300"/>
    <x v="1"/>
    <x v="38"/>
    <x v="29"/>
    <b v="0"/>
    <s v="theater/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n v="14"/>
    <b v="0"/>
    <n v="0.57333333333333336"/>
    <n v="43"/>
    <x v="1"/>
    <x v="38"/>
    <x v="73"/>
    <b v="0"/>
    <s v="theater/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n v="8.1754629629722331"/>
    <b v="0"/>
    <n v="1E-3"/>
    <n v="1"/>
    <x v="1"/>
    <x v="38"/>
    <x v="29"/>
    <b v="0"/>
    <s v="theater/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n v="19"/>
    <b v="0"/>
    <n v="3.0999999999999999E-3"/>
    <n v="775"/>
    <x v="1"/>
    <x v="38"/>
    <x v="84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n v="29.958333333328483"/>
    <b v="0"/>
    <n v="5.0000000000000001E-4"/>
    <n v="5"/>
    <x v="1"/>
    <x v="38"/>
    <x v="29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n v="59.958333333335759"/>
    <b v="0"/>
    <n v="9.8461538461538464E-5"/>
    <n v="12.8"/>
    <x v="1"/>
    <x v="38"/>
    <x v="73"/>
    <b v="0"/>
    <s v="theater/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n v="60"/>
    <b v="0"/>
    <n v="6.6666666666666671E-3"/>
    <n v="10"/>
    <x v="1"/>
    <x v="38"/>
    <x v="29"/>
    <b v="0"/>
    <s v="theater/spaces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n v="5.0416666666715173"/>
    <b v="0"/>
    <n v="0.58291457286432158"/>
    <n v="58"/>
    <x v="1"/>
    <x v="38"/>
    <x v="84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n v="30"/>
    <b v="0"/>
    <n v="0.68153600000000003"/>
    <n v="244.80459770114942"/>
    <x v="1"/>
    <x v="38"/>
    <x v="493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n v="60"/>
    <b v="0"/>
    <n v="3.2499999999999997E-5"/>
    <n v="6.5"/>
    <x v="1"/>
    <x v="38"/>
    <x v="80"/>
    <b v="0"/>
    <s v="theater/spaces"/>
  </r>
  <r>
    <n v="3125"/>
    <s v="N/A (Canceled)"/>
    <s v="N/A"/>
    <n v="1500000"/>
    <n v="0"/>
    <x v="1"/>
    <x v="0"/>
    <s v="USD"/>
    <n v="1452142672"/>
    <d v="2016-01-07T04:57:52"/>
    <n v="1449550672"/>
    <x v="3125"/>
    <n v="30"/>
    <b v="0"/>
    <n v="0"/>
    <n v="0"/>
    <x v="1"/>
    <x v="38"/>
    <x v="78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n v="29.958333333328483"/>
    <b v="0"/>
    <n v="4.1599999999999998E-2"/>
    <n v="61.176470588235297"/>
    <x v="1"/>
    <x v="38"/>
    <x v="5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n v="30"/>
    <b v="0"/>
    <n v="0"/>
    <n v="0"/>
    <x v="1"/>
    <x v="38"/>
    <x v="78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n v="29.958333333343035"/>
    <b v="0"/>
    <n v="1.0860666666666667"/>
    <n v="139.23931623931625"/>
    <x v="1"/>
    <x v="6"/>
    <x v="2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n v="39.958333333335759"/>
    <b v="0"/>
    <n v="8.0000000000000002E-3"/>
    <n v="10"/>
    <x v="1"/>
    <x v="6"/>
    <x v="29"/>
    <b v="0"/>
    <s v="theater/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n v="30.567407407412247"/>
    <b v="0"/>
    <n v="3.7499999999999999E-2"/>
    <n v="93.75"/>
    <x v="1"/>
    <x v="6"/>
    <x v="80"/>
    <b v="0"/>
    <s v="theater/plays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n v="29.958333333328483"/>
    <b v="0"/>
    <n v="0.15731707317073171"/>
    <n v="53.75"/>
    <x v="1"/>
    <x v="6"/>
    <x v="8"/>
    <b v="0"/>
    <s v="theater/plays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n v="59.958333333328483"/>
    <b v="0"/>
    <n v="3.3333333333333332E-4"/>
    <n v="10"/>
    <x v="1"/>
    <x v="6"/>
    <x v="29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n v="29.958333333335759"/>
    <b v="0"/>
    <n v="1.08"/>
    <n v="33.75"/>
    <x v="1"/>
    <x v="6"/>
    <x v="38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n v="20.958333333335759"/>
    <b v="0"/>
    <n v="0.22500000000000001"/>
    <n v="18.75"/>
    <x v="1"/>
    <x v="6"/>
    <x v="8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n v="22"/>
    <b v="0"/>
    <n v="0.20849420849420849"/>
    <n v="23.142857142857142"/>
    <x v="1"/>
    <x v="6"/>
    <x v="63"/>
    <b v="0"/>
    <s v="theater/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n v="36.495208333333721"/>
    <b v="0"/>
    <n v="1.278"/>
    <n v="29.045454545454547"/>
    <x v="1"/>
    <x v="6"/>
    <x v="19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n v="50.914942129631527"/>
    <b v="0"/>
    <n v="3.3333333333333333E-2"/>
    <n v="50"/>
    <x v="1"/>
    <x v="6"/>
    <x v="29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n v="19"/>
    <b v="0"/>
    <n v="0"/>
    <n v="0"/>
    <x v="1"/>
    <x v="6"/>
    <x v="78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n v="33.919212962959136"/>
    <b v="0"/>
    <n v="5.3999999999999999E-2"/>
    <n v="450"/>
    <x v="1"/>
    <x v="6"/>
    <x v="79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n v="29.958333333328483"/>
    <b v="0"/>
    <n v="9.5999999999999992E-3"/>
    <n v="24"/>
    <x v="1"/>
    <x v="6"/>
    <x v="80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n v="41.07999999999447"/>
    <b v="0"/>
    <n v="0.51600000000000001"/>
    <n v="32.25"/>
    <x v="1"/>
    <x v="6"/>
    <x v="22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n v="29.958333333328483"/>
    <b v="0"/>
    <n v="1.6363636363636365E-2"/>
    <n v="15"/>
    <x v="1"/>
    <x v="6"/>
    <x v="8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n v="26"/>
    <b v="0"/>
    <n v="0"/>
    <n v="0"/>
    <x v="1"/>
    <x v="6"/>
    <x v="78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n v="16.711724537031841"/>
    <b v="0"/>
    <n v="0.754"/>
    <n v="251.33333333333334"/>
    <x v="1"/>
    <x v="6"/>
    <x v="209"/>
    <b v="0"/>
    <s v="theater/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n v="59.958333333328483"/>
    <b v="0"/>
    <n v="0"/>
    <n v="0"/>
    <x v="1"/>
    <x v="6"/>
    <x v="78"/>
    <b v="0"/>
    <s v="theater/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n v="44.958333333328483"/>
    <b v="0"/>
    <n v="0.105"/>
    <n v="437.5"/>
    <x v="1"/>
    <x v="6"/>
    <x v="8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n v="40.041666666664241"/>
    <b v="1"/>
    <n v="1.1752499999999999"/>
    <n v="110.35211267605634"/>
    <x v="1"/>
    <x v="6"/>
    <x v="496"/>
    <b v="1"/>
    <s v="theater/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n v="21.501342592593573"/>
    <b v="1"/>
    <n v="1.3116666666666668"/>
    <n v="41.421052631578945"/>
    <x v="1"/>
    <x v="6"/>
    <x v="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n v="24.065972222226264"/>
    <b v="1"/>
    <n v="1.04"/>
    <n v="52"/>
    <x v="1"/>
    <x v="6"/>
    <x v="20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n v="89.902743055550673"/>
    <b v="1"/>
    <n v="1.01"/>
    <n v="33.990384615384613"/>
    <x v="1"/>
    <x v="6"/>
    <x v="201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n v="30"/>
    <b v="1"/>
    <n v="1.004"/>
    <n v="103.35294117647059"/>
    <x v="1"/>
    <x v="6"/>
    <x v="69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n v="30"/>
    <b v="1"/>
    <n v="1.0595454545454546"/>
    <n v="34.791044776119406"/>
    <x v="1"/>
    <x v="6"/>
    <x v="85"/>
    <b v="1"/>
    <s v="theater/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n v="31.053275462960301"/>
    <b v="1"/>
    <n v="3.3558333333333334"/>
    <n v="41.773858921161825"/>
    <x v="1"/>
    <x v="6"/>
    <x v="198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n v="29.958333333335759"/>
    <b v="1"/>
    <n v="1.1292857142857142"/>
    <n v="64.268292682926827"/>
    <x v="1"/>
    <x v="6"/>
    <x v="252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n v="30"/>
    <b v="1"/>
    <n v="1.885046"/>
    <n v="31.209370860927152"/>
    <x v="1"/>
    <x v="6"/>
    <x v="177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n v="35"/>
    <b v="1"/>
    <n v="1.0181818181818181"/>
    <n v="62.921348314606739"/>
    <x v="1"/>
    <x v="6"/>
    <x v="30"/>
    <b v="1"/>
    <s v="theater/plays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n v="9.4200810185211594"/>
    <b v="1"/>
    <n v="1.01"/>
    <n v="98.536585365853654"/>
    <x v="1"/>
    <x v="6"/>
    <x v="14"/>
    <b v="1"/>
    <s v="theater/plays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n v="30"/>
    <b v="1"/>
    <n v="1.1399999999999999"/>
    <n v="82.608695652173907"/>
    <x v="1"/>
    <x v="6"/>
    <x v="50"/>
    <b v="1"/>
    <s v="theater/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n v="42.891655092593282"/>
    <b v="1"/>
    <n v="1.3348133333333334"/>
    <n v="38.504230769230773"/>
    <x v="1"/>
    <x v="6"/>
    <x v="47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n v="22.942743055558822"/>
    <b v="1"/>
    <n v="1.0153333333333334"/>
    <n v="80.15789473684211"/>
    <x v="1"/>
    <x v="6"/>
    <x v="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n v="30"/>
    <b v="1"/>
    <n v="1.0509999999999999"/>
    <n v="28.405405405405407"/>
    <x v="1"/>
    <x v="6"/>
    <x v="142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n v="27.397430555560277"/>
    <b v="1"/>
    <n v="1.2715000000000001"/>
    <n v="80.730158730158735"/>
    <x v="1"/>
    <x v="6"/>
    <x v="287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n v="30"/>
    <b v="1"/>
    <n v="1.1115384615384616"/>
    <n v="200.69444444444446"/>
    <x v="1"/>
    <x v="6"/>
    <x v="250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n v="33"/>
    <b v="1"/>
    <n v="1.0676000000000001"/>
    <n v="37.591549295774648"/>
    <x v="1"/>
    <x v="6"/>
    <x v="26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n v="22.006712962967867"/>
    <b v="1"/>
    <n v="1.6266666666666667"/>
    <n v="58.095238095238095"/>
    <x v="1"/>
    <x v="6"/>
    <x v="64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n v="28.641053240738984"/>
    <b v="1"/>
    <n v="1.6022808571428573"/>
    <n v="60.300892473118282"/>
    <x v="1"/>
    <x v="6"/>
    <x v="497"/>
    <b v="1"/>
    <s v="theater/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n v="14"/>
    <b v="1"/>
    <n v="1.1616666666666666"/>
    <n v="63.363636363636367"/>
    <x v="1"/>
    <x v="6"/>
    <x v="16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n v="31.810729166660167"/>
    <b v="1"/>
    <n v="1.242"/>
    <n v="50.901639344262293"/>
    <x v="1"/>
    <x v="6"/>
    <x v="42"/>
    <b v="1"/>
    <s v="theater/plays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n v="29.46966435185459"/>
    <b v="1"/>
    <n v="1.030125"/>
    <n v="100.5"/>
    <x v="1"/>
    <x v="6"/>
    <x v="141"/>
    <b v="1"/>
    <s v="theater/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n v="33.086296296292858"/>
    <b v="1"/>
    <n v="1.1225000000000001"/>
    <n v="31.619718309859156"/>
    <x v="1"/>
    <x v="6"/>
    <x v="26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n v="30"/>
    <b v="1"/>
    <n v="1.0881428571428571"/>
    <n v="65.102564102564102"/>
    <x v="1"/>
    <x v="6"/>
    <x v="2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n v="30"/>
    <b v="1"/>
    <n v="1.1499999999999999"/>
    <n v="79.310344827586206"/>
    <x v="1"/>
    <x v="6"/>
    <x v="60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n v="30"/>
    <b v="1"/>
    <n v="1.03"/>
    <n v="139.18918918918919"/>
    <x v="1"/>
    <x v="6"/>
    <x v="142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n v="14"/>
    <b v="1"/>
    <n v="1.0113333333333334"/>
    <n v="131.91304347826087"/>
    <x v="1"/>
    <x v="6"/>
    <x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n v="60"/>
    <b v="1"/>
    <n v="1.0955999999999999"/>
    <n v="91.3"/>
    <x v="1"/>
    <x v="6"/>
    <x v="65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n v="26.694085648152395"/>
    <b v="1"/>
    <n v="1.148421052631579"/>
    <n v="39.672727272727272"/>
    <x v="1"/>
    <x v="6"/>
    <x v="16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n v="30"/>
    <b v="1"/>
    <n v="1.1739999999999999"/>
    <n v="57.549019607843135"/>
    <x v="1"/>
    <x v="6"/>
    <x v="13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n v="30"/>
    <b v="1"/>
    <n v="1.7173333333333334"/>
    <n v="33.025641025641029"/>
    <x v="1"/>
    <x v="6"/>
    <x v="76"/>
    <b v="1"/>
    <s v="theater/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n v="25"/>
    <b v="1"/>
    <n v="1.1416238095238094"/>
    <n v="77.335806451612896"/>
    <x v="1"/>
    <x v="6"/>
    <x v="95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n v="30"/>
    <b v="1"/>
    <n v="1.1975"/>
    <n v="31.933333333333334"/>
    <x v="1"/>
    <x v="6"/>
    <x v="43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n v="26.356631944443507"/>
    <b v="1"/>
    <n v="1.0900000000000001"/>
    <n v="36.333333333333336"/>
    <x v="1"/>
    <x v="6"/>
    <x v="41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n v="55.759016203708597"/>
    <b v="1"/>
    <n v="1.0088571428571429"/>
    <n v="46.768211920529801"/>
    <x v="1"/>
    <x v="6"/>
    <x v="299"/>
    <b v="1"/>
    <s v="theater/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n v="18"/>
    <b v="1"/>
    <n v="1.0900000000000001"/>
    <n v="40.073529411764703"/>
    <x v="1"/>
    <x v="6"/>
    <x v="32"/>
    <b v="1"/>
    <s v="theater/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n v="30"/>
    <b v="1"/>
    <n v="1.0720930232558139"/>
    <n v="100.21739130434783"/>
    <x v="1"/>
    <x v="6"/>
    <x v="67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n v="7"/>
    <b v="1"/>
    <n v="1"/>
    <n v="41.666666666666664"/>
    <x v="1"/>
    <x v="6"/>
    <x v="5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n v="29.950949074074742"/>
    <b v="1"/>
    <n v="1.0218750000000001"/>
    <n v="46.714285714285715"/>
    <x v="1"/>
    <x v="6"/>
    <x v="16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n v="20"/>
    <b v="1"/>
    <n v="1.1629333333333334"/>
    <n v="71.491803278688522"/>
    <x v="1"/>
    <x v="6"/>
    <x v="138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n v="21"/>
    <b v="0"/>
    <n v="0.65"/>
    <n v="14.444444444444445"/>
    <x v="1"/>
    <x v="40"/>
    <x v="82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n v="30"/>
    <b v="0"/>
    <n v="0.12327272727272727"/>
    <n v="356.84210526315792"/>
    <x v="1"/>
    <x v="40"/>
    <x v="10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n v="30.041666666664241"/>
    <b v="0"/>
    <n v="0"/>
    <n v="0"/>
    <x v="1"/>
    <x v="40"/>
    <x v="78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n v="60"/>
    <b v="0"/>
    <n v="4.0266666666666666E-2"/>
    <n v="37.75"/>
    <x v="1"/>
    <x v="40"/>
    <x v="80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n v="44.976168981491355"/>
    <b v="0"/>
    <n v="1.0200000000000001E-2"/>
    <n v="12.75"/>
    <x v="1"/>
    <x v="40"/>
    <x v="22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n v="45"/>
    <b v="0"/>
    <n v="0.1174"/>
    <n v="24.458333333333332"/>
    <x v="1"/>
    <x v="40"/>
    <x v="5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n v="30"/>
    <b v="0"/>
    <n v="0"/>
    <n v="0"/>
    <x v="1"/>
    <x v="40"/>
    <x v="78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n v="30"/>
    <b v="0"/>
    <n v="0.59142857142857141"/>
    <n v="53.07692307692308"/>
    <x v="1"/>
    <x v="40"/>
    <x v="70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n v="59.985243055547471"/>
    <b v="0"/>
    <n v="5.9999999999999995E-4"/>
    <n v="300"/>
    <x v="1"/>
    <x v="40"/>
    <x v="79"/>
    <b v="0"/>
    <s v="theater/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n v="30"/>
    <b v="0"/>
    <n v="0.1145"/>
    <n v="286.25"/>
    <x v="1"/>
    <x v="40"/>
    <x v="80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n v="38"/>
    <b v="0"/>
    <n v="3.6666666666666666E-3"/>
    <n v="36.666666666666664"/>
    <x v="1"/>
    <x v="40"/>
    <x v="8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n v="30.113217592595902"/>
    <b v="0"/>
    <n v="0.52159999999999995"/>
    <n v="49.20754716981132"/>
    <x v="1"/>
    <x v="40"/>
    <x v="28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n v="29.911331018520286"/>
    <b v="0"/>
    <n v="2.0000000000000002E-5"/>
    <n v="1"/>
    <x v="1"/>
    <x v="40"/>
    <x v="29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n v="21"/>
    <b v="0"/>
    <n v="1.2500000000000001E-2"/>
    <n v="12.5"/>
    <x v="1"/>
    <x v="40"/>
    <x v="84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n v="58.395763888882357"/>
    <b v="0"/>
    <n v="0.54520000000000002"/>
    <n v="109.04"/>
    <x v="1"/>
    <x v="40"/>
    <x v="20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n v="30"/>
    <b v="0"/>
    <n v="0.25"/>
    <n v="41.666666666666664"/>
    <x v="1"/>
    <x v="40"/>
    <x v="79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n v="29.99028935185197"/>
    <b v="0"/>
    <n v="0"/>
    <n v="0"/>
    <x v="1"/>
    <x v="40"/>
    <x v="78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n v="30"/>
    <b v="0"/>
    <n v="3.4125000000000003E-2"/>
    <n v="22.75"/>
    <x v="1"/>
    <x v="40"/>
    <x v="8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n v="30"/>
    <b v="0"/>
    <n v="0"/>
    <n v="0"/>
    <x v="1"/>
    <x v="40"/>
    <x v="78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n v="59.958333333328483"/>
    <b v="0"/>
    <n v="0.46363636363636362"/>
    <n v="70.833333333333329"/>
    <x v="1"/>
    <x v="40"/>
    <x v="17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n v="21"/>
    <b v="1"/>
    <n v="1.0349999999999999"/>
    <n v="63.109756097560975"/>
    <x v="1"/>
    <x v="6"/>
    <x v="141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n v="32.321087962962338"/>
    <b v="1"/>
    <n v="1.1932315789473684"/>
    <n v="50.157964601769912"/>
    <x v="1"/>
    <x v="6"/>
    <x v="334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n v="47.229409722225682"/>
    <b v="1"/>
    <n v="1.2576666666666667"/>
    <n v="62.883333333333333"/>
    <x v="1"/>
    <x v="6"/>
    <x v="65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n v="31.496759259258397"/>
    <b v="1"/>
    <n v="1.1974347826086957"/>
    <n v="85.531055900621112"/>
    <x v="1"/>
    <x v="6"/>
    <x v="498"/>
    <b v="1"/>
    <s v="theater/plays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n v="30"/>
    <b v="1"/>
    <n v="1.2625"/>
    <n v="53.723404255319146"/>
    <x v="1"/>
    <x v="6"/>
    <x v="225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n v="40"/>
    <b v="1"/>
    <n v="1.0011666666666668"/>
    <n v="127.80851063829788"/>
    <x v="1"/>
    <x v="6"/>
    <x v="5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n v="37.204016203708306"/>
    <b v="1"/>
    <n v="1.0213333333333334"/>
    <n v="106.57391304347826"/>
    <x v="1"/>
    <x v="6"/>
    <x v="248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n v="37.500798611115897"/>
    <b v="1"/>
    <n v="1.0035142857142858"/>
    <n v="262.11194029850748"/>
    <x v="1"/>
    <x v="6"/>
    <x v="179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n v="31.14153935185459"/>
    <b v="1"/>
    <n v="1.0004999999999999"/>
    <n v="57.171428571428571"/>
    <x v="1"/>
    <x v="6"/>
    <x v="2"/>
    <b v="1"/>
    <s v="theater/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n v="30"/>
    <b v="1"/>
    <n v="1.1602222222222223"/>
    <n v="50.20192307692308"/>
    <x v="1"/>
    <x v="6"/>
    <x v="201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n v="32.997847222221026"/>
    <b v="1"/>
    <n v="1.0209999999999999"/>
    <n v="66.586956521739125"/>
    <x v="1"/>
    <x v="6"/>
    <x v="192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n v="34.958333333328483"/>
    <b v="1"/>
    <n v="1.0011000000000001"/>
    <n v="168.25210084033614"/>
    <x v="1"/>
    <x v="6"/>
    <x v="46"/>
    <b v="1"/>
    <s v="theater/plays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n v="34.041620370371675"/>
    <b v="1"/>
    <n v="1.0084"/>
    <n v="256.37288135593218"/>
    <x v="1"/>
    <x v="6"/>
    <x v="211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n v="35"/>
    <b v="1"/>
    <n v="1.0342499999999999"/>
    <n v="36.610619469026545"/>
    <x v="1"/>
    <x v="6"/>
    <x v="116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n v="31.31299768518511"/>
    <b v="1"/>
    <n v="1.248"/>
    <n v="37.142857142857146"/>
    <x v="1"/>
    <x v="6"/>
    <x v="87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n v="30"/>
    <b v="1"/>
    <n v="1.0951612903225807"/>
    <n v="45.878378378378379"/>
    <x v="1"/>
    <x v="6"/>
    <x v="142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n v="47.357488425921474"/>
    <b v="1"/>
    <n v="1.0203333333333333"/>
    <n v="141.71296296296296"/>
    <x v="1"/>
    <x v="6"/>
    <x v="499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n v="21.315532407403225"/>
    <b v="1"/>
    <n v="1.0235000000000001"/>
    <n v="52.487179487179489"/>
    <x v="1"/>
    <x v="6"/>
    <x v="70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n v="30"/>
    <b v="1"/>
    <n v="1.0416666666666667"/>
    <n v="59.523809523809526"/>
    <x v="1"/>
    <x v="6"/>
    <x v="64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n v="30"/>
    <b v="0"/>
    <n v="1.25"/>
    <n v="50"/>
    <x v="1"/>
    <x v="6"/>
    <x v="209"/>
    <b v="1"/>
    <s v="theater/plays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n v="31.498333333329356"/>
    <b v="1"/>
    <n v="1.0234285714285714"/>
    <n v="193.62162162162161"/>
    <x v="1"/>
    <x v="6"/>
    <x v="7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n v="30.041666666671517"/>
    <b v="1"/>
    <n v="1.0786500000000001"/>
    <n v="106.79702970297029"/>
    <x v="1"/>
    <x v="6"/>
    <x v="91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n v="14.997847222221026"/>
    <b v="1"/>
    <n v="1.0988461538461538"/>
    <n v="77.21621621621621"/>
    <x v="1"/>
    <x v="6"/>
    <x v="7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n v="30"/>
    <b v="0"/>
    <n v="1.61"/>
    <n v="57.5"/>
    <x v="1"/>
    <x v="6"/>
    <x v="33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n v="30.352118055554456"/>
    <b v="1"/>
    <n v="1.3120000000000001"/>
    <n v="50.46153846153846"/>
    <x v="1"/>
    <x v="6"/>
    <x v="55"/>
    <b v="1"/>
    <s v="theater/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n v="30"/>
    <b v="0"/>
    <n v="1.1879999999999999"/>
    <n v="97.377049180327873"/>
    <x v="1"/>
    <x v="6"/>
    <x v="42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n v="33.190416666671808"/>
    <b v="0"/>
    <n v="1.0039275000000001"/>
    <n v="34.91921739130435"/>
    <x v="1"/>
    <x v="6"/>
    <x v="248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n v="30"/>
    <b v="1"/>
    <n v="1.0320666666666667"/>
    <n v="85.530386740331494"/>
    <x v="1"/>
    <x v="6"/>
    <x v="33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n v="30"/>
    <b v="0"/>
    <n v="1.006"/>
    <n v="182.90909090909091"/>
    <x v="1"/>
    <x v="6"/>
    <x v="238"/>
    <b v="1"/>
    <s v="theater/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n v="23.69162037037313"/>
    <b v="1"/>
    <n v="1.0078754285714286"/>
    <n v="131.13620817843866"/>
    <x v="1"/>
    <x v="6"/>
    <x v="314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n v="30"/>
    <b v="1"/>
    <n v="1.1232142857142857"/>
    <n v="39.810126582278478"/>
    <x v="1"/>
    <x v="6"/>
    <x v="1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n v="24.910266203703941"/>
    <b v="1"/>
    <n v="1.0591914022517912"/>
    <n v="59.701730769230764"/>
    <x v="1"/>
    <x v="6"/>
    <x v="201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n v="28.264490740737529"/>
    <b v="0"/>
    <n v="1.0056666666666667"/>
    <n v="88.735294117647058"/>
    <x v="1"/>
    <x v="6"/>
    <x v="69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n v="32.966087962966412"/>
    <b v="1"/>
    <n v="1.1530588235294117"/>
    <n v="58.688622754491021"/>
    <x v="1"/>
    <x v="6"/>
    <x v="15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n v="30"/>
    <b v="1"/>
    <n v="1.273042"/>
    <n v="69.56513661202186"/>
    <x v="1"/>
    <x v="6"/>
    <x v="275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n v="23.903217592596775"/>
    <b v="1"/>
    <n v="1.028375"/>
    <n v="115.87323943661971"/>
    <x v="1"/>
    <x v="6"/>
    <x v="26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n v="30.041666666664241"/>
    <b v="0"/>
    <n v="1.0293749999999999"/>
    <n v="23.869565217391305"/>
    <x v="1"/>
    <x v="6"/>
    <x v="50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n v="31.483124999998836"/>
    <b v="0"/>
    <n v="1.043047619047619"/>
    <n v="81.125925925925927"/>
    <x v="1"/>
    <x v="6"/>
    <x v="50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n v="28.693750000005821"/>
    <b v="1"/>
    <n v="1.1122000000000001"/>
    <n v="57.626943005181346"/>
    <x v="1"/>
    <x v="6"/>
    <x v="189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n v="30"/>
    <b v="1"/>
    <n v="1.0586"/>
    <n v="46.429824561403507"/>
    <x v="1"/>
    <x v="6"/>
    <x v="7"/>
    <b v="1"/>
    <s v="theater/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n v="29.958333333335759"/>
    <b v="1"/>
    <n v="1.0079166666666666"/>
    <n v="60.475000000000001"/>
    <x v="1"/>
    <x v="6"/>
    <x v="452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n v="30"/>
    <b v="1"/>
    <n v="1.0492727272727274"/>
    <n v="65.579545454545453"/>
    <x v="1"/>
    <x v="6"/>
    <x v="106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n v="30.041666666671517"/>
    <b v="1"/>
    <n v="1.01552"/>
    <n v="119.1924882629108"/>
    <x v="1"/>
    <x v="6"/>
    <x v="496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n v="30"/>
    <b v="1"/>
    <n v="1.1073333333333333"/>
    <n v="83.05"/>
    <x v="1"/>
    <x v="6"/>
    <x v="9"/>
    <b v="1"/>
    <s v="theater/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n v="30"/>
    <b v="1"/>
    <n v="1.2782222222222221"/>
    <n v="57.52"/>
    <x v="1"/>
    <x v="6"/>
    <x v="133"/>
    <b v="1"/>
    <s v="theater/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n v="18.579537037032424"/>
    <b v="1"/>
    <n v="1.0182500000000001"/>
    <n v="177.08695652173913"/>
    <x v="1"/>
    <x v="6"/>
    <x v="248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n v="29.958333333328483"/>
    <b v="1"/>
    <n v="1.012576923076923"/>
    <n v="70.771505376344081"/>
    <x v="1"/>
    <x v="6"/>
    <x v="153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n v="30"/>
    <b v="1"/>
    <n v="1.75"/>
    <n v="29.166666666666668"/>
    <x v="1"/>
    <x v="6"/>
    <x v="59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n v="21.592164351852261"/>
    <b v="1"/>
    <n v="1.2806"/>
    <n v="72.76136363636364"/>
    <x v="1"/>
    <x v="6"/>
    <x v="282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n v="30"/>
    <b v="0"/>
    <n v="1.0629949999999999"/>
    <n v="51.853414634146333"/>
    <x v="1"/>
    <x v="6"/>
    <x v="14"/>
    <b v="1"/>
    <s v="theater/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n v="30"/>
    <b v="1"/>
    <n v="1.052142857142857"/>
    <n v="98.2"/>
    <x v="1"/>
    <x v="6"/>
    <x v="11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n v="29.405034722221899"/>
    <b v="1"/>
    <n v="1.0616782608695652"/>
    <n v="251.7381443298969"/>
    <x v="1"/>
    <x v="6"/>
    <x v="174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n v="35.041666666671517"/>
    <b v="1"/>
    <n v="1.0924"/>
    <n v="74.821917808219183"/>
    <x v="1"/>
    <x v="6"/>
    <x v="196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n v="30"/>
    <b v="1"/>
    <n v="1.0045454545454546"/>
    <n v="67.65306122448979"/>
    <x v="1"/>
    <x v="6"/>
    <x v="72"/>
    <b v="1"/>
    <s v="theater/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n v="30.851134259268292"/>
    <b v="1"/>
    <n v="1.0304098360655738"/>
    <n v="93.81343283582089"/>
    <x v="1"/>
    <x v="6"/>
    <x v="179"/>
    <b v="1"/>
    <s v="theater/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n v="23.358935185184237"/>
    <b v="1"/>
    <n v="1.121664"/>
    <n v="41.237647058823526"/>
    <x v="1"/>
    <x v="6"/>
    <x v="32"/>
    <b v="1"/>
    <s v="theater/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n v="16.116458333337505"/>
    <b v="1"/>
    <n v="1.03"/>
    <n v="52.551020408163268"/>
    <x v="1"/>
    <x v="6"/>
    <x v="72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n v="29.996354166665697"/>
    <b v="1"/>
    <n v="1.64"/>
    <n v="70.285714285714292"/>
    <x v="1"/>
    <x v="6"/>
    <x v="287"/>
    <b v="1"/>
    <s v="theater/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n v="31.338865740734036"/>
    <b v="1"/>
    <n v="1.3128333333333333"/>
    <n v="48.325153374233132"/>
    <x v="1"/>
    <x v="6"/>
    <x v="430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n v="30"/>
    <b v="1"/>
    <n v="1.0209999999999999"/>
    <n v="53.177083333333336"/>
    <x v="1"/>
    <x v="6"/>
    <x v="449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n v="16"/>
    <b v="1"/>
    <n v="1.28"/>
    <n v="60.952380952380949"/>
    <x v="1"/>
    <x v="6"/>
    <x v="288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n v="34.062534722223063"/>
    <b v="1"/>
    <n v="1.0149999999999999"/>
    <n v="116"/>
    <x v="1"/>
    <x v="6"/>
    <x v="16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n v="30"/>
    <b v="1"/>
    <n v="1.0166666666666666"/>
    <n v="61"/>
    <x v="1"/>
    <x v="6"/>
    <x v="209"/>
    <b v="1"/>
    <s v="theater/plays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n v="30.041666666671517"/>
    <b v="1"/>
    <n v="1.3"/>
    <n v="38.235294117647058"/>
    <x v="1"/>
    <x v="6"/>
    <x v="13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n v="30.041666666664241"/>
    <b v="1"/>
    <n v="1.5443"/>
    <n v="106.50344827586207"/>
    <x v="1"/>
    <x v="6"/>
    <x v="108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n v="15.990254629636183"/>
    <b v="1"/>
    <n v="1.0740000000000001"/>
    <n v="204.57142857142858"/>
    <x v="1"/>
    <x v="6"/>
    <x v="64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n v="44.170462962967576"/>
    <b v="1"/>
    <n v="1.0132258064516129"/>
    <n v="54.912587412587413"/>
    <x v="1"/>
    <x v="6"/>
    <x v="172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n v="26.307048611110076"/>
    <b v="1"/>
    <n v="1.0027777777777778"/>
    <n v="150.41666666666666"/>
    <x v="1"/>
    <x v="6"/>
    <x v="8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n v="34.215983796297223"/>
    <b v="1"/>
    <n v="1.1684444444444444"/>
    <n v="52.58"/>
    <x v="1"/>
    <x v="6"/>
    <x v="61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n v="30.041666666664241"/>
    <b v="1"/>
    <n v="1.0860000000000001"/>
    <n v="54.3"/>
    <x v="1"/>
    <x v="6"/>
    <x v="61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n v="30"/>
    <b v="1"/>
    <n v="1.034"/>
    <n v="76.029411764705884"/>
    <x v="1"/>
    <x v="6"/>
    <x v="69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n v="29.958333333343035"/>
    <b v="0"/>
    <n v="1.1427586206896552"/>
    <n v="105.2063492063492"/>
    <x v="1"/>
    <x v="6"/>
    <x v="287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n v="34.451412037029513"/>
    <b v="0"/>
    <n v="1.03"/>
    <n v="68.666666666666671"/>
    <x v="1"/>
    <x v="6"/>
    <x v="209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n v="30"/>
    <b v="0"/>
    <n v="1.216"/>
    <n v="129.36170212765958"/>
    <x v="1"/>
    <x v="6"/>
    <x v="5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n v="44"/>
    <b v="0"/>
    <n v="1.026467741935484"/>
    <n v="134.26371308016877"/>
    <x v="1"/>
    <x v="6"/>
    <x v="186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n v="31.130810185190057"/>
    <b v="0"/>
    <n v="1.0475000000000001"/>
    <n v="17.829787234042552"/>
    <x v="1"/>
    <x v="6"/>
    <x v="5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n v="17.364432870366727"/>
    <b v="0"/>
    <n v="1.016"/>
    <n v="203.2"/>
    <x v="1"/>
    <x v="6"/>
    <x v="41"/>
    <b v="1"/>
    <s v="theater/plays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n v="31.265902777769952"/>
    <b v="0"/>
    <n v="1.1210242048409682"/>
    <n v="69.18518518518519"/>
    <x v="1"/>
    <x v="6"/>
    <x v="75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n v="30"/>
    <b v="0"/>
    <n v="1.0176666666666667"/>
    <n v="125.12295081967213"/>
    <x v="1"/>
    <x v="6"/>
    <x v="259"/>
    <b v="1"/>
    <s v="theater/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n v="25"/>
    <b v="0"/>
    <n v="1"/>
    <n v="73.529411764705884"/>
    <x v="1"/>
    <x v="6"/>
    <x v="69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n v="36.183854166665697"/>
    <b v="0"/>
    <n v="1.0026489999999999"/>
    <n v="48.437149758454105"/>
    <x v="1"/>
    <x v="6"/>
    <x v="44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n v="28"/>
    <b v="0"/>
    <n v="1.3304200000000002"/>
    <n v="26.608400000000003"/>
    <x v="1"/>
    <x v="6"/>
    <x v="20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n v="30"/>
    <b v="0"/>
    <n v="1.212"/>
    <n v="33.666666666666664"/>
    <x v="1"/>
    <x v="6"/>
    <x v="250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n v="31.463425925932825"/>
    <b v="0"/>
    <n v="1.1399999999999999"/>
    <n v="40.714285714285715"/>
    <x v="1"/>
    <x v="6"/>
    <x v="25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n v="60.041666666671517"/>
    <b v="0"/>
    <n v="2.8613861386138613"/>
    <n v="19.266666666666666"/>
    <x v="1"/>
    <x v="6"/>
    <x v="41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n v="30"/>
    <b v="0"/>
    <n v="1.7044444444444444"/>
    <n v="84.285714285714292"/>
    <x v="1"/>
    <x v="6"/>
    <x v="110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n v="30"/>
    <b v="0"/>
    <n v="1.1833333333333333"/>
    <n v="29.583333333333332"/>
    <x v="1"/>
    <x v="6"/>
    <x v="5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n v="30"/>
    <b v="0"/>
    <n v="1.0285857142857142"/>
    <n v="26.667037037037037"/>
    <x v="1"/>
    <x v="6"/>
    <x v="74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n v="21.160046296296059"/>
    <b v="0"/>
    <n v="1.4406666666666668"/>
    <n v="45.978723404255319"/>
    <x v="1"/>
    <x v="6"/>
    <x v="5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n v="19.186157407406427"/>
    <b v="0"/>
    <n v="1.0007272727272727"/>
    <n v="125.09090909090909"/>
    <x v="1"/>
    <x v="6"/>
    <x v="3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n v="20.042037037041155"/>
    <b v="0"/>
    <n v="1.0173000000000001"/>
    <n v="141.29166666666666"/>
    <x v="1"/>
    <x v="6"/>
    <x v="250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n v="30"/>
    <b v="0"/>
    <n v="1.1619999999999999"/>
    <n v="55.333333333333336"/>
    <x v="1"/>
    <x v="6"/>
    <x v="287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n v="21"/>
    <b v="0"/>
    <n v="1.3616666666666666"/>
    <n v="46.420454545454547"/>
    <x v="1"/>
    <x v="6"/>
    <x v="106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n v="44.555138888885267"/>
    <b v="0"/>
    <n v="1.3346666666666667"/>
    <n v="57.2"/>
    <x v="1"/>
    <x v="6"/>
    <x v="16"/>
    <b v="1"/>
    <s v="theater/plays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n v="30"/>
    <b v="0"/>
    <n v="1.0339285714285715"/>
    <n v="173.7"/>
    <x v="1"/>
    <x v="6"/>
    <x v="133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n v="34.958333333343035"/>
    <b v="0"/>
    <n v="1.1588888888888889"/>
    <n v="59.6"/>
    <x v="1"/>
    <x v="6"/>
    <x v="2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n v="30"/>
    <b v="0"/>
    <n v="1.0451666666666666"/>
    <n v="89.585714285714289"/>
    <x v="1"/>
    <x v="6"/>
    <x v="489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n v="30"/>
    <b v="0"/>
    <n v="1.0202500000000001"/>
    <n v="204.05"/>
    <x v="1"/>
    <x v="6"/>
    <x v="9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n v="37.90576388889167"/>
    <b v="0"/>
    <n v="1.7533333333333334"/>
    <n v="48.703703703703702"/>
    <x v="1"/>
    <x v="6"/>
    <x v="241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n v="30"/>
    <b v="0"/>
    <n v="1.0668"/>
    <n v="53.339999999999996"/>
    <x v="1"/>
    <x v="6"/>
    <x v="9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n v="21"/>
    <b v="0"/>
    <n v="1.2228571428571429"/>
    <n v="75.087719298245617"/>
    <x v="1"/>
    <x v="6"/>
    <x v="7"/>
    <b v="1"/>
    <s v="theater/plays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n v="31"/>
    <b v="0"/>
    <n v="1.5942857142857143"/>
    <n v="18"/>
    <x v="1"/>
    <x v="6"/>
    <x v="162"/>
    <b v="1"/>
    <s v="theater/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n v="30"/>
    <b v="0"/>
    <n v="1.0007692307692309"/>
    <n v="209.83870967741936"/>
    <x v="1"/>
    <x v="6"/>
    <x v="162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n v="30"/>
    <b v="0"/>
    <n v="1.0984"/>
    <n v="61.022222222222226"/>
    <x v="1"/>
    <x v="6"/>
    <x v="43"/>
    <b v="1"/>
    <s v="theater/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n v="21.107106481489609"/>
    <b v="0"/>
    <n v="1.0004"/>
    <n v="61"/>
    <x v="1"/>
    <x v="6"/>
    <x v="14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n v="13.797256944453693"/>
    <b v="0"/>
    <n v="1.1605000000000001"/>
    <n v="80.034482758620683"/>
    <x v="1"/>
    <x v="6"/>
    <x v="60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n v="27.569317129629781"/>
    <b v="0"/>
    <n v="2.1074999999999999"/>
    <n v="29.068965517241381"/>
    <x v="1"/>
    <x v="6"/>
    <x v="6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n v="30"/>
    <b v="0"/>
    <n v="1.1000000000000001"/>
    <n v="49.438202247191015"/>
    <x v="1"/>
    <x v="6"/>
    <x v="30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n v="32.707928240743058"/>
    <b v="0"/>
    <n v="1.0008673425918038"/>
    <n v="93.977440000000001"/>
    <x v="1"/>
    <x v="6"/>
    <x v="207"/>
    <b v="1"/>
    <s v="theater/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n v="30"/>
    <b v="0"/>
    <n v="1.0619047619047619"/>
    <n v="61.944444444444443"/>
    <x v="1"/>
    <x v="6"/>
    <x v="59"/>
    <b v="1"/>
    <s v="theater/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n v="39.802164351858664"/>
    <b v="0"/>
    <n v="1.256"/>
    <n v="78.5"/>
    <x v="1"/>
    <x v="6"/>
    <x v="58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n v="45"/>
    <b v="0"/>
    <n v="1.08"/>
    <n v="33.75"/>
    <x v="1"/>
    <x v="6"/>
    <x v="38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n v="30"/>
    <b v="0"/>
    <n v="1.01"/>
    <n v="66.44736842105263"/>
    <x v="1"/>
    <x v="6"/>
    <x v="44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n v="14.065682870372257"/>
    <b v="0"/>
    <n v="1.0740000000000001"/>
    <n v="35.799999999999997"/>
    <x v="1"/>
    <x v="6"/>
    <x v="41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n v="22.152824074073578"/>
    <b v="0"/>
    <n v="1.0151515151515151"/>
    <n v="145.65217391304347"/>
    <x v="1"/>
    <x v="6"/>
    <x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n v="30"/>
    <b v="0"/>
    <n v="1.2589999999999999"/>
    <n v="25.693877551020407"/>
    <x v="1"/>
    <x v="6"/>
    <x v="72"/>
    <b v="1"/>
    <s v="theater/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n v="14"/>
    <b v="0"/>
    <n v="1.0166666666666666"/>
    <n v="152.5"/>
    <x v="1"/>
    <x v="6"/>
    <x v="73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n v="34.958333333335759"/>
    <b v="0"/>
    <n v="1.125"/>
    <n v="30"/>
    <x v="1"/>
    <x v="6"/>
    <x v="41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n v="29.958333333328483"/>
    <b v="0"/>
    <n v="1.0137499999999999"/>
    <n v="142.28070175438597"/>
    <x v="1"/>
    <x v="6"/>
    <x v="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n v="30"/>
    <b v="0"/>
    <n v="1.0125"/>
    <n v="24.545454545454547"/>
    <x v="1"/>
    <x v="6"/>
    <x v="51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n v="2.4666319444440887"/>
    <b v="0"/>
    <n v="1.4638888888888888"/>
    <n v="292.77777777777777"/>
    <x v="1"/>
    <x v="6"/>
    <x v="82"/>
    <b v="1"/>
    <s v="theater/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n v="10.635324074079108"/>
    <b v="0"/>
    <n v="1.1679999999999999"/>
    <n v="44.92307692307692"/>
    <x v="1"/>
    <x v="6"/>
    <x v="55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n v="29.958333333335759"/>
    <b v="0"/>
    <n v="1.0626666666666666"/>
    <n v="23.10144927536232"/>
    <x v="1"/>
    <x v="6"/>
    <x v="50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n v="35"/>
    <b v="0"/>
    <n v="1.0451999999999999"/>
    <n v="80.400000000000006"/>
    <x v="1"/>
    <x v="6"/>
    <x v="71"/>
    <b v="1"/>
    <s v="theater/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n v="30"/>
    <b v="0"/>
    <n v="1"/>
    <n v="72.289156626506028"/>
    <x v="1"/>
    <x v="6"/>
    <x v="1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n v="22"/>
    <b v="0"/>
    <n v="1.0457142857142858"/>
    <n v="32.972972972972975"/>
    <x v="1"/>
    <x v="6"/>
    <x v="112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n v="30"/>
    <b v="0"/>
    <n v="1.3862051149573753"/>
    <n v="116.65217391304348"/>
    <x v="1"/>
    <x v="6"/>
    <x v="67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n v="27.284189814818092"/>
    <b v="0"/>
    <n v="1.0032000000000001"/>
    <n v="79.61904761904762"/>
    <x v="1"/>
    <x v="6"/>
    <x v="287"/>
    <b v="1"/>
    <s v="theater/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n v="27.958333333328483"/>
    <b v="0"/>
    <n v="1"/>
    <n v="27.777777777777779"/>
    <x v="1"/>
    <x v="6"/>
    <x v="82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n v="21.592974537037662"/>
    <b v="0"/>
    <n v="1.1020000000000001"/>
    <n v="81.029411764705884"/>
    <x v="1"/>
    <x v="6"/>
    <x v="69"/>
    <b v="1"/>
    <s v="theater/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n v="21"/>
    <b v="0"/>
    <n v="1.0218"/>
    <n v="136.84821428571428"/>
    <x v="1"/>
    <x v="6"/>
    <x v="300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n v="30"/>
    <b v="0"/>
    <n v="1.0435000000000001"/>
    <n v="177.61702127659575"/>
    <x v="1"/>
    <x v="6"/>
    <x v="5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n v="25"/>
    <b v="0"/>
    <n v="1.3816666666666666"/>
    <n v="109.07894736842105"/>
    <x v="1"/>
    <x v="6"/>
    <x v="44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n v="22.909479166657547"/>
    <b v="0"/>
    <n v="1"/>
    <n v="119.64285714285714"/>
    <x v="1"/>
    <x v="6"/>
    <x v="33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n v="32.911226851858373"/>
    <b v="0"/>
    <n v="1.0166666666666666"/>
    <n v="78.205128205128204"/>
    <x v="1"/>
    <x v="6"/>
    <x v="76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n v="20.637685185181908"/>
    <b v="0"/>
    <n v="1.7142857142857142"/>
    <n v="52.173913043478258"/>
    <x v="1"/>
    <x v="6"/>
    <x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n v="30"/>
    <b v="0"/>
    <n v="1.0144444444444445"/>
    <n v="114.125"/>
    <x v="1"/>
    <x v="6"/>
    <x v="244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n v="58.919583333328774"/>
    <b v="0"/>
    <n v="1.3"/>
    <n v="50"/>
    <x v="1"/>
    <x v="6"/>
    <x v="62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n v="7"/>
    <b v="0"/>
    <n v="1.1000000000000001"/>
    <n v="91.666666666666671"/>
    <x v="1"/>
    <x v="6"/>
    <x v="59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n v="14.323449074072414"/>
    <b v="0"/>
    <n v="1.1944999999999999"/>
    <n v="108.59090909090909"/>
    <x v="1"/>
    <x v="6"/>
    <x v="19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n v="23.607175925928459"/>
    <b v="0"/>
    <n v="1.002909090909091"/>
    <n v="69.822784810126578"/>
    <x v="1"/>
    <x v="6"/>
    <x v="1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n v="21.597546296296059"/>
    <b v="0"/>
    <n v="1.534"/>
    <n v="109.57142857142857"/>
    <x v="1"/>
    <x v="6"/>
    <x v="25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n v="35.256817129629781"/>
    <b v="0"/>
    <n v="1.0442857142857143"/>
    <n v="71.666666666666671"/>
    <x v="1"/>
    <x v="6"/>
    <x v="13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n v="37.0629050925927"/>
    <b v="0"/>
    <n v="1.0109999999999999"/>
    <n v="93.611111111111114"/>
    <x v="1"/>
    <x v="6"/>
    <x v="241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n v="56.965532407397404"/>
    <b v="0"/>
    <n v="1.0751999999999999"/>
    <n v="76.8"/>
    <x v="1"/>
    <x v="6"/>
    <x v="16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n v="13.526041666656965"/>
    <b v="0"/>
    <n v="3.15"/>
    <n v="35.795454545454547"/>
    <x v="1"/>
    <x v="6"/>
    <x v="34"/>
    <b v="1"/>
    <s v="theater/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n v="35.440439814810816"/>
    <b v="0"/>
    <n v="1.0193333333333334"/>
    <n v="55.6"/>
    <x v="1"/>
    <x v="6"/>
    <x v="16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n v="10.850613425929623"/>
    <b v="0"/>
    <n v="1.2628571428571429"/>
    <n v="147.33333333333334"/>
    <x v="1"/>
    <x v="6"/>
    <x v="41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n v="30"/>
    <b v="0"/>
    <n v="1.014"/>
    <n v="56.333333333333336"/>
    <x v="1"/>
    <x v="6"/>
    <x v="74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n v="30"/>
    <b v="0"/>
    <n v="1.01"/>
    <n v="96.19047619047619"/>
    <x v="1"/>
    <x v="6"/>
    <x v="64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n v="30.041666666671517"/>
    <b v="0"/>
    <n v="1.0299"/>
    <n v="63.574074074074076"/>
    <x v="1"/>
    <x v="6"/>
    <x v="372"/>
    <b v="1"/>
    <s v="theater/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n v="45"/>
    <b v="0"/>
    <n v="1.0625"/>
    <n v="184.78260869565219"/>
    <x v="1"/>
    <x v="6"/>
    <x v="23"/>
    <b v="1"/>
    <s v="theater/plays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n v="21.583298611112696"/>
    <b v="0"/>
    <n v="1.0137777777777779"/>
    <n v="126.72222222222223"/>
    <x v="1"/>
    <x v="6"/>
    <x v="250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n v="17.640625"/>
    <b v="0"/>
    <n v="1.1346000000000001"/>
    <n v="83.42647058823529"/>
    <x v="1"/>
    <x v="6"/>
    <x v="32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n v="14.113229166665406"/>
    <b v="0"/>
    <n v="2.1800000000000002"/>
    <n v="54.5"/>
    <x v="1"/>
    <x v="6"/>
    <x v="9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n v="18.89531249999709"/>
    <b v="0"/>
    <n v="1.0141935483870967"/>
    <n v="302.30769230769232"/>
    <x v="1"/>
    <x v="6"/>
    <x v="55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n v="21.897581018522033"/>
    <b v="0"/>
    <n v="1.0593333333333332"/>
    <n v="44.138888888888886"/>
    <x v="1"/>
    <x v="6"/>
    <x v="250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n v="30"/>
    <b v="0"/>
    <n v="1.04"/>
    <n v="866.66666666666663"/>
    <x v="1"/>
    <x v="6"/>
    <x v="8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n v="30"/>
    <b v="0"/>
    <n v="2.21"/>
    <n v="61.388888888888886"/>
    <x v="1"/>
    <x v="6"/>
    <x v="59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n v="25"/>
    <b v="0"/>
    <n v="1.1866666666666668"/>
    <n v="29.666666666666668"/>
    <x v="1"/>
    <x v="6"/>
    <x v="209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n v="36.008576388885558"/>
    <b v="0"/>
    <n v="1.046"/>
    <n v="45.478260869565219"/>
    <x v="1"/>
    <x v="6"/>
    <x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n v="60"/>
    <b v="0"/>
    <n v="1.0389999999999999"/>
    <n v="96.203703703703709"/>
    <x v="1"/>
    <x v="6"/>
    <x v="241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n v="30.999016203699284"/>
    <b v="0"/>
    <n v="1.1773333333333333"/>
    <n v="67.92307692307692"/>
    <x v="1"/>
    <x v="6"/>
    <x v="55"/>
    <b v="1"/>
    <s v="theater/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n v="28"/>
    <b v="0"/>
    <n v="1.385"/>
    <n v="30.777777777777779"/>
    <x v="1"/>
    <x v="6"/>
    <x v="82"/>
    <b v="1"/>
    <s v="theater/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n v="20.659537037041446"/>
    <b v="0"/>
    <n v="1.0349999999999999"/>
    <n v="38.333333333333336"/>
    <x v="1"/>
    <x v="6"/>
    <x v="74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n v="23.812037037045229"/>
    <b v="0"/>
    <n v="1.0024999999999999"/>
    <n v="66.833333333333329"/>
    <x v="1"/>
    <x v="6"/>
    <x v="209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n v="30"/>
    <b v="0"/>
    <n v="1.0657142857142856"/>
    <n v="71.730769230769226"/>
    <x v="1"/>
    <x v="6"/>
    <x v="47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n v="12"/>
    <b v="0"/>
    <n v="1"/>
    <n v="176.47058823529412"/>
    <x v="1"/>
    <x v="6"/>
    <x v="5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n v="59.958333333328483"/>
    <b v="0"/>
    <n v="1.0001249999999999"/>
    <n v="421.10526315789474"/>
    <x v="1"/>
    <x v="6"/>
    <x v="10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n v="29.9729282407352"/>
    <b v="0"/>
    <n v="1.0105"/>
    <n v="104.98701298701299"/>
    <x v="1"/>
    <x v="6"/>
    <x v="99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n v="24.191828703704232"/>
    <b v="0"/>
    <n v="1.0763636363636364"/>
    <n v="28.19047619047619"/>
    <x v="1"/>
    <x v="6"/>
    <x v="64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n v="17.444444444437977"/>
    <b v="0"/>
    <n v="1.0365"/>
    <n v="54.55263157894737"/>
    <x v="1"/>
    <x v="6"/>
    <x v="44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n v="35.041666666664241"/>
    <b v="0"/>
    <n v="1.0443333333333333"/>
    <n v="111.89285714285714"/>
    <x v="1"/>
    <x v="6"/>
    <x v="33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n v="29.958333333328483"/>
    <b v="0"/>
    <n v="1.0225"/>
    <n v="85.208333333333329"/>
    <x v="1"/>
    <x v="6"/>
    <x v="53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n v="24.526435185187438"/>
    <b v="0"/>
    <n v="1.0074285714285713"/>
    <n v="76.652173913043484"/>
    <x v="1"/>
    <x v="6"/>
    <x v="67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n v="20"/>
    <b v="0"/>
    <n v="1.1171428571428572"/>
    <n v="65.166666666666671"/>
    <x v="1"/>
    <x v="6"/>
    <x v="209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n v="37.037407407406135"/>
    <b v="0"/>
    <n v="1.0001100000000001"/>
    <n v="93.760312499999998"/>
    <x v="1"/>
    <x v="6"/>
    <x v="31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n v="30"/>
    <b v="0"/>
    <n v="1"/>
    <n v="133.33333333333334"/>
    <x v="1"/>
    <x v="6"/>
    <x v="41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n v="30"/>
    <b v="0"/>
    <n v="1.05"/>
    <n v="51.219512195121951"/>
    <x v="1"/>
    <x v="6"/>
    <x v="14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n v="40.000000000007276"/>
    <b v="0"/>
    <n v="1.1686666666666667"/>
    <n v="100.17142857142858"/>
    <x v="1"/>
    <x v="6"/>
    <x v="2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n v="30"/>
    <b v="0"/>
    <n v="1.038"/>
    <n v="34.6"/>
    <x v="1"/>
    <x v="6"/>
    <x v="43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n v="30"/>
    <b v="0"/>
    <n v="1.145"/>
    <n v="184.67741935483872"/>
    <x v="1"/>
    <x v="6"/>
    <x v="95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n v="15"/>
    <b v="0"/>
    <n v="1.024"/>
    <n v="69.818181818181813"/>
    <x v="1"/>
    <x v="6"/>
    <x v="19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n v="29.390416666668898"/>
    <b v="0"/>
    <n v="2.23"/>
    <n v="61.944444444444443"/>
    <x v="1"/>
    <x v="6"/>
    <x v="59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n v="50"/>
    <b v="0"/>
    <n v="1"/>
    <n v="41.666666666666664"/>
    <x v="1"/>
    <x v="6"/>
    <x v="8"/>
    <b v="1"/>
    <s v="theater/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n v="25.110300925924093"/>
    <b v="0"/>
    <n v="1.0580000000000001"/>
    <n v="36.06818181818182"/>
    <x v="1"/>
    <x v="6"/>
    <x v="3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n v="30"/>
    <b v="0"/>
    <n v="1.4236363636363636"/>
    <n v="29"/>
    <x v="1"/>
    <x v="6"/>
    <x v="74"/>
    <b v="1"/>
    <s v="theater/plays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n v="14.044629629628616"/>
    <b v="0"/>
    <n v="1.84"/>
    <n v="24.210526315789473"/>
    <x v="1"/>
    <x v="6"/>
    <x v="44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n v="26.719340277784795"/>
    <b v="0"/>
    <n v="1.0433333333333332"/>
    <n v="55.892857142857146"/>
    <x v="1"/>
    <x v="6"/>
    <x v="33"/>
    <b v="1"/>
    <s v="theater/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n v="40.438321759269456"/>
    <b v="0"/>
    <n v="1.1200000000000001"/>
    <n v="11.666666666666666"/>
    <x v="1"/>
    <x v="6"/>
    <x v="5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n v="22.956296296288201"/>
    <b v="0"/>
    <n v="1.1107499999999999"/>
    <n v="68.353846153846149"/>
    <x v="1"/>
    <x v="6"/>
    <x v="71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n v="30"/>
    <b v="0"/>
    <n v="1.0375000000000001"/>
    <n v="27.065217391304348"/>
    <x v="1"/>
    <x v="6"/>
    <x v="67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n v="45"/>
    <b v="0"/>
    <n v="1.0041"/>
    <n v="118.12941176470588"/>
    <x v="1"/>
    <x v="6"/>
    <x v="268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n v="30"/>
    <b v="0"/>
    <n v="1.0186206896551724"/>
    <n v="44.757575757575758"/>
    <x v="1"/>
    <x v="6"/>
    <x v="3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n v="29.486307870371093"/>
    <b v="0"/>
    <n v="1.0976666666666666"/>
    <n v="99.787878787878782"/>
    <x v="1"/>
    <x v="6"/>
    <x v="111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n v="30"/>
    <b v="0"/>
    <n v="1"/>
    <n v="117.64705882352941"/>
    <x v="1"/>
    <x v="6"/>
    <x v="5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n v="20"/>
    <b v="0"/>
    <n v="1.22"/>
    <n v="203.33333333333334"/>
    <x v="1"/>
    <x v="6"/>
    <x v="8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n v="20.982106481475057"/>
    <b v="0"/>
    <n v="1.3757142857142857"/>
    <n v="28.323529411764707"/>
    <x v="1"/>
    <x v="6"/>
    <x v="57"/>
    <b v="1"/>
    <s v="theater/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n v="45"/>
    <b v="0"/>
    <n v="1.0031000000000001"/>
    <n v="110.23076923076923"/>
    <x v="1"/>
    <x v="6"/>
    <x v="110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n v="30"/>
    <b v="0"/>
    <n v="1.071"/>
    <n v="31.970149253731343"/>
    <x v="1"/>
    <x v="6"/>
    <x v="85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n v="30"/>
    <b v="0"/>
    <n v="2.11"/>
    <n v="58.611111111111114"/>
    <x v="1"/>
    <x v="6"/>
    <x v="59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n v="38.059282407397404"/>
    <b v="0"/>
    <n v="1.236"/>
    <n v="29.428571428571427"/>
    <x v="1"/>
    <x v="6"/>
    <x v="64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n v="27.250115740745969"/>
    <b v="0"/>
    <n v="1.085"/>
    <n v="81.375"/>
    <x v="1"/>
    <x v="6"/>
    <x v="244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n v="20"/>
    <b v="0"/>
    <n v="1.0356666666666667"/>
    <n v="199.16666666666666"/>
    <x v="1"/>
    <x v="6"/>
    <x v="76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n v="30"/>
    <b v="0"/>
    <n v="1"/>
    <n v="115.38461538461539"/>
    <x v="1"/>
    <x v="6"/>
    <x v="55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n v="9.4745601851827814"/>
    <b v="0"/>
    <n v="1.3"/>
    <n v="46.428571428571431"/>
    <x v="1"/>
    <x v="6"/>
    <x v="25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n v="29.500173611108039"/>
    <b v="0"/>
    <n v="1.0349999999999999"/>
    <n v="70.568181818181813"/>
    <x v="1"/>
    <x v="6"/>
    <x v="34"/>
    <b v="1"/>
    <s v="theater/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n v="10.835000000006403"/>
    <b v="0"/>
    <n v="1"/>
    <n v="22.222222222222221"/>
    <x v="1"/>
    <x v="6"/>
    <x v="82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n v="28.358275462960592"/>
    <b v="0"/>
    <n v="1.196"/>
    <n v="159.46666666666667"/>
    <x v="1"/>
    <x v="6"/>
    <x v="209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n v="43.116111111114151"/>
    <b v="0"/>
    <n v="1.0000058823529412"/>
    <n v="37.777999999999999"/>
    <x v="1"/>
    <x v="6"/>
    <x v="43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n v="30"/>
    <b v="0"/>
    <n v="1.00875"/>
    <n v="72.053571428571431"/>
    <x v="1"/>
    <x v="6"/>
    <x v="6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n v="18.074247685181035"/>
    <b v="0"/>
    <n v="1.0654545454545454"/>
    <n v="63.695652173913047"/>
    <x v="1"/>
    <x v="6"/>
    <x v="67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n v="8.9096990740727051"/>
    <b v="0"/>
    <n v="1.38"/>
    <n v="28.411764705882351"/>
    <x v="1"/>
    <x v="6"/>
    <x v="69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n v="30"/>
    <b v="0"/>
    <n v="1.0115000000000001"/>
    <n v="103.21428571428571"/>
    <x v="1"/>
    <x v="6"/>
    <x v="15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n v="28.437777777777228"/>
    <b v="0"/>
    <n v="1.091"/>
    <n v="71.152173913043484"/>
    <x v="1"/>
    <x v="6"/>
    <x v="67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n v="30"/>
    <b v="0"/>
    <n v="1.4"/>
    <n v="35"/>
    <x v="1"/>
    <x v="6"/>
    <x v="73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n v="21.614074074081145"/>
    <b v="0"/>
    <n v="1.0358333333333334"/>
    <n v="81.776315789473685"/>
    <x v="1"/>
    <x v="6"/>
    <x v="88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n v="32"/>
    <b v="0"/>
    <n v="1.0297033333333332"/>
    <n v="297.02980769230766"/>
    <x v="1"/>
    <x v="6"/>
    <x v="201"/>
    <b v="1"/>
    <s v="theater/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n v="19.026585648149194"/>
    <b v="0"/>
    <n v="1.0813333333333333"/>
    <n v="46.609195402298852"/>
    <x v="1"/>
    <x v="6"/>
    <x v="45"/>
    <b v="1"/>
    <s v="theater/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n v="30"/>
    <b v="0"/>
    <n v="1"/>
    <n v="51.724137931034484"/>
    <x v="1"/>
    <x v="6"/>
    <x v="60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n v="24.987881944442051"/>
    <b v="0"/>
    <n v="1.0275000000000001"/>
    <n v="40.294117647058826"/>
    <x v="1"/>
    <x v="6"/>
    <x v="13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n v="14"/>
    <b v="0"/>
    <n v="1.3"/>
    <n v="16.25"/>
    <x v="1"/>
    <x v="6"/>
    <x v="8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n v="30"/>
    <b v="0"/>
    <n v="1.0854949999999999"/>
    <n v="30.152638888888887"/>
    <x v="1"/>
    <x v="6"/>
    <x v="250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n v="30"/>
    <b v="0"/>
    <n v="1"/>
    <n v="95.238095238095241"/>
    <x v="1"/>
    <x v="6"/>
    <x v="64"/>
    <b v="1"/>
    <s v="theater/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n v="25.335486111114733"/>
    <b v="0"/>
    <n v="1.0965"/>
    <n v="52.214285714285715"/>
    <x v="1"/>
    <x v="6"/>
    <x v="288"/>
    <b v="1"/>
    <s v="theater/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n v="31.061863425922638"/>
    <b v="0"/>
    <n v="1.0026315789473683"/>
    <n v="134.1549295774648"/>
    <x v="1"/>
    <x v="6"/>
    <x v="26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n v="30"/>
    <b v="0"/>
    <n v="1.0555000000000001"/>
    <n v="62.827380952380949"/>
    <x v="1"/>
    <x v="6"/>
    <x v="129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n v="16.508182870369637"/>
    <b v="0"/>
    <n v="1.1200000000000001"/>
    <n v="58.94736842105263"/>
    <x v="1"/>
    <x v="6"/>
    <x v="10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n v="21.144525462965248"/>
    <b v="0"/>
    <n v="1.0589999999999999"/>
    <n v="143.1081081081081"/>
    <x v="1"/>
    <x v="6"/>
    <x v="7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n v="30"/>
    <b v="0"/>
    <n v="1.01"/>
    <n v="84.166666666666671"/>
    <x v="1"/>
    <x v="6"/>
    <x v="17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n v="25.94714120370918"/>
    <b v="0"/>
    <n v="1.042"/>
    <n v="186.07142857142858"/>
    <x v="1"/>
    <x v="6"/>
    <x v="25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n v="13.296412037037953"/>
    <b v="0"/>
    <n v="1.3467833333333334"/>
    <n v="89.785555555555561"/>
    <x v="1"/>
    <x v="6"/>
    <x v="59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n v="22.554074074076198"/>
    <b v="0"/>
    <n v="1.052184"/>
    <n v="64.157560975609755"/>
    <x v="1"/>
    <x v="6"/>
    <x v="141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n v="27.415497685185983"/>
    <b v="0"/>
    <n v="1.026"/>
    <n v="59.651162790697676"/>
    <x v="1"/>
    <x v="6"/>
    <x v="68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n v="30"/>
    <b v="0"/>
    <n v="1"/>
    <n v="31.25"/>
    <x v="1"/>
    <x v="6"/>
    <x v="22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n v="30"/>
    <b v="0"/>
    <n v="1.855"/>
    <n v="41.222222222222221"/>
    <x v="1"/>
    <x v="6"/>
    <x v="43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n v="8.2911342592633446"/>
    <b v="0"/>
    <n v="2.89"/>
    <n v="43.35"/>
    <x v="1"/>
    <x v="6"/>
    <x v="9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n v="28"/>
    <b v="0"/>
    <n v="1"/>
    <n v="64.516129032258064"/>
    <x v="1"/>
    <x v="6"/>
    <x v="162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n v="23.681423611109494"/>
    <b v="0"/>
    <n v="1.0820000000000001"/>
    <n v="43.28"/>
    <x v="1"/>
    <x v="6"/>
    <x v="20"/>
    <b v="1"/>
    <s v="theater/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n v="44.958333333328483"/>
    <b v="0"/>
    <n v="1.0780000000000001"/>
    <n v="77"/>
    <x v="1"/>
    <x v="6"/>
    <x v="25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n v="30"/>
    <b v="0"/>
    <n v="1.0976190476190477"/>
    <n v="51.222222222222221"/>
    <x v="1"/>
    <x v="6"/>
    <x v="43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n v="28.114143518527271"/>
    <b v="0"/>
    <n v="1.70625"/>
    <n v="68.25"/>
    <x v="1"/>
    <x v="6"/>
    <x v="9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n v="59.958333333328483"/>
    <b v="0"/>
    <n v="1.52"/>
    <n v="19.487179487179485"/>
    <x v="1"/>
    <x v="6"/>
    <x v="70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n v="27"/>
    <b v="0"/>
    <n v="1.0123076923076924"/>
    <n v="41.125"/>
    <x v="1"/>
    <x v="6"/>
    <x v="38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n v="22.526782407410792"/>
    <b v="0"/>
    <n v="1.532"/>
    <n v="41.405405405405403"/>
    <x v="1"/>
    <x v="6"/>
    <x v="7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n v="60"/>
    <b v="0"/>
    <n v="1.2833333333333334"/>
    <n v="27.5"/>
    <x v="1"/>
    <x v="6"/>
    <x v="25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n v="30"/>
    <b v="0"/>
    <n v="1.0071428571428571"/>
    <n v="33.571428571428569"/>
    <x v="1"/>
    <x v="6"/>
    <x v="64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n v="30"/>
    <b v="0"/>
    <n v="1.0065"/>
    <n v="145.86956521739131"/>
    <x v="1"/>
    <x v="6"/>
    <x v="50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n v="31.085335648152977"/>
    <b v="0"/>
    <n v="1.913"/>
    <n v="358.6875"/>
    <x v="1"/>
    <x v="6"/>
    <x v="38"/>
    <b v="1"/>
    <s v="theater/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n v="30.542627314811398"/>
    <b v="0"/>
    <n v="1.4019999999999999"/>
    <n v="50.981818181818184"/>
    <x v="1"/>
    <x v="6"/>
    <x v="16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n v="26.982835648152104"/>
    <b v="0"/>
    <n v="1.2433537832310839"/>
    <n v="45.037037037037038"/>
    <x v="1"/>
    <x v="6"/>
    <x v="74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n v="30"/>
    <b v="0"/>
    <n v="1.262"/>
    <n v="17.527777777777779"/>
    <x v="1"/>
    <x v="6"/>
    <x v="17"/>
    <b v="1"/>
    <s v="theater/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n v="14"/>
    <b v="0"/>
    <n v="1.9"/>
    <n v="50"/>
    <x v="1"/>
    <x v="6"/>
    <x v="10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n v="28.492141203707433"/>
    <b v="0"/>
    <n v="1.39"/>
    <n v="57.916666666666664"/>
    <x v="1"/>
    <x v="6"/>
    <x v="8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n v="15.851527777776937"/>
    <b v="0"/>
    <n v="2.02"/>
    <n v="29.705882352941178"/>
    <x v="1"/>
    <x v="6"/>
    <x v="5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n v="41.247164351851097"/>
    <b v="0"/>
    <n v="1.0338000000000001"/>
    <n v="90.684210526315795"/>
    <x v="1"/>
    <x v="6"/>
    <x v="229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n v="30"/>
    <b v="0"/>
    <n v="1.023236"/>
    <n v="55.012688172043013"/>
    <x v="1"/>
    <x v="6"/>
    <x v="251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n v="25.040833333339833"/>
    <b v="0"/>
    <n v="1.03"/>
    <n v="57.222222222222221"/>
    <x v="1"/>
    <x v="6"/>
    <x v="17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n v="59.958333333335759"/>
    <b v="0"/>
    <n v="1.2714285714285714"/>
    <n v="72.950819672131146"/>
    <x v="1"/>
    <x v="6"/>
    <x v="42"/>
    <b v="1"/>
    <s v="theater/plays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n v="29.958333333343035"/>
    <b v="0"/>
    <n v="1.01"/>
    <n v="64.468085106382972"/>
    <x v="1"/>
    <x v="6"/>
    <x v="5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n v="28.359618055561441"/>
    <b v="0"/>
    <n v="1.2178"/>
    <n v="716.35294117647061"/>
    <x v="1"/>
    <x v="6"/>
    <x v="5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n v="30"/>
    <b v="0"/>
    <n v="1.1339285714285714"/>
    <n v="50.396825396825399"/>
    <x v="1"/>
    <x v="6"/>
    <x v="287"/>
    <b v="1"/>
    <s v="theater/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n v="37.879375000004075"/>
    <b v="0"/>
    <n v="1.5"/>
    <n v="41.666666666666664"/>
    <x v="1"/>
    <x v="6"/>
    <x v="82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n v="41.01284722222772"/>
    <b v="0"/>
    <n v="2.1459999999999999"/>
    <n v="35.766666666666666"/>
    <x v="1"/>
    <x v="6"/>
    <x v="209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n v="21.078807870369928"/>
    <b v="0"/>
    <n v="1.0205"/>
    <n v="88.739130434782609"/>
    <x v="1"/>
    <x v="6"/>
    <x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n v="21.017638888886722"/>
    <b v="0"/>
    <n v="1"/>
    <n v="148.4848484848485"/>
    <x v="1"/>
    <x v="6"/>
    <x v="51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n v="30"/>
    <b v="0"/>
    <n v="1.01"/>
    <n v="51.794871794871796"/>
    <x v="1"/>
    <x v="6"/>
    <x v="70"/>
    <b v="1"/>
    <s v="theater/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n v="27.119166666670935"/>
    <b v="0"/>
    <n v="1.1333333333333333"/>
    <n v="20"/>
    <x v="1"/>
    <x v="6"/>
    <x v="5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n v="17.845023148147448"/>
    <b v="0"/>
    <n v="1.04"/>
    <n v="52"/>
    <x v="1"/>
    <x v="6"/>
    <x v="79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n v="12.388391203705396"/>
    <b v="0"/>
    <n v="1.1533333333333333"/>
    <n v="53.230769230769234"/>
    <x v="1"/>
    <x v="6"/>
    <x v="70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n v="25.958078703697538"/>
    <b v="0"/>
    <n v="1.1285000000000001"/>
    <n v="39.596491228070178"/>
    <x v="1"/>
    <x v="6"/>
    <x v="7"/>
    <b v="1"/>
    <s v="theater/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n v="30"/>
    <b v="0"/>
    <n v="1.2786666666666666"/>
    <n v="34.25"/>
    <x v="1"/>
    <x v="6"/>
    <x v="6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n v="24.557557870371966"/>
    <b v="0"/>
    <n v="1.4266666666666667"/>
    <n v="164.61538461538461"/>
    <x v="1"/>
    <x v="6"/>
    <x v="62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n v="17"/>
    <b v="0"/>
    <n v="1.1879999999999999"/>
    <n v="125.05263157894737"/>
    <x v="1"/>
    <x v="6"/>
    <x v="1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n v="30"/>
    <b v="0"/>
    <n v="1.3833333333333333"/>
    <n v="51.875"/>
    <x v="1"/>
    <x v="6"/>
    <x v="144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n v="30"/>
    <b v="0"/>
    <n v="1.599402985074627"/>
    <n v="40.285714285714285"/>
    <x v="1"/>
    <x v="6"/>
    <x v="182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n v="30"/>
    <b v="0"/>
    <n v="1.1424000000000001"/>
    <n v="64.909090909090907"/>
    <x v="1"/>
    <x v="6"/>
    <x v="3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n v="30"/>
    <b v="0"/>
    <n v="1.0060606060606061"/>
    <n v="55.333333333333336"/>
    <x v="1"/>
    <x v="6"/>
    <x v="209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n v="31.415960648155306"/>
    <b v="0"/>
    <n v="1.552"/>
    <n v="83.142857142857139"/>
    <x v="1"/>
    <x v="6"/>
    <x v="6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n v="30"/>
    <b v="0"/>
    <n v="1.2775000000000001"/>
    <n v="38.712121212121211"/>
    <x v="1"/>
    <x v="6"/>
    <x v="3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n v="23.898611111115315"/>
    <b v="0"/>
    <n v="1.212"/>
    <n v="125.37931034482759"/>
    <x v="1"/>
    <x v="6"/>
    <x v="60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n v="30.239224537035625"/>
    <b v="0"/>
    <n v="1.127"/>
    <n v="78.263888888888886"/>
    <x v="1"/>
    <x v="6"/>
    <x v="250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n v="30"/>
    <b v="0"/>
    <n v="1.2749999999999999"/>
    <n v="47.222222222222221"/>
    <x v="1"/>
    <x v="6"/>
    <x v="74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n v="21"/>
    <b v="0"/>
    <n v="1.5820000000000001"/>
    <n v="79.099999999999994"/>
    <x v="1"/>
    <x v="6"/>
    <x v="73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n v="35"/>
    <b v="0"/>
    <n v="1.0526894736842105"/>
    <n v="114.29199999999999"/>
    <x v="1"/>
    <x v="6"/>
    <x v="2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n v="19.349814814813726"/>
    <b v="0"/>
    <n v="1"/>
    <n v="51.724137931034484"/>
    <x v="1"/>
    <x v="6"/>
    <x v="60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n v="11.035011574072996"/>
    <b v="0"/>
    <n v="1"/>
    <n v="30.76923076923077"/>
    <x v="1"/>
    <x v="6"/>
    <x v="62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n v="28.957997685181908"/>
    <b v="0"/>
    <n v="1.0686"/>
    <n v="74.208333333333329"/>
    <x v="1"/>
    <x v="6"/>
    <x v="250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n v="40"/>
    <b v="0"/>
    <n v="1.244"/>
    <n v="47.846153846153847"/>
    <x v="1"/>
    <x v="6"/>
    <x v="76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n v="12.174722222232958"/>
    <b v="0"/>
    <n v="1.0870406189555126"/>
    <n v="34.408163265306122"/>
    <x v="1"/>
    <x v="6"/>
    <x v="72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n v="59.746944444443216"/>
    <b v="0"/>
    <n v="1.0242424242424242"/>
    <n v="40.238095238095241"/>
    <x v="1"/>
    <x v="6"/>
    <x v="288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n v="54.254803240743058"/>
    <b v="0"/>
    <n v="1.0549999999999999"/>
    <n v="60.285714285714285"/>
    <x v="1"/>
    <x v="6"/>
    <x v="2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n v="16.288217592598812"/>
    <b v="0"/>
    <n v="1.0629999999999999"/>
    <n v="25.30952380952381"/>
    <x v="1"/>
    <x v="6"/>
    <x v="288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n v="25"/>
    <b v="0"/>
    <n v="1.0066666666666666"/>
    <n v="35.952380952380949"/>
    <x v="1"/>
    <x v="6"/>
    <x v="288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n v="14.326574074075324"/>
    <b v="0"/>
    <n v="1.054"/>
    <n v="136"/>
    <x v="1"/>
    <x v="6"/>
    <x v="162"/>
    <b v="1"/>
    <s v="theater/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n v="30"/>
    <b v="0"/>
    <n v="1.0755999999999999"/>
    <n v="70.763157894736835"/>
    <x v="1"/>
    <x v="6"/>
    <x v="44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n v="30.041666666664241"/>
    <b v="0"/>
    <n v="1"/>
    <n v="125"/>
    <x v="1"/>
    <x v="6"/>
    <x v="22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n v="11.230960648143082"/>
    <b v="0"/>
    <n v="1.0376000000000001"/>
    <n v="66.512820512820511"/>
    <x v="1"/>
    <x v="6"/>
    <x v="70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n v="45"/>
    <b v="0"/>
    <n v="1.0149999999999999"/>
    <n v="105"/>
    <x v="1"/>
    <x v="6"/>
    <x v="60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n v="30"/>
    <b v="0"/>
    <n v="1.044"/>
    <n v="145"/>
    <x v="1"/>
    <x v="6"/>
    <x v="250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n v="23.145219907411956"/>
    <b v="0"/>
    <n v="1.8"/>
    <n v="12"/>
    <x v="1"/>
    <x v="6"/>
    <x v="41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n v="13.345300925924676"/>
    <b v="0"/>
    <n v="1.0633333333333332"/>
    <n v="96.666666666666671"/>
    <x v="1"/>
    <x v="6"/>
    <x v="51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n v="20"/>
    <b v="0"/>
    <n v="1.0055555555555555"/>
    <n v="60.333333333333336"/>
    <x v="1"/>
    <x v="6"/>
    <x v="41"/>
    <b v="1"/>
    <s v="theater/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n v="22.89704861111386"/>
    <b v="0"/>
    <n v="1.012"/>
    <n v="79.89473684210526"/>
    <x v="1"/>
    <x v="6"/>
    <x v="10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n v="59.958333333335759"/>
    <b v="0"/>
    <n v="1"/>
    <n v="58.823529411764703"/>
    <x v="1"/>
    <x v="6"/>
    <x v="5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n v="13.111435185186565"/>
    <b v="0"/>
    <n v="1.1839285714285714"/>
    <n v="75.340909090909093"/>
    <x v="1"/>
    <x v="6"/>
    <x v="3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n v="16.360972222224518"/>
    <b v="0"/>
    <n v="1.1000000000000001"/>
    <n v="55"/>
    <x v="1"/>
    <x v="6"/>
    <x v="73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n v="30"/>
    <b v="0"/>
    <n v="1.0266666666666666"/>
    <n v="66.956521739130437"/>
    <x v="1"/>
    <x v="6"/>
    <x v="67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n v="34.114930555559113"/>
    <b v="0"/>
    <n v="1"/>
    <n v="227.27272727272728"/>
    <x v="1"/>
    <x v="6"/>
    <x v="202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n v="29.640810185184819"/>
    <b v="0"/>
    <n v="1"/>
    <n v="307.69230769230768"/>
    <x v="1"/>
    <x v="6"/>
    <x v="62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n v="20.814363425924967"/>
    <b v="0"/>
    <n v="1.10046"/>
    <n v="50.020909090909093"/>
    <x v="1"/>
    <x v="6"/>
    <x v="51"/>
    <b v="1"/>
    <s v="theater/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n v="30"/>
    <b v="0"/>
    <n v="1.0135000000000001"/>
    <n v="72.392857142857139"/>
    <x v="1"/>
    <x v="6"/>
    <x v="33"/>
    <b v="1"/>
    <s v="theater/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n v="25.750092592585133"/>
    <b v="0"/>
    <n v="1.0075000000000001"/>
    <n v="95.952380952380949"/>
    <x v="1"/>
    <x v="6"/>
    <x v="64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n v="30"/>
    <b v="0"/>
    <n v="1.6942857142857144"/>
    <n v="45.615384615384613"/>
    <x v="1"/>
    <x v="6"/>
    <x v="62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n v="27.630949074082309"/>
    <b v="0"/>
    <n v="1"/>
    <n v="41.029411764705884"/>
    <x v="1"/>
    <x v="6"/>
    <x v="69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n v="57.560787037029513"/>
    <b v="0"/>
    <n v="1.1365000000000001"/>
    <n v="56.825000000000003"/>
    <x v="1"/>
    <x v="6"/>
    <x v="144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n v="14.403090277774027"/>
    <b v="0"/>
    <n v="1.0156000000000001"/>
    <n v="137.24324324324326"/>
    <x v="1"/>
    <x v="6"/>
    <x v="142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n v="10.970995370371384"/>
    <b v="0"/>
    <n v="1.06"/>
    <n v="75.714285714285708"/>
    <x v="1"/>
    <x v="6"/>
    <x v="63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n v="27.913993055553874"/>
    <b v="0"/>
    <n v="1.02"/>
    <n v="99"/>
    <x v="1"/>
    <x v="6"/>
    <x v="69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n v="29.142766203702195"/>
    <b v="0"/>
    <n v="1.1691666666666667"/>
    <n v="81.569767441860463"/>
    <x v="1"/>
    <x v="6"/>
    <x v="48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n v="20"/>
    <b v="0"/>
    <n v="1.0115151515151515"/>
    <n v="45.108108108108105"/>
    <x v="1"/>
    <x v="6"/>
    <x v="7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n v="20.279884259260143"/>
    <b v="0"/>
    <n v="1.32"/>
    <n v="36.666666666666664"/>
    <x v="1"/>
    <x v="6"/>
    <x v="59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n v="28.209988425922347"/>
    <b v="0"/>
    <n v="1"/>
    <n v="125"/>
    <x v="1"/>
    <x v="6"/>
    <x v="19"/>
    <b v="1"/>
    <s v="theater/plays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n v="30"/>
    <b v="0"/>
    <n v="1.28"/>
    <n v="49.230769230769234"/>
    <x v="1"/>
    <x v="6"/>
    <x v="55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n v="15.56612268518802"/>
    <b v="0"/>
    <n v="1.1895833333333334"/>
    <n v="42.296296296296298"/>
    <x v="1"/>
    <x v="6"/>
    <x v="74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n v="30.041666666656965"/>
    <b v="0"/>
    <n v="1.262"/>
    <n v="78.875"/>
    <x v="1"/>
    <x v="6"/>
    <x v="22"/>
    <b v="1"/>
    <s v="theater/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n v="35"/>
    <b v="0"/>
    <n v="1.5620000000000001"/>
    <n v="38.284313725490193"/>
    <x v="1"/>
    <x v="6"/>
    <x v="386"/>
    <b v="1"/>
    <s v="theater/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n v="31.109837962969323"/>
    <b v="0"/>
    <n v="1.0315000000000001"/>
    <n v="44.847826086956523"/>
    <x v="1"/>
    <x v="6"/>
    <x v="67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n v="29.772164351845277"/>
    <b v="0"/>
    <n v="1.5333333333333334"/>
    <n v="13.529411764705882"/>
    <x v="1"/>
    <x v="6"/>
    <x v="5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n v="36.978287037039991"/>
    <b v="0"/>
    <n v="1.8044444444444445"/>
    <n v="43.5"/>
    <x v="1"/>
    <x v="6"/>
    <x v="33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n v="28"/>
    <b v="0"/>
    <n v="1.2845"/>
    <n v="30.951807228915662"/>
    <x v="1"/>
    <x v="6"/>
    <x v="1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n v="21"/>
    <b v="0"/>
    <n v="1.1966666666666668"/>
    <n v="55.230769230769234"/>
    <x v="1"/>
    <x v="6"/>
    <x v="62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n v="30"/>
    <b v="0"/>
    <n v="1.23"/>
    <n v="46.125"/>
    <x v="1"/>
    <x v="6"/>
    <x v="22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n v="25"/>
    <b v="0"/>
    <n v="1.05"/>
    <n v="39.375"/>
    <x v="1"/>
    <x v="6"/>
    <x v="58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n v="60"/>
    <b v="0"/>
    <n v="1.0223636363636364"/>
    <n v="66.152941176470591"/>
    <x v="1"/>
    <x v="6"/>
    <x v="268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n v="30"/>
    <b v="0"/>
    <n v="1.0466666666666666"/>
    <n v="54.137931034482762"/>
    <x v="1"/>
    <x v="6"/>
    <x v="60"/>
    <b v="1"/>
    <s v="theater/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n v="30"/>
    <b v="0"/>
    <n v="1"/>
    <n v="104.16666666666667"/>
    <x v="1"/>
    <x v="6"/>
    <x v="5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n v="30"/>
    <b v="0"/>
    <n v="1.004"/>
    <n v="31.375"/>
    <x v="1"/>
    <x v="6"/>
    <x v="22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n v="21.505277777781885"/>
    <b v="0"/>
    <n v="1.0227272727272727"/>
    <n v="59.210526315789473"/>
    <x v="1"/>
    <x v="6"/>
    <x v="10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n v="24.08725694444729"/>
    <b v="0"/>
    <n v="1.1440928571428572"/>
    <n v="119.17633928571429"/>
    <x v="1"/>
    <x v="6"/>
    <x v="22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n v="22.099375000005239"/>
    <b v="0"/>
    <n v="1.019047619047619"/>
    <n v="164.61538461538461"/>
    <x v="1"/>
    <x v="6"/>
    <x v="62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n v="28"/>
    <b v="0"/>
    <n v="1.02"/>
    <n v="24.285714285714285"/>
    <x v="1"/>
    <x v="6"/>
    <x v="288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n v="30"/>
    <b v="0"/>
    <n v="1.048"/>
    <n v="40.9375"/>
    <x v="1"/>
    <x v="6"/>
    <x v="31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n v="28.405671296299261"/>
    <b v="0"/>
    <n v="1.0183333333333333"/>
    <n v="61.1"/>
    <x v="1"/>
    <x v="6"/>
    <x v="20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n v="30"/>
    <b v="0"/>
    <n v="1"/>
    <n v="38.65"/>
    <x v="1"/>
    <x v="6"/>
    <x v="9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n v="31.971296296294895"/>
    <b v="0"/>
    <n v="1.0627272727272727"/>
    <n v="56.20192307692308"/>
    <x v="1"/>
    <x v="6"/>
    <x v="201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n v="30.657881944440305"/>
    <b v="0"/>
    <n v="1.1342219999999998"/>
    <n v="107.00207547169811"/>
    <x v="1"/>
    <x v="6"/>
    <x v="28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n v="30.041666666656965"/>
    <b v="0"/>
    <n v="1"/>
    <n v="171.42857142857142"/>
    <x v="1"/>
    <x v="6"/>
    <x v="25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n v="60"/>
    <b v="0"/>
    <n v="1.0045454545454546"/>
    <n v="110.5"/>
    <x v="1"/>
    <x v="6"/>
    <x v="9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n v="34"/>
    <b v="0"/>
    <n v="1.0003599999999999"/>
    <n v="179.27598566308242"/>
    <x v="1"/>
    <x v="6"/>
    <x v="501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n v="42.058159722218988"/>
    <b v="0"/>
    <n v="1.44"/>
    <n v="22.90909090909091"/>
    <x v="1"/>
    <x v="6"/>
    <x v="19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n v="22.277453703703941"/>
    <b v="0"/>
    <n v="1.0349999999999999"/>
    <n v="43.125"/>
    <x v="1"/>
    <x v="6"/>
    <x v="5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n v="35.224930555545143"/>
    <b v="0"/>
    <n v="1.0843750000000001"/>
    <n v="46.891891891891895"/>
    <x v="1"/>
    <x v="6"/>
    <x v="142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n v="18.094699074063101"/>
    <b v="0"/>
    <n v="1.024"/>
    <n v="47.407407407407405"/>
    <x v="1"/>
    <x v="6"/>
    <x v="241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n v="9.1547800925982301"/>
    <b v="0"/>
    <n v="1.4888888888888889"/>
    <n v="15.129032258064516"/>
    <x v="1"/>
    <x v="6"/>
    <x v="162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n v="28.119722222225391"/>
    <b v="0"/>
    <n v="1.0549000000000002"/>
    <n v="21.098000000000003"/>
    <x v="1"/>
    <x v="6"/>
    <x v="20"/>
    <b v="1"/>
    <s v="theater/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n v="46.043414351850515"/>
    <b v="0"/>
    <n v="1.0049999999999999"/>
    <n v="59.117647058823529"/>
    <x v="1"/>
    <x v="6"/>
    <x v="5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n v="30"/>
    <b v="0"/>
    <n v="1.3055555555555556"/>
    <n v="97.916666666666671"/>
    <x v="1"/>
    <x v="6"/>
    <x v="8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n v="30"/>
    <b v="0"/>
    <n v="1.0475000000000001"/>
    <n v="55.131578947368418"/>
    <x v="1"/>
    <x v="6"/>
    <x v="44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n v="30"/>
    <b v="0"/>
    <n v="1.0880000000000001"/>
    <n v="26.536585365853657"/>
    <x v="1"/>
    <x v="6"/>
    <x v="14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n v="30"/>
    <b v="0"/>
    <n v="1.1100000000000001"/>
    <n v="58.421052631578945"/>
    <x v="1"/>
    <x v="6"/>
    <x v="10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n v="30"/>
    <b v="0"/>
    <n v="1.0047999999999999"/>
    <n v="122.53658536585365"/>
    <x v="1"/>
    <x v="6"/>
    <x v="14"/>
    <b v="1"/>
    <s v="theater/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n v="27.959687499998836"/>
    <b v="0"/>
    <n v="1.1435"/>
    <n v="87.961538461538467"/>
    <x v="1"/>
    <x v="6"/>
    <x v="55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n v="30"/>
    <b v="0"/>
    <n v="1.2206666666666666"/>
    <n v="73.239999999999995"/>
    <x v="1"/>
    <x v="6"/>
    <x v="20"/>
    <b v="1"/>
    <s v="theater/plays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n v="30"/>
    <b v="0"/>
    <n v="1"/>
    <n v="55.555555555555557"/>
    <x v="1"/>
    <x v="6"/>
    <x v="82"/>
    <b v="1"/>
    <s v="theater/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n v="30.041666666664241"/>
    <b v="0"/>
    <n v="1.028"/>
    <n v="39.53846153846154"/>
    <x v="1"/>
    <x v="6"/>
    <x v="76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n v="30.041666666664241"/>
    <b v="0"/>
    <n v="1.0612068965517241"/>
    <n v="136.77777777777777"/>
    <x v="1"/>
    <x v="6"/>
    <x v="43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n v="31.382094907414285"/>
    <b v="0"/>
    <n v="1.0133000000000001"/>
    <n v="99.343137254901961"/>
    <x v="1"/>
    <x v="6"/>
    <x v="33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n v="60.041666666671517"/>
    <b v="0"/>
    <n v="1"/>
    <n v="20"/>
    <x v="1"/>
    <x v="6"/>
    <x v="81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n v="26.482604166667443"/>
    <b v="0"/>
    <n v="1.3"/>
    <n v="28.888888888888889"/>
    <x v="1"/>
    <x v="6"/>
    <x v="74"/>
    <b v="1"/>
    <s v="theater/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n v="30"/>
    <b v="0"/>
    <n v="1.0001333333333333"/>
    <n v="40.545945945945945"/>
    <x v="1"/>
    <x v="6"/>
    <x v="7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n v="29.958333333328483"/>
    <b v="0"/>
    <n v="1"/>
    <n v="35.714285714285715"/>
    <x v="1"/>
    <x v="6"/>
    <x v="25"/>
    <b v="1"/>
    <s v="theater/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n v="38.031458333331102"/>
    <b v="0"/>
    <n v="1.1388888888888888"/>
    <n v="37.962962962962962"/>
    <x v="1"/>
    <x v="6"/>
    <x v="74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n v="14"/>
    <b v="0"/>
    <n v="1"/>
    <n v="33.333333333333336"/>
    <x v="1"/>
    <x v="6"/>
    <x v="43"/>
    <b v="1"/>
    <s v="theater/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n v="14"/>
    <b v="0"/>
    <n v="2.87"/>
    <n v="58.571428571428569"/>
    <x v="1"/>
    <x v="6"/>
    <x v="72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n v="59.958333333335759"/>
    <b v="0"/>
    <n v="1.085"/>
    <n v="135.625"/>
    <x v="1"/>
    <x v="6"/>
    <x v="5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n v="30"/>
    <b v="0"/>
    <n v="1.155"/>
    <n v="30.9375"/>
    <x v="1"/>
    <x v="6"/>
    <x v="300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n v="30"/>
    <b v="0"/>
    <n v="1.1911764705882353"/>
    <n v="176.08695652173913"/>
    <x v="1"/>
    <x v="6"/>
    <x v="23"/>
    <b v="1"/>
    <s v="theater/plays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n v="60"/>
    <b v="0"/>
    <n v="1.0942666666666667"/>
    <n v="151.9814814814815"/>
    <x v="1"/>
    <x v="6"/>
    <x v="241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n v="45.251689814816928"/>
    <b v="0"/>
    <n v="1.266"/>
    <n v="22.607142857142858"/>
    <x v="1"/>
    <x v="6"/>
    <x v="33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n v="22.129513888881775"/>
    <b v="0"/>
    <n v="1.0049999999999999"/>
    <n v="18.272727272727273"/>
    <x v="1"/>
    <x v="6"/>
    <x v="202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n v="25"/>
    <b v="0"/>
    <n v="1.2749999999999999"/>
    <n v="82.258064516129039"/>
    <x v="1"/>
    <x v="6"/>
    <x v="95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n v="30"/>
    <b v="0"/>
    <n v="1.0005999999999999"/>
    <n v="68.534246575342465"/>
    <x v="1"/>
    <x v="6"/>
    <x v="196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n v="24.25921296296292"/>
    <b v="0"/>
    <n v="1.75"/>
    <n v="68.055555555555557"/>
    <x v="1"/>
    <x v="6"/>
    <x v="59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n v="57.377696759263927"/>
    <b v="0"/>
    <n v="1.2725"/>
    <n v="72.714285714285708"/>
    <x v="1"/>
    <x v="6"/>
    <x v="2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n v="34.95278935184615"/>
    <b v="0"/>
    <n v="1.1063333333333334"/>
    <n v="77.186046511627907"/>
    <x v="1"/>
    <x v="6"/>
    <x v="68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n v="25"/>
    <b v="0"/>
    <n v="1.2593749999999999"/>
    <n v="55.972222222222221"/>
    <x v="1"/>
    <x v="6"/>
    <x v="17"/>
    <b v="1"/>
    <s v="theater/plays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n v="26.282604166670353"/>
    <b v="0"/>
    <n v="1.1850000000000001"/>
    <n v="49.693548387096776"/>
    <x v="1"/>
    <x v="6"/>
    <x v="95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n v="21"/>
    <b v="0"/>
    <n v="1.0772727272727274"/>
    <n v="79"/>
    <x v="1"/>
    <x v="6"/>
    <x v="41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n v="14.663773148145992"/>
    <b v="0"/>
    <n v="1.026"/>
    <n v="77.727272727272734"/>
    <x v="1"/>
    <x v="6"/>
    <x v="51"/>
    <b v="1"/>
    <s v="theater/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n v="18.408773148148612"/>
    <b v="0"/>
    <n v="1.101"/>
    <n v="40.777777777777779"/>
    <x v="1"/>
    <x v="6"/>
    <x v="74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n v="25.205127314809943"/>
    <b v="0"/>
    <n v="2.02"/>
    <n v="59.411764705882355"/>
    <x v="1"/>
    <x v="6"/>
    <x v="57"/>
    <b v="1"/>
    <s v="theater/plays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n v="28"/>
    <b v="0"/>
    <n v="1.3"/>
    <n v="3.25"/>
    <x v="1"/>
    <x v="6"/>
    <x v="80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n v="30"/>
    <b v="0"/>
    <n v="1.0435000000000001"/>
    <n v="39.377358490566039"/>
    <x v="1"/>
    <x v="6"/>
    <x v="28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n v="60"/>
    <b v="0"/>
    <n v="1.0004999999999999"/>
    <n v="81.673469387755105"/>
    <x v="1"/>
    <x v="6"/>
    <x v="72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n v="30.041666666671517"/>
    <b v="0"/>
    <n v="1.7066666666666668"/>
    <n v="44.912280701754383"/>
    <x v="1"/>
    <x v="6"/>
    <x v="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n v="6.2752777777786832"/>
    <b v="0"/>
    <n v="1.1283333333333334"/>
    <n v="49.05797101449275"/>
    <x v="1"/>
    <x v="6"/>
    <x v="50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n v="30"/>
    <b v="0"/>
    <n v="1.84"/>
    <n v="30.666666666666668"/>
    <x v="1"/>
    <x v="6"/>
    <x v="41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n v="30"/>
    <b v="0"/>
    <n v="1.3026666666666666"/>
    <n v="61.0625"/>
    <x v="1"/>
    <x v="6"/>
    <x v="31"/>
    <b v="1"/>
    <s v="theater/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n v="14.036087962958845"/>
    <b v="0"/>
    <n v="1.0545454545454545"/>
    <n v="29"/>
    <x v="1"/>
    <x v="6"/>
    <x v="9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n v="31.873958333322662"/>
    <b v="0"/>
    <n v="1"/>
    <n v="29.62962962962963"/>
    <x v="1"/>
    <x v="6"/>
    <x v="74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n v="29.958333333343035"/>
    <b v="0"/>
    <n v="1.5331632653061225"/>
    <n v="143.0952380952381"/>
    <x v="1"/>
    <x v="6"/>
    <x v="64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n v="30"/>
    <b v="0"/>
    <n v="1.623"/>
    <n v="52.354838709677416"/>
    <x v="1"/>
    <x v="6"/>
    <x v="162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n v="30"/>
    <b v="0"/>
    <n v="1.36"/>
    <n v="66.666666666666671"/>
    <x v="1"/>
    <x v="6"/>
    <x v="13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n v="10"/>
    <b v="0"/>
    <n v="1.444"/>
    <n v="126.66666666666667"/>
    <x v="1"/>
    <x v="6"/>
    <x v="7"/>
    <b v="1"/>
    <s v="theater/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n v="30"/>
    <b v="0"/>
    <n v="1"/>
    <n v="62.5"/>
    <x v="1"/>
    <x v="6"/>
    <x v="9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n v="30"/>
    <b v="0"/>
    <n v="1.008"/>
    <n v="35.492957746478872"/>
    <x v="1"/>
    <x v="6"/>
    <x v="26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n v="30"/>
    <b v="0"/>
    <n v="1.0680000000000001"/>
    <n v="37.083333333333336"/>
    <x v="1"/>
    <x v="6"/>
    <x v="250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n v="29.958333333335759"/>
    <b v="0"/>
    <n v="1.248"/>
    <n v="69.333333333333329"/>
    <x v="1"/>
    <x v="6"/>
    <x v="43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n v="14.38971064814541"/>
    <b v="0"/>
    <n v="1.1891891891891893"/>
    <n v="17.254901960784313"/>
    <x v="1"/>
    <x v="6"/>
    <x v="13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n v="30"/>
    <b v="0"/>
    <n v="1.01"/>
    <n v="36.071428571428569"/>
    <x v="1"/>
    <x v="6"/>
    <x v="6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n v="32.784421296295477"/>
    <b v="0"/>
    <n v="1.1299999999999999"/>
    <n v="66.470588235294116"/>
    <x v="1"/>
    <x v="6"/>
    <x v="5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n v="30.228460648155306"/>
    <b v="0"/>
    <n v="1.0519047619047619"/>
    <n v="56.065989847715734"/>
    <x v="1"/>
    <x v="6"/>
    <x v="438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n v="23.93930555555562"/>
    <b v="0"/>
    <n v="1.0973333333333333"/>
    <n v="47.028571428571432"/>
    <x v="1"/>
    <x v="6"/>
    <x v="16"/>
    <b v="1"/>
    <s v="theater/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n v="32.91908564815094"/>
    <b v="0"/>
    <n v="1.00099"/>
    <n v="47.666190476190479"/>
    <x v="1"/>
    <x v="6"/>
    <x v="64"/>
    <b v="1"/>
    <s v="theater/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n v="17.554745370369346"/>
    <b v="0"/>
    <n v="1.2"/>
    <n v="88.235294117647058"/>
    <x v="1"/>
    <x v="6"/>
    <x v="69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n v="60"/>
    <b v="0"/>
    <n v="1.0493333333333332"/>
    <n v="80.717948717948715"/>
    <x v="1"/>
    <x v="6"/>
    <x v="70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n v="30"/>
    <b v="0"/>
    <n v="1.0266666666666666"/>
    <n v="39.487179487179489"/>
    <x v="1"/>
    <x v="6"/>
    <x v="76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n v="21"/>
    <b v="0"/>
    <n v="1.0182500000000001"/>
    <n v="84.854166666666671"/>
    <x v="1"/>
    <x v="6"/>
    <x v="53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n v="50.424224537040573"/>
    <b v="0"/>
    <n v="1"/>
    <n v="68.965517241379317"/>
    <x v="1"/>
    <x v="6"/>
    <x v="60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n v="60.041666666671517"/>
    <b v="0"/>
    <n v="0"/>
    <n v="0"/>
    <x v="1"/>
    <x v="40"/>
    <x v="78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n v="58.613842592589208"/>
    <b v="0"/>
    <n v="1.9999999999999999E-6"/>
    <n v="1"/>
    <x v="1"/>
    <x v="40"/>
    <x v="84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n v="30.041666666671517"/>
    <b v="0"/>
    <n v="3.3333333333333332E-4"/>
    <n v="1"/>
    <x v="1"/>
    <x v="40"/>
    <x v="29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n v="24.412534722228884"/>
    <b v="0"/>
    <n v="0.51023391812865493"/>
    <n v="147.88135593220338"/>
    <x v="1"/>
    <x v="40"/>
    <x v="211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n v="20"/>
    <b v="0"/>
    <n v="0.2"/>
    <n v="100"/>
    <x v="1"/>
    <x v="40"/>
    <x v="29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n v="43.418206018526689"/>
    <b v="0"/>
    <n v="0.35239999999999999"/>
    <n v="56.838709677419352"/>
    <x v="1"/>
    <x v="40"/>
    <x v="162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n v="47.999606481484079"/>
    <b v="0"/>
    <n v="4.2466666666666666E-2"/>
    <n v="176.94444444444446"/>
    <x v="1"/>
    <x v="40"/>
    <x v="59"/>
    <b v="0"/>
    <s v="theater/musical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n v="30"/>
    <b v="0"/>
    <n v="0.36457142857142855"/>
    <n v="127.6"/>
    <x v="1"/>
    <x v="40"/>
    <x v="73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n v="35"/>
    <b v="0"/>
    <n v="0"/>
    <n v="0"/>
    <x v="1"/>
    <x v="40"/>
    <x v="78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n v="30"/>
    <b v="0"/>
    <n v="0.30866666666666664"/>
    <n v="66.142857142857139"/>
    <x v="1"/>
    <x v="40"/>
    <x v="25"/>
    <b v="0"/>
    <s v="theater/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n v="59.958333333328483"/>
    <b v="0"/>
    <n v="6.545454545454546E-2"/>
    <n v="108"/>
    <x v="1"/>
    <x v="40"/>
    <x v="84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n v="59.955486111110076"/>
    <b v="0"/>
    <n v="4.0000000000000003E-5"/>
    <n v="1"/>
    <x v="1"/>
    <x v="40"/>
    <x v="29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n v="30"/>
    <b v="0"/>
    <n v="5.5E-2"/>
    <n v="18.333333333333332"/>
    <x v="1"/>
    <x v="40"/>
    <x v="8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n v="17.581261574072414"/>
    <b v="0"/>
    <n v="0"/>
    <n v="0"/>
    <x v="1"/>
    <x v="40"/>
    <x v="78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n v="40.892048611101927"/>
    <b v="0"/>
    <n v="2.1428571428571429E-2"/>
    <n v="7.5"/>
    <x v="1"/>
    <x v="40"/>
    <x v="84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n v="40.041666666664241"/>
    <b v="0"/>
    <n v="0"/>
    <n v="0"/>
    <x v="1"/>
    <x v="40"/>
    <x v="78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n v="27.965891203704814"/>
    <b v="0"/>
    <n v="0.16420000000000001"/>
    <n v="68.416666666666671"/>
    <x v="1"/>
    <x v="40"/>
    <x v="8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n v="30.041666666671517"/>
    <b v="0"/>
    <n v="1E-3"/>
    <n v="1"/>
    <x v="1"/>
    <x v="40"/>
    <x v="29"/>
    <b v="0"/>
    <s v="theater/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n v="31.557847222225973"/>
    <b v="0"/>
    <n v="4.8099999999999997E-2"/>
    <n v="60.125"/>
    <x v="1"/>
    <x v="40"/>
    <x v="22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n v="45"/>
    <b v="0"/>
    <n v="0.06"/>
    <n v="15"/>
    <x v="1"/>
    <x v="40"/>
    <x v="84"/>
    <b v="0"/>
    <s v="theater/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n v="30"/>
    <b v="0"/>
    <n v="1.003825"/>
    <n v="550.04109589041093"/>
    <x v="1"/>
    <x v="6"/>
    <x v="196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n v="26"/>
    <b v="0"/>
    <n v="1.04"/>
    <n v="97.5"/>
    <x v="1"/>
    <x v="6"/>
    <x v="22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n v="21"/>
    <b v="0"/>
    <n v="1"/>
    <n v="29.411764705882351"/>
    <x v="1"/>
    <x v="6"/>
    <x v="5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n v="33.01965277778072"/>
    <b v="0"/>
    <n v="1.04"/>
    <n v="57.777777777777779"/>
    <x v="1"/>
    <x v="6"/>
    <x v="82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n v="10.521273148151522"/>
    <b v="0"/>
    <n v="2.5066666666666668"/>
    <n v="44.235294117647058"/>
    <x v="1"/>
    <x v="6"/>
    <x v="5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n v="30"/>
    <b v="0"/>
    <n v="1.0049999999999999"/>
    <n v="60.909090909090907"/>
    <x v="1"/>
    <x v="6"/>
    <x v="51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n v="23.291828703702777"/>
    <b v="0"/>
    <n v="1.744"/>
    <n v="68.84210526315789"/>
    <x v="1"/>
    <x v="6"/>
    <x v="44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n v="29.487754629633855"/>
    <b v="0"/>
    <n v="1.1626000000000001"/>
    <n v="73.582278481012665"/>
    <x v="1"/>
    <x v="6"/>
    <x v="1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n v="30.047499999993306"/>
    <b v="0"/>
    <n v="1.0582"/>
    <n v="115.02173913043478"/>
    <x v="1"/>
    <x v="6"/>
    <x v="67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n v="23.274317129624251"/>
    <b v="0"/>
    <n v="1.1074999999999999"/>
    <n v="110.75"/>
    <x v="1"/>
    <x v="6"/>
    <x v="9"/>
    <b v="1"/>
    <s v="theater/plays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n v="46.30740740741021"/>
    <b v="0"/>
    <n v="1.0066666666666666"/>
    <n v="75.5"/>
    <x v="1"/>
    <x v="6"/>
    <x v="9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n v="27.33321759258979"/>
    <b v="0"/>
    <n v="1.0203333333333333"/>
    <n v="235.46153846153845"/>
    <x v="1"/>
    <x v="6"/>
    <x v="62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n v="25"/>
    <b v="0"/>
    <n v="1"/>
    <n v="11.363636363636363"/>
    <x v="1"/>
    <x v="6"/>
    <x v="19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n v="22.270000000004075"/>
    <b v="0"/>
    <n v="1.1100000000000001"/>
    <n v="92.5"/>
    <x v="1"/>
    <x v="6"/>
    <x v="17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n v="29.958333333328483"/>
    <b v="0"/>
    <n v="1.0142500000000001"/>
    <n v="202.85"/>
    <x v="1"/>
    <x v="6"/>
    <x v="244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n v="60.041666666671517"/>
    <b v="0"/>
    <n v="1.04"/>
    <n v="26"/>
    <x v="1"/>
    <x v="6"/>
    <x v="82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n v="14"/>
    <b v="0"/>
    <n v="1.09375"/>
    <n v="46.05263157894737"/>
    <x v="1"/>
    <x v="6"/>
    <x v="10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n v="11.021041666666861"/>
    <b v="0"/>
    <n v="1.1516129032258065"/>
    <n v="51"/>
    <x v="1"/>
    <x v="6"/>
    <x v="25"/>
    <b v="1"/>
    <s v="theater/plays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n v="21.386782407404098"/>
    <b v="0"/>
    <n v="1"/>
    <n v="31.578947368421051"/>
    <x v="1"/>
    <x v="6"/>
    <x v="44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n v="30"/>
    <b v="0"/>
    <n v="1.0317033333333334"/>
    <n v="53.363965517241382"/>
    <x v="1"/>
    <x v="6"/>
    <x v="6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n v="23.216759259259561"/>
    <b v="0"/>
    <n v="1.0349999999999999"/>
    <n v="36.964285714285715"/>
    <x v="1"/>
    <x v="6"/>
    <x v="33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n v="30"/>
    <b v="0"/>
    <n v="1.3819999999999999"/>
    <n v="81.294117647058826"/>
    <x v="1"/>
    <x v="6"/>
    <x v="5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n v="13.444317129629781"/>
    <b v="0"/>
    <n v="1.0954545454545455"/>
    <n v="20.083333333333332"/>
    <x v="1"/>
    <x v="6"/>
    <x v="8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n v="20.537881944444962"/>
    <b v="0"/>
    <n v="1.0085714285714287"/>
    <n v="88.25"/>
    <x v="1"/>
    <x v="6"/>
    <x v="244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n v="30"/>
    <b v="0"/>
    <n v="1.0153333333333334"/>
    <n v="53.438596491228068"/>
    <x v="1"/>
    <x v="6"/>
    <x v="7"/>
    <b v="1"/>
    <s v="theater/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n v="34.241006944444962"/>
    <b v="0"/>
    <n v="1.13625"/>
    <n v="39.868421052631582"/>
    <x v="1"/>
    <x v="6"/>
    <x v="229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n v="60"/>
    <b v="0"/>
    <n v="1"/>
    <n v="145.16129032258064"/>
    <x v="1"/>
    <x v="6"/>
    <x v="162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n v="12.361319444440596"/>
    <b v="0"/>
    <n v="1.4"/>
    <n v="23.333333333333332"/>
    <x v="1"/>
    <x v="6"/>
    <x v="8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n v="18"/>
    <b v="0"/>
    <n v="1.2875000000000001"/>
    <n v="64.375"/>
    <x v="1"/>
    <x v="6"/>
    <x v="38"/>
    <b v="1"/>
    <s v="theater/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n v="20.591689814820711"/>
    <b v="0"/>
    <n v="1.0290416666666666"/>
    <n v="62.052763819095475"/>
    <x v="1"/>
    <x v="6"/>
    <x v="473"/>
    <b v="1"/>
    <s v="theater/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n v="35"/>
    <b v="0"/>
    <n v="1.0249999999999999"/>
    <n v="66.129032258064512"/>
    <x v="1"/>
    <x v="6"/>
    <x v="162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n v="34.446284722223936"/>
    <b v="0"/>
    <n v="1.101"/>
    <n v="73.400000000000006"/>
    <x v="1"/>
    <x v="6"/>
    <x v="209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n v="21"/>
    <b v="0"/>
    <n v="1.1276666666666666"/>
    <n v="99.5"/>
    <x v="1"/>
    <x v="6"/>
    <x v="69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n v="10"/>
    <b v="0"/>
    <n v="1.119"/>
    <n v="62.166666666666664"/>
    <x v="1"/>
    <x v="6"/>
    <x v="59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n v="33.605578703703941"/>
    <b v="0"/>
    <n v="1.3919999999999999"/>
    <n v="62.328358208955223"/>
    <x v="1"/>
    <x v="6"/>
    <x v="85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n v="30"/>
    <b v="0"/>
    <n v="1.1085714285714285"/>
    <n v="58.787878787878789"/>
    <x v="1"/>
    <x v="6"/>
    <x v="3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n v="30"/>
    <b v="0"/>
    <n v="1.3906666666666667"/>
    <n v="45.347826086956523"/>
    <x v="1"/>
    <x v="6"/>
    <x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n v="25.281724537038826"/>
    <b v="0"/>
    <n v="1.0569999999999999"/>
    <n v="41.944444444444443"/>
    <x v="1"/>
    <x v="6"/>
    <x v="149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n v="14.503240740741603"/>
    <b v="0"/>
    <n v="1.0142857142857142"/>
    <n v="59.166666666666664"/>
    <x v="1"/>
    <x v="6"/>
    <x v="79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n v="30"/>
    <b v="0"/>
    <n v="1.0024500000000001"/>
    <n v="200.49"/>
    <x v="1"/>
    <x v="6"/>
    <x v="20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n v="30"/>
    <b v="0"/>
    <n v="1.0916666666666666"/>
    <n v="83.974358974358978"/>
    <x v="1"/>
    <x v="6"/>
    <x v="70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n v="29.107187500005239"/>
    <b v="0"/>
    <n v="1.1833333333333333"/>
    <n v="57.258064516129032"/>
    <x v="1"/>
    <x v="6"/>
    <x v="95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n v="30.041666666664241"/>
    <b v="0"/>
    <n v="1.2"/>
    <n v="58.064516129032256"/>
    <x v="1"/>
    <x v="6"/>
    <x v="162"/>
    <b v="1"/>
    <s v="theater/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n v="44.507071759260725"/>
    <b v="0"/>
    <n v="1.2796000000000001"/>
    <n v="186.80291970802921"/>
    <x v="1"/>
    <x v="6"/>
    <x v="220"/>
    <b v="1"/>
    <s v="theater/plays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n v="9.0349652777804295"/>
    <b v="0"/>
    <n v="1.26"/>
    <n v="74.117647058823536"/>
    <x v="1"/>
    <x v="6"/>
    <x v="5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n v="29.746192129634437"/>
    <b v="0"/>
    <n v="1.2912912912912913"/>
    <n v="30.714285714285715"/>
    <x v="1"/>
    <x v="6"/>
    <x v="25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n v="36.949456018512137"/>
    <b v="0"/>
    <n v="1.0742857142857143"/>
    <n v="62.666666666666664"/>
    <x v="1"/>
    <x v="6"/>
    <x v="65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n v="20"/>
    <b v="0"/>
    <n v="1.00125"/>
    <n v="121.36363636363636"/>
    <x v="1"/>
    <x v="6"/>
    <x v="51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n v="60"/>
    <b v="0"/>
    <n v="1.55"/>
    <n v="39.743589743589745"/>
    <x v="1"/>
    <x v="6"/>
    <x v="76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n v="21"/>
    <b v="0"/>
    <n v="1.08"/>
    <n v="72"/>
    <x v="1"/>
    <x v="6"/>
    <x v="209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n v="30"/>
    <b v="0"/>
    <n v="1.1052"/>
    <n v="40.632352941176471"/>
    <x v="1"/>
    <x v="6"/>
    <x v="327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n v="30"/>
    <b v="0"/>
    <n v="1.008"/>
    <n v="63"/>
    <x v="1"/>
    <x v="6"/>
    <x v="244"/>
    <b v="1"/>
    <s v="theater/plays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n v="30.081018518518249"/>
    <b v="0"/>
    <n v="1.212"/>
    <n v="33.666666666666664"/>
    <x v="1"/>
    <x v="6"/>
    <x v="59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n v="30"/>
    <b v="0"/>
    <n v="1.0033333333333334"/>
    <n v="38.589743589743591"/>
    <x v="1"/>
    <x v="6"/>
    <x v="70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n v="37.419629629628616"/>
    <b v="0"/>
    <n v="1.0916666666666666"/>
    <n v="155.95238095238096"/>
    <x v="1"/>
    <x v="6"/>
    <x v="64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n v="38.786481481482042"/>
    <b v="0"/>
    <n v="1.2342857142857142"/>
    <n v="43.2"/>
    <x v="1"/>
    <x v="6"/>
    <x v="209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n v="60"/>
    <b v="0"/>
    <n v="1.3633666666666666"/>
    <n v="15.148518518518518"/>
    <x v="1"/>
    <x v="6"/>
    <x v="74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n v="21.207013888888469"/>
    <b v="0"/>
    <n v="1.0346657233816767"/>
    <n v="83.571428571428569"/>
    <x v="1"/>
    <x v="6"/>
    <x v="2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n v="15"/>
    <b v="0"/>
    <n v="1.2133333333333334"/>
    <n v="140"/>
    <x v="1"/>
    <x v="6"/>
    <x v="62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n v="21.178032407406135"/>
    <b v="0"/>
    <n v="1.86"/>
    <n v="80.869565217391298"/>
    <x v="1"/>
    <x v="6"/>
    <x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n v="14"/>
    <b v="0"/>
    <n v="3"/>
    <n v="53.846153846153847"/>
    <x v="1"/>
    <x v="6"/>
    <x v="70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n v="30"/>
    <b v="0"/>
    <n v="1.0825"/>
    <n v="30.928571428571427"/>
    <x v="1"/>
    <x v="6"/>
    <x v="2"/>
    <b v="1"/>
    <s v="theater/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n v="25"/>
    <b v="0"/>
    <n v="1.4115384615384616"/>
    <n v="67.962962962962962"/>
    <x v="1"/>
    <x v="6"/>
    <x v="74"/>
    <b v="1"/>
    <s v="theater/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n v="25.942442129628034"/>
    <b v="0"/>
    <n v="1.1399999999999999"/>
    <n v="27.142857142857142"/>
    <x v="1"/>
    <x v="6"/>
    <x v="64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n v="21.118900462963211"/>
    <b v="0"/>
    <n v="1.5373333333333334"/>
    <n v="110.86538461538461"/>
    <x v="1"/>
    <x v="6"/>
    <x v="201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n v="20"/>
    <b v="0"/>
    <n v="1.0149999999999999"/>
    <n v="106.84210526315789"/>
    <x v="1"/>
    <x v="6"/>
    <x v="10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n v="31.609641203700448"/>
    <b v="0"/>
    <n v="1.0235000000000001"/>
    <n v="105.51546391752578"/>
    <x v="1"/>
    <x v="6"/>
    <x v="174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n v="57.540520833339542"/>
    <b v="0"/>
    <n v="1.0257142857142858"/>
    <n v="132.96296296296296"/>
    <x v="1"/>
    <x v="6"/>
    <x v="74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n v="30"/>
    <b v="0"/>
    <n v="1.5575000000000001"/>
    <n v="51.916666666666664"/>
    <x v="1"/>
    <x v="6"/>
    <x v="5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n v="31"/>
    <b v="0"/>
    <n v="1.0075000000000001"/>
    <n v="310"/>
    <x v="1"/>
    <x v="6"/>
    <x v="62"/>
    <b v="1"/>
    <s v="theater/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n v="30"/>
    <b v="0"/>
    <n v="2.3940000000000001"/>
    <n v="26.021739130434781"/>
    <x v="1"/>
    <x v="6"/>
    <x v="67"/>
    <b v="1"/>
    <s v="theater/plays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n v="30"/>
    <b v="0"/>
    <n v="2.1"/>
    <n v="105"/>
    <x v="1"/>
    <x v="6"/>
    <x v="80"/>
    <b v="1"/>
    <s v="theater/plays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n v="22"/>
    <b v="0"/>
    <n v="1.0451515151515152"/>
    <n v="86.224999999999994"/>
    <x v="1"/>
    <x v="6"/>
    <x v="244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n v="21.041666666664241"/>
    <b v="0"/>
    <n v="1.008"/>
    <n v="114.54545454545455"/>
    <x v="1"/>
    <x v="6"/>
    <x v="3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n v="30.285798611112114"/>
    <b v="0"/>
    <n v="1.1120000000000001"/>
    <n v="47.657142857142858"/>
    <x v="1"/>
    <x v="6"/>
    <x v="2"/>
    <b v="1"/>
    <s v="theater/plays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n v="30.041666666664241"/>
    <b v="0"/>
    <n v="1.0204444444444445"/>
    <n v="72.888888888888886"/>
    <x v="1"/>
    <x v="6"/>
    <x v="287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n v="29.466898148137261"/>
    <b v="0"/>
    <n v="1.0254767441860466"/>
    <n v="49.545505617977533"/>
    <x v="1"/>
    <x v="6"/>
    <x v="30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n v="16.950613425920892"/>
    <b v="0"/>
    <n v="1.27"/>
    <n v="25.4"/>
    <x v="1"/>
    <x v="6"/>
    <x v="41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n v="27.734131944438559"/>
    <b v="0"/>
    <n v="3.3870588235294119"/>
    <n v="62.586956521739133"/>
    <x v="1"/>
    <x v="6"/>
    <x v="67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n v="30.856550925920601"/>
    <b v="0"/>
    <n v="1.0075000000000001"/>
    <n v="61.060606060606062"/>
    <x v="1"/>
    <x v="6"/>
    <x v="51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n v="30"/>
    <b v="0"/>
    <n v="9.3100000000000002E-2"/>
    <n v="60.064516129032256"/>
    <x v="1"/>
    <x v="6"/>
    <x v="162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n v="44.958333333328483"/>
    <b v="0"/>
    <n v="7.2400000000000006E-2"/>
    <n v="72.400000000000006"/>
    <x v="1"/>
    <x v="6"/>
    <x v="81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n v="30"/>
    <b v="0"/>
    <n v="0.1"/>
    <n v="100"/>
    <x v="1"/>
    <x v="6"/>
    <x v="29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n v="30.388125000004948"/>
    <b v="0"/>
    <n v="0.11272727272727273"/>
    <n v="51.666666666666664"/>
    <x v="1"/>
    <x v="6"/>
    <x v="8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n v="59.822534722217824"/>
    <b v="0"/>
    <n v="0.15411764705882353"/>
    <n v="32.75"/>
    <x v="1"/>
    <x v="6"/>
    <x v="80"/>
    <b v="0"/>
    <s v="theater/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n v="9.9131018518528435"/>
    <b v="0"/>
    <n v="0"/>
    <n v="0"/>
    <x v="1"/>
    <x v="6"/>
    <x v="78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n v="60"/>
    <b v="0"/>
    <n v="0.28466666666666668"/>
    <n v="61"/>
    <x v="1"/>
    <x v="6"/>
    <x v="63"/>
    <b v="0"/>
    <s v="theater/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n v="30"/>
    <b v="0"/>
    <n v="0.13333333333333333"/>
    <n v="10"/>
    <x v="1"/>
    <x v="6"/>
    <x v="84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n v="38.038275462968159"/>
    <b v="0"/>
    <n v="6.6666666666666671E-3"/>
    <n v="10"/>
    <x v="1"/>
    <x v="6"/>
    <x v="29"/>
    <b v="0"/>
    <s v="theater/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n v="22.599965277782758"/>
    <b v="0"/>
    <n v="0.21428571428571427"/>
    <n v="37.5"/>
    <x v="1"/>
    <x v="6"/>
    <x v="80"/>
    <b v="0"/>
    <s v="theater/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n v="21.97795138888614"/>
    <b v="0"/>
    <n v="0.18"/>
    <n v="45"/>
    <x v="1"/>
    <x v="6"/>
    <x v="79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n v="20"/>
    <b v="0"/>
    <n v="0.20125000000000001"/>
    <n v="100.625"/>
    <x v="1"/>
    <x v="6"/>
    <x v="22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n v="29.98938657407416"/>
    <b v="0"/>
    <n v="0.17899999999999999"/>
    <n v="25.571428571428573"/>
    <x v="1"/>
    <x v="6"/>
    <x v="25"/>
    <b v="0"/>
    <s v="theater/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n v="30"/>
    <b v="0"/>
    <n v="0"/>
    <n v="0"/>
    <x v="1"/>
    <x v="6"/>
    <x v="78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n v="30"/>
    <b v="0"/>
    <n v="0.02"/>
    <n v="25"/>
    <x v="1"/>
    <x v="6"/>
    <x v="80"/>
    <b v="0"/>
    <s v="theater/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n v="30"/>
    <b v="0"/>
    <n v="0"/>
    <n v="0"/>
    <x v="1"/>
    <x v="6"/>
    <x v="78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n v="31.351712962961756"/>
    <b v="0"/>
    <n v="0"/>
    <n v="0"/>
    <x v="1"/>
    <x v="6"/>
    <x v="78"/>
    <b v="0"/>
    <s v="theater/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n v="30"/>
    <b v="0"/>
    <n v="0.1"/>
    <n v="10"/>
    <x v="1"/>
    <x v="6"/>
    <x v="29"/>
    <b v="0"/>
    <s v="theater/plays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n v="30"/>
    <b v="0"/>
    <n v="2.3764705882352941E-2"/>
    <n v="202"/>
    <x v="1"/>
    <x v="6"/>
    <x v="29"/>
    <b v="0"/>
    <s v="theater/plays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n v="26.657916666670644"/>
    <b v="0"/>
    <n v="0.01"/>
    <n v="25"/>
    <x v="1"/>
    <x v="6"/>
    <x v="29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n v="20.542870370365563"/>
    <b v="0"/>
    <n v="1.0351999999999999"/>
    <n v="99.538461538461533"/>
    <x v="1"/>
    <x v="40"/>
    <x v="47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n v="31.038796296299552"/>
    <b v="0"/>
    <n v="1.05"/>
    <n v="75"/>
    <x v="1"/>
    <x v="40"/>
    <x v="63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n v="28.35106481481489"/>
    <b v="0"/>
    <n v="1.0044999999999999"/>
    <n v="215.25"/>
    <x v="1"/>
    <x v="40"/>
    <x v="33"/>
    <b v="1"/>
    <s v="theater/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n v="59.958333333328483"/>
    <b v="0"/>
    <n v="1.3260000000000001"/>
    <n v="120.54545454545455"/>
    <x v="1"/>
    <x v="40"/>
    <x v="202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n v="40.072511574078817"/>
    <b v="0"/>
    <n v="1.1299999999999999"/>
    <n v="37.666666666666664"/>
    <x v="1"/>
    <x v="40"/>
    <x v="41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n v="29.175925925927004"/>
    <b v="0"/>
    <n v="1.0334000000000001"/>
    <n v="172.23333333333332"/>
    <x v="1"/>
    <x v="40"/>
    <x v="209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n v="37.326423611113569"/>
    <b v="0"/>
    <n v="1.2"/>
    <n v="111.11111111111111"/>
    <x v="1"/>
    <x v="40"/>
    <x v="74"/>
    <b v="1"/>
    <s v="theater/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n v="30"/>
    <b v="0"/>
    <n v="1.2963636363636364"/>
    <n v="25.464285714285715"/>
    <x v="1"/>
    <x v="40"/>
    <x v="33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n v="30"/>
    <b v="0"/>
    <n v="1.0111111111111111"/>
    <n v="267.64705882352939"/>
    <x v="1"/>
    <x v="40"/>
    <x v="5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n v="20"/>
    <b v="0"/>
    <n v="1.0851428571428572"/>
    <n v="75.959999999999994"/>
    <x v="1"/>
    <x v="40"/>
    <x v="133"/>
    <b v="1"/>
    <s v="theater/musical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n v="30.736828703709762"/>
    <b v="0"/>
    <n v="1.0233333333333334"/>
    <n v="59.03846153846154"/>
    <x v="1"/>
    <x v="40"/>
    <x v="55"/>
    <b v="1"/>
    <s v="theater/musical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n v="60"/>
    <b v="0"/>
    <n v="1.1024425000000002"/>
    <n v="50.111022727272733"/>
    <x v="1"/>
    <x v="40"/>
    <x v="106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n v="25"/>
    <b v="0"/>
    <n v="1.010154"/>
    <n v="55.502967032967035"/>
    <x v="1"/>
    <x v="40"/>
    <x v="110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n v="53.491469907399733"/>
    <b v="0"/>
    <n v="1"/>
    <n v="166.66666666666666"/>
    <x v="1"/>
    <x v="40"/>
    <x v="8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n v="25"/>
    <b v="0"/>
    <n v="1.0624"/>
    <n v="47.428571428571431"/>
    <x v="1"/>
    <x v="40"/>
    <x v="33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n v="29.958333333335759"/>
    <b v="0"/>
    <n v="1"/>
    <n v="64.935064935064929"/>
    <x v="1"/>
    <x v="40"/>
    <x v="99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n v="19.182037037026021"/>
    <b v="0"/>
    <n v="1"/>
    <n v="55.555555555555557"/>
    <x v="1"/>
    <x v="40"/>
    <x v="74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n v="30"/>
    <b v="0"/>
    <n v="1.1345714285714286"/>
    <n v="74.224299065420567"/>
    <x v="1"/>
    <x v="40"/>
    <x v="329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n v="35"/>
    <b v="0"/>
    <n v="1.0265010000000001"/>
    <n v="106.9271875"/>
    <x v="1"/>
    <x v="40"/>
    <x v="93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n v="14.18799768518511"/>
    <b v="0"/>
    <n v="1.1675"/>
    <n v="41.696428571428569"/>
    <x v="1"/>
    <x v="40"/>
    <x v="6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n v="30"/>
    <b v="0"/>
    <n v="1.0765274999999999"/>
    <n v="74.243275862068955"/>
    <x v="1"/>
    <x v="40"/>
    <x v="6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n v="30"/>
    <b v="0"/>
    <n v="1"/>
    <n v="73.333333333333329"/>
    <x v="1"/>
    <x v="40"/>
    <x v="41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n v="30"/>
    <b v="0"/>
    <n v="1"/>
    <n v="100"/>
    <x v="1"/>
    <x v="40"/>
    <x v="9"/>
    <b v="1"/>
    <s v="theater/musical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n v="14.14291666666395"/>
    <b v="0"/>
    <n v="1.46"/>
    <n v="38.421052631578945"/>
    <x v="1"/>
    <x v="40"/>
    <x v="44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n v="20.633032407407882"/>
    <b v="0"/>
    <n v="1.1020000000000001"/>
    <n v="166.96969696969697"/>
    <x v="1"/>
    <x v="40"/>
    <x v="51"/>
    <b v="1"/>
    <s v="theater/musical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n v="33.083715277782176"/>
    <b v="0"/>
    <n v="1.0820000000000001"/>
    <n v="94.912280701754383"/>
    <x v="1"/>
    <x v="40"/>
    <x v="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n v="16"/>
    <b v="0"/>
    <n v="1"/>
    <n v="100"/>
    <x v="1"/>
    <x v="40"/>
    <x v="20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n v="27.224039351858664"/>
    <b v="0"/>
    <n v="1.0024999999999999"/>
    <n v="143.21428571428572"/>
    <x v="1"/>
    <x v="40"/>
    <x v="25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n v="37.673865740740439"/>
    <b v="0"/>
    <n v="1.0671250000000001"/>
    <n v="90.819148936170208"/>
    <x v="1"/>
    <x v="40"/>
    <x v="225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n v="22.055312499993306"/>
    <b v="0"/>
    <n v="1.4319999999999999"/>
    <n v="48.542372881355931"/>
    <x v="1"/>
    <x v="40"/>
    <x v="211"/>
    <b v="1"/>
    <s v="theater/musical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n v="60"/>
    <b v="0"/>
    <n v="1.0504166666666668"/>
    <n v="70.027777777777771"/>
    <x v="1"/>
    <x v="40"/>
    <x v="17"/>
    <b v="1"/>
    <s v="theater/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n v="29.958333333343035"/>
    <b v="0"/>
    <n v="1.0398000000000001"/>
    <n v="135.62608695652173"/>
    <x v="1"/>
    <x v="40"/>
    <x v="248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n v="32.617766203693463"/>
    <b v="0"/>
    <n v="1.2"/>
    <n v="100"/>
    <x v="1"/>
    <x v="40"/>
    <x v="209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n v="25"/>
    <b v="0"/>
    <n v="1.0966666666666667"/>
    <n v="94.90384615384616"/>
    <x v="1"/>
    <x v="40"/>
    <x v="47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n v="29.096099537026021"/>
    <b v="0"/>
    <n v="1.0175000000000001"/>
    <n v="75.370370370370367"/>
    <x v="1"/>
    <x v="40"/>
    <x v="74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n v="24.526388888894871"/>
    <b v="0"/>
    <n v="1.2891666666666666"/>
    <n v="64.458333333333329"/>
    <x v="1"/>
    <x v="40"/>
    <x v="5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n v="30"/>
    <b v="0"/>
    <n v="1.1499999999999999"/>
    <n v="115"/>
    <x v="1"/>
    <x v="40"/>
    <x v="73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n v="35.780219907406718"/>
    <b v="0"/>
    <n v="1.5075000000000001"/>
    <n v="100.5"/>
    <x v="1"/>
    <x v="40"/>
    <x v="209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n v="30"/>
    <b v="0"/>
    <n v="1.1096666666666666"/>
    <n v="93.774647887323937"/>
    <x v="1"/>
    <x v="40"/>
    <x v="26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n v="28.631180555559695"/>
    <b v="0"/>
    <n v="1.0028571428571429"/>
    <n v="35.1"/>
    <x v="1"/>
    <x v="40"/>
    <x v="73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n v="27.983344907406718"/>
    <b v="0"/>
    <n v="6.6666666666666671E-3"/>
    <n v="500"/>
    <x v="1"/>
    <x v="40"/>
    <x v="29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n v="32"/>
    <b v="0"/>
    <n v="3.267605633802817E-2"/>
    <n v="29"/>
    <x v="1"/>
    <x v="40"/>
    <x v="80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n v="30.041666666664241"/>
    <b v="0"/>
    <n v="0"/>
    <n v="0"/>
    <x v="1"/>
    <x v="40"/>
    <x v="78"/>
    <b v="0"/>
    <s v="theater/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n v="60"/>
    <b v="0"/>
    <n v="0"/>
    <n v="0"/>
    <x v="1"/>
    <x v="40"/>
    <x v="78"/>
    <b v="0"/>
    <s v="theater/musical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n v="30"/>
    <b v="0"/>
    <n v="2.8E-3"/>
    <n v="17.5"/>
    <x v="1"/>
    <x v="40"/>
    <x v="84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n v="21"/>
    <b v="0"/>
    <n v="0.59657142857142853"/>
    <n v="174"/>
    <x v="1"/>
    <x v="40"/>
    <x v="5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n v="30"/>
    <b v="0"/>
    <n v="0.01"/>
    <n v="50"/>
    <x v="1"/>
    <x v="40"/>
    <x v="29"/>
    <b v="0"/>
    <s v="theater/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n v="43.501273148147448"/>
    <b v="0"/>
    <n v="1.6666666666666666E-2"/>
    <n v="5"/>
    <x v="1"/>
    <x v="40"/>
    <x v="84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n v="60"/>
    <b v="0"/>
    <n v="4.4444444444444447E-5"/>
    <n v="1"/>
    <x v="1"/>
    <x v="40"/>
    <x v="29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n v="30"/>
    <b v="0"/>
    <n v="0.89666666666666661"/>
    <n v="145.40540540540542"/>
    <x v="1"/>
    <x v="40"/>
    <x v="7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n v="30"/>
    <b v="0"/>
    <n v="1.4642857142857143E-2"/>
    <n v="205"/>
    <x v="1"/>
    <x v="40"/>
    <x v="81"/>
    <b v="0"/>
    <s v="theater/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n v="30"/>
    <b v="0"/>
    <n v="4.02E-2"/>
    <n v="100.5"/>
    <x v="1"/>
    <x v="40"/>
    <x v="80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n v="32.4705671296324"/>
    <b v="0"/>
    <n v="4.0045454545454544E-2"/>
    <n v="55.0625"/>
    <x v="1"/>
    <x v="40"/>
    <x v="38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n v="31"/>
    <b v="0"/>
    <n v="8.5199999999999998E-2"/>
    <n v="47.333333333333336"/>
    <x v="1"/>
    <x v="40"/>
    <x v="82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n v="30"/>
    <b v="0"/>
    <n v="0"/>
    <n v="0"/>
    <x v="1"/>
    <x v="40"/>
    <x v="78"/>
    <b v="0"/>
    <s v="theater/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n v="30"/>
    <b v="0"/>
    <n v="0.19650000000000001"/>
    <n v="58.95"/>
    <x v="1"/>
    <x v="40"/>
    <x v="244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n v="55.282129629631527"/>
    <b v="0"/>
    <n v="0"/>
    <n v="0"/>
    <x v="1"/>
    <x v="40"/>
    <x v="78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n v="60"/>
    <b v="0"/>
    <n v="2.0000000000000002E-5"/>
    <n v="1.5"/>
    <x v="1"/>
    <x v="40"/>
    <x v="84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n v="20"/>
    <b v="0"/>
    <n v="6.6666666666666664E-4"/>
    <n v="5"/>
    <x v="1"/>
    <x v="40"/>
    <x v="29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n v="7"/>
    <b v="0"/>
    <n v="0.30333333333333334"/>
    <n v="50.555555555555557"/>
    <x v="1"/>
    <x v="40"/>
    <x v="82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n v="59.958333333328483"/>
    <b v="0"/>
    <n v="1"/>
    <n v="41.666666666666664"/>
    <x v="1"/>
    <x v="6"/>
    <x v="5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n v="50.431631944447872"/>
    <b v="0"/>
    <n v="1.0125"/>
    <n v="53.289473684210527"/>
    <x v="1"/>
    <x v="6"/>
    <x v="44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n v="29.958333333328483"/>
    <b v="0"/>
    <n v="1.2173333333333334"/>
    <n v="70.230769230769226"/>
    <x v="1"/>
    <x v="6"/>
    <x v="55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n v="33.83133101851854"/>
    <b v="0"/>
    <n v="3.3"/>
    <n v="43.421052631578945"/>
    <x v="1"/>
    <x v="6"/>
    <x v="10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n v="46.414722222223645"/>
    <b v="0"/>
    <n v="1.0954999999999999"/>
    <n v="199.18181818181819"/>
    <x v="1"/>
    <x v="6"/>
    <x v="202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n v="38.629155092588917"/>
    <b v="0"/>
    <n v="1.0095190476190474"/>
    <n v="78.518148148148143"/>
    <x v="1"/>
    <x v="6"/>
    <x v="74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n v="36.261898148150067"/>
    <b v="0"/>
    <n v="1.4013333333333333"/>
    <n v="61.823529411764703"/>
    <x v="1"/>
    <x v="6"/>
    <x v="69"/>
    <b v="1"/>
    <s v="theater/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n v="29.698414351849351"/>
    <b v="0"/>
    <n v="1.0000100000000001"/>
    <n v="50.000500000000002"/>
    <x v="1"/>
    <x v="6"/>
    <x v="9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n v="30"/>
    <b v="0"/>
    <n v="1.19238"/>
    <n v="48.339729729729726"/>
    <x v="1"/>
    <x v="6"/>
    <x v="7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n v="16.469027777784504"/>
    <b v="0"/>
    <n v="1.0725"/>
    <n v="107.25"/>
    <x v="1"/>
    <x v="6"/>
    <x v="9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n v="29.958333333328483"/>
    <b v="0"/>
    <n v="2.2799999999999998"/>
    <n v="57"/>
    <x v="1"/>
    <x v="6"/>
    <x v="73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n v="18.666851851856336"/>
    <b v="0"/>
    <n v="1.0640000000000001"/>
    <n v="40.92307692307692"/>
    <x v="1"/>
    <x v="6"/>
    <x v="55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n v="30"/>
    <b v="0"/>
    <n v="1.4333333333333333"/>
    <n v="21.5"/>
    <x v="1"/>
    <x v="6"/>
    <x v="9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n v="32"/>
    <b v="0"/>
    <n v="1.0454285714285714"/>
    <n v="79.543478260869563"/>
    <x v="1"/>
    <x v="6"/>
    <x v="67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n v="59.119479166671226"/>
    <b v="0"/>
    <n v="1.1002000000000001"/>
    <n v="72.381578947368425"/>
    <x v="1"/>
    <x v="6"/>
    <x v="88"/>
    <b v="1"/>
    <s v="theater/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n v="34.255740740743931"/>
    <b v="0"/>
    <n v="1.06"/>
    <n v="64.634146341463421"/>
    <x v="1"/>
    <x v="6"/>
    <x v="14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n v="11.943946759260143"/>
    <b v="0"/>
    <n v="1.08"/>
    <n v="38.571428571428569"/>
    <x v="1"/>
    <x v="6"/>
    <x v="63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n v="21"/>
    <b v="0"/>
    <n v="1.0542"/>
    <n v="107.57142857142857"/>
    <x v="1"/>
    <x v="6"/>
    <x v="72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n v="30"/>
    <b v="0"/>
    <n v="1.1916666666666667"/>
    <n v="27.5"/>
    <x v="1"/>
    <x v="6"/>
    <x v="55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n v="55.071747685185983"/>
    <b v="0"/>
    <n v="1.5266666666666666"/>
    <n v="70.461538461538467"/>
    <x v="1"/>
    <x v="6"/>
    <x v="71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n v="60.041666666664241"/>
    <b v="0"/>
    <n v="1"/>
    <n v="178.57142857142858"/>
    <x v="1"/>
    <x v="6"/>
    <x v="33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n v="20"/>
    <b v="0"/>
    <n v="1.002"/>
    <n v="62.625"/>
    <x v="1"/>
    <x v="6"/>
    <x v="22"/>
    <b v="1"/>
    <s v="theater/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n v="14"/>
    <b v="0"/>
    <n v="2.25"/>
    <n v="75"/>
    <x v="1"/>
    <x v="6"/>
    <x v="8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n v="21.041666666664241"/>
    <b v="0"/>
    <n v="1.0602199999999999"/>
    <n v="58.901111111111113"/>
    <x v="1"/>
    <x v="6"/>
    <x v="82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n v="45"/>
    <b v="0"/>
    <n v="1.0466666666666666"/>
    <n v="139.55555555555554"/>
    <x v="1"/>
    <x v="6"/>
    <x v="82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n v="10.925555555557366"/>
    <b v="0"/>
    <n v="1.1666666666666667"/>
    <n v="70"/>
    <x v="1"/>
    <x v="6"/>
    <x v="9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n v="30"/>
    <b v="0"/>
    <n v="1.0903333333333334"/>
    <n v="57.385964912280699"/>
    <x v="1"/>
    <x v="6"/>
    <x v="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n v="21"/>
    <b v="0"/>
    <n v="1.6"/>
    <n v="40"/>
    <x v="1"/>
    <x v="6"/>
    <x v="22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n v="31.24638888888876"/>
    <b v="0"/>
    <n v="1.125"/>
    <n v="64.285714285714292"/>
    <x v="1"/>
    <x v="6"/>
    <x v="25"/>
    <b v="1"/>
    <s v="theater/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n v="36"/>
    <b v="0"/>
    <n v="1.0209999999999999"/>
    <n v="120.11764705882354"/>
    <x v="1"/>
    <x v="6"/>
    <x v="5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n v="30"/>
    <b v="0"/>
    <n v="1.00824"/>
    <n v="1008.24"/>
    <x v="1"/>
    <x v="6"/>
    <x v="61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n v="60"/>
    <b v="0"/>
    <n v="1.0125"/>
    <n v="63.28125"/>
    <x v="1"/>
    <x v="6"/>
    <x v="58"/>
    <b v="1"/>
    <s v="theater/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n v="24.958333333328483"/>
    <b v="0"/>
    <n v="65"/>
    <n v="21.666666666666668"/>
    <x v="1"/>
    <x v="6"/>
    <x v="8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n v="60"/>
    <b v="1"/>
    <n v="8.72E-2"/>
    <n v="25.647058823529413"/>
    <x v="1"/>
    <x v="6"/>
    <x v="69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n v="30"/>
    <b v="1"/>
    <n v="0.21940000000000001"/>
    <n v="47.695652173913047"/>
    <x v="1"/>
    <x v="6"/>
    <x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n v="25"/>
    <b v="1"/>
    <n v="0.21299999999999999"/>
    <n v="56.05263157894737"/>
    <x v="1"/>
    <x v="6"/>
    <x v="10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n v="26.67368055555562"/>
    <b v="1"/>
    <n v="0.41489795918367345"/>
    <n v="81.319999999999993"/>
    <x v="1"/>
    <x v="6"/>
    <x v="133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n v="30"/>
    <b v="1"/>
    <n v="2.1049999999999999E-2"/>
    <n v="70.166666666666671"/>
    <x v="1"/>
    <x v="6"/>
    <x v="8"/>
    <b v="0"/>
    <s v="theater/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n v="31.06942129629897"/>
    <b v="1"/>
    <n v="2.7E-2"/>
    <n v="23.625"/>
    <x v="1"/>
    <x v="6"/>
    <x v="22"/>
    <b v="0"/>
    <s v="theater/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n v="45"/>
    <b v="1"/>
    <n v="0.16161904761904761"/>
    <n v="188.55555555555554"/>
    <x v="1"/>
    <x v="6"/>
    <x v="82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n v="30"/>
    <b v="1"/>
    <n v="0.16376923076923078"/>
    <n v="49.511627906976742"/>
    <x v="1"/>
    <x v="6"/>
    <x v="68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n v="30"/>
    <b v="1"/>
    <n v="7.0433333333333334E-2"/>
    <n v="75.464285714285708"/>
    <x v="1"/>
    <x v="6"/>
    <x v="33"/>
    <b v="0"/>
    <s v="theater/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n v="30"/>
    <b v="1"/>
    <n v="3.7999999999999999E-2"/>
    <n v="9.5"/>
    <x v="1"/>
    <x v="6"/>
    <x v="80"/>
    <b v="0"/>
    <s v="theater/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n v="30"/>
    <b v="1"/>
    <n v="0.34079999999999999"/>
    <n v="35.5"/>
    <x v="1"/>
    <x v="6"/>
    <x v="5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n v="24.958333333328483"/>
    <b v="0"/>
    <n v="2E-3"/>
    <n v="10"/>
    <x v="1"/>
    <x v="6"/>
    <x v="84"/>
    <b v="0"/>
    <s v="theater/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n v="35"/>
    <b v="0"/>
    <n v="2.5999999999999998E-4"/>
    <n v="13"/>
    <x v="1"/>
    <x v="6"/>
    <x v="84"/>
    <b v="0"/>
    <s v="theater/plays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n v="30"/>
    <b v="0"/>
    <n v="0.16254545454545455"/>
    <n v="89.4"/>
    <x v="1"/>
    <x v="6"/>
    <x v="9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n v="29.958333333328483"/>
    <b v="0"/>
    <n v="2.5000000000000001E-2"/>
    <n v="25"/>
    <x v="1"/>
    <x v="6"/>
    <x v="29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n v="29.958333333335759"/>
    <b v="0"/>
    <n v="2.0000000000000001E-4"/>
    <n v="1"/>
    <x v="1"/>
    <x v="6"/>
    <x v="29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n v="22.979513888887595"/>
    <b v="0"/>
    <n v="5.1999999999999998E-2"/>
    <n v="65"/>
    <x v="1"/>
    <x v="6"/>
    <x v="80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n v="18.443935185183364"/>
    <b v="0"/>
    <n v="0.02"/>
    <n v="10"/>
    <x v="1"/>
    <x v="6"/>
    <x v="29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n v="25.981400462958845"/>
    <b v="0"/>
    <n v="4.0000000000000002E-4"/>
    <n v="1"/>
    <x v="1"/>
    <x v="6"/>
    <x v="29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n v="30"/>
    <b v="0"/>
    <n v="0.17666666666666667"/>
    <n v="81.538461538461533"/>
    <x v="1"/>
    <x v="6"/>
    <x v="62"/>
    <b v="0"/>
    <s v="theater/plays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n v="41.317627314820129"/>
    <b v="0"/>
    <n v="0.05"/>
    <n v="100"/>
    <x v="1"/>
    <x v="6"/>
    <x v="29"/>
    <b v="0"/>
    <s v="theater/plays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n v="14.446574074077944"/>
    <b v="0"/>
    <n v="1.3333333333333334E-4"/>
    <n v="1"/>
    <x v="1"/>
    <x v="6"/>
    <x v="29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n v="60.041666666664241"/>
    <b v="0"/>
    <n v="0"/>
    <n v="0"/>
    <x v="1"/>
    <x v="6"/>
    <x v="78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n v="30.041666666656965"/>
    <b v="0"/>
    <n v="1.2E-2"/>
    <n v="20"/>
    <x v="1"/>
    <x v="6"/>
    <x v="8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n v="39.577569444438268"/>
    <b v="0"/>
    <n v="0.26937422295897223"/>
    <n v="46.428571428571431"/>
    <x v="1"/>
    <x v="6"/>
    <x v="25"/>
    <b v="0"/>
    <s v="theater/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n v="49.198136574072123"/>
    <b v="0"/>
    <n v="5.4999999999999997E-3"/>
    <n v="5.5"/>
    <x v="1"/>
    <x v="6"/>
    <x v="84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n v="30"/>
    <b v="0"/>
    <n v="0.1255"/>
    <n v="50.2"/>
    <x v="1"/>
    <x v="6"/>
    <x v="81"/>
    <b v="0"/>
    <s v="theater/plays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n v="25"/>
    <b v="0"/>
    <n v="2E-3"/>
    <n v="10"/>
    <x v="1"/>
    <x v="40"/>
    <x v="29"/>
    <b v="0"/>
    <s v="theater/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n v="29.408194444440596"/>
    <b v="0"/>
    <n v="3.44748684310884E-2"/>
    <n v="30.133333333333333"/>
    <x v="1"/>
    <x v="40"/>
    <x v="41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n v="30"/>
    <b v="0"/>
    <n v="0.15"/>
    <n v="150"/>
    <x v="1"/>
    <x v="40"/>
    <x v="73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n v="59.958333333343035"/>
    <b v="0"/>
    <n v="2.6666666666666668E-2"/>
    <n v="13.333333333333334"/>
    <x v="1"/>
    <x v="40"/>
    <x v="8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n v="50"/>
    <b v="0"/>
    <n v="0"/>
    <n v="0"/>
    <x v="1"/>
    <x v="40"/>
    <x v="78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n v="30"/>
    <b v="0"/>
    <n v="0"/>
    <n v="0"/>
    <x v="1"/>
    <x v="40"/>
    <x v="78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n v="21.025208333339833"/>
    <b v="0"/>
    <n v="0"/>
    <n v="0"/>
    <x v="1"/>
    <x v="40"/>
    <x v="78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n v="1.0698495370452292"/>
    <b v="0"/>
    <n v="0"/>
    <n v="0"/>
    <x v="1"/>
    <x v="40"/>
    <x v="78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n v="30"/>
    <b v="0"/>
    <n v="0.52794871794871789"/>
    <n v="44.760869565217391"/>
    <x v="1"/>
    <x v="40"/>
    <x v="67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n v="30"/>
    <b v="0"/>
    <n v="4.9639999999999997E-2"/>
    <n v="88.642857142857139"/>
    <x v="1"/>
    <x v="40"/>
    <x v="25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n v="30.347152777780138"/>
    <b v="0"/>
    <n v="5.5555555555555556E-4"/>
    <n v="10"/>
    <x v="1"/>
    <x v="40"/>
    <x v="29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n v="30"/>
    <b v="0"/>
    <n v="0"/>
    <n v="0"/>
    <x v="1"/>
    <x v="40"/>
    <x v="78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n v="35.143287037040864"/>
    <b v="0"/>
    <n v="0.13066666666666665"/>
    <n v="57.647058823529413"/>
    <x v="1"/>
    <x v="40"/>
    <x v="57"/>
    <b v="0"/>
    <s v="theater/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n v="30"/>
    <b v="0"/>
    <n v="0.05"/>
    <n v="25"/>
    <x v="1"/>
    <x v="40"/>
    <x v="29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n v="26.9769675925927"/>
    <b v="0"/>
    <n v="0"/>
    <n v="0"/>
    <x v="1"/>
    <x v="40"/>
    <x v="78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n v="30"/>
    <b v="0"/>
    <n v="0"/>
    <n v="0"/>
    <x v="1"/>
    <x v="40"/>
    <x v="78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n v="24.958333333335759"/>
    <b v="0"/>
    <n v="0"/>
    <n v="0"/>
    <x v="1"/>
    <x v="40"/>
    <x v="78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n v="30"/>
    <b v="0"/>
    <n v="0"/>
    <n v="0"/>
    <x v="1"/>
    <x v="40"/>
    <x v="78"/>
    <b v="0"/>
    <s v="theater/musical"/>
  </r>
  <r>
    <n v="3886"/>
    <s v="a (Canceled)"/>
    <n v="1"/>
    <n v="10000"/>
    <n v="0"/>
    <x v="1"/>
    <x v="2"/>
    <s v="AUD"/>
    <n v="1418275702"/>
    <d v="2014-12-11T05:28:22"/>
    <n v="1415683702"/>
    <x v="3886"/>
    <n v="30"/>
    <b v="0"/>
    <n v="0"/>
    <n v="0"/>
    <x v="1"/>
    <x v="40"/>
    <x v="78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n v="46.058692129634437"/>
    <b v="0"/>
    <n v="1.7500000000000002E-2"/>
    <n v="17.5"/>
    <x v="1"/>
    <x v="40"/>
    <x v="84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n v="30"/>
    <b v="0"/>
    <n v="0.27100000000000002"/>
    <n v="38.714285714285715"/>
    <x v="1"/>
    <x v="6"/>
    <x v="25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n v="31.971412037033588"/>
    <b v="0"/>
    <n v="1.4749999999999999E-2"/>
    <n v="13.111111111111111"/>
    <x v="1"/>
    <x v="6"/>
    <x v="82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n v="60"/>
    <b v="0"/>
    <n v="0.16826666666666668"/>
    <n v="315.5"/>
    <x v="1"/>
    <x v="6"/>
    <x v="22"/>
    <b v="0"/>
    <s v="theater/plays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n v="30.075185185189184"/>
    <b v="0"/>
    <n v="0.32500000000000001"/>
    <n v="37.142857142857146"/>
    <x v="1"/>
    <x v="6"/>
    <x v="63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n v="7.6393865740683395"/>
    <b v="0"/>
    <n v="0"/>
    <n v="0"/>
    <x v="1"/>
    <x v="6"/>
    <x v="78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n v="41.592129629629198"/>
    <b v="0"/>
    <n v="0.2155"/>
    <n v="128.27380952380952"/>
    <x v="1"/>
    <x v="6"/>
    <x v="87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n v="30.249166666668316"/>
    <b v="0"/>
    <n v="3.4666666666666665E-2"/>
    <n v="47.272727272727273"/>
    <x v="1"/>
    <x v="6"/>
    <x v="202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n v="31"/>
    <b v="0"/>
    <n v="0.05"/>
    <n v="50"/>
    <x v="1"/>
    <x v="6"/>
    <x v="29"/>
    <b v="0"/>
    <s v="theater/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n v="14"/>
    <b v="0"/>
    <n v="0.10625"/>
    <n v="42.5"/>
    <x v="1"/>
    <x v="6"/>
    <x v="80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n v="30"/>
    <b v="0"/>
    <n v="0.17599999999999999"/>
    <n v="44"/>
    <x v="1"/>
    <x v="6"/>
    <x v="73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n v="40.184375000004366"/>
    <b v="0"/>
    <n v="0.3256"/>
    <n v="50.875"/>
    <x v="1"/>
    <x v="6"/>
    <x v="38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n v="20"/>
    <b v="0"/>
    <n v="1.2500000000000001E-2"/>
    <n v="62.5"/>
    <x v="1"/>
    <x v="6"/>
    <x v="84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n v="30"/>
    <b v="0"/>
    <n v="5.3999999999999999E-2"/>
    <n v="27"/>
    <x v="1"/>
    <x v="6"/>
    <x v="81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n v="40"/>
    <b v="0"/>
    <n v="8.3333333333333332E-3"/>
    <n v="25"/>
    <x v="1"/>
    <x v="6"/>
    <x v="29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n v="25.041666666664241"/>
    <b v="0"/>
    <n v="0.48833333333333334"/>
    <n v="47.258064516129032"/>
    <x v="1"/>
    <x v="6"/>
    <x v="162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n v="44.806886574078817"/>
    <b v="0"/>
    <n v="0"/>
    <n v="0"/>
    <x v="1"/>
    <x v="6"/>
    <x v="78"/>
    <b v="0"/>
    <s v="theater/plays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n v="13.981944444443798"/>
    <b v="0"/>
    <n v="2.9999999999999997E-4"/>
    <n v="1.5"/>
    <x v="1"/>
    <x v="6"/>
    <x v="84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n v="42.334456018514175"/>
    <b v="0"/>
    <n v="0.11533333333333333"/>
    <n v="24.714285714285715"/>
    <x v="1"/>
    <x v="6"/>
    <x v="63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n v="37.641284722223645"/>
    <b v="0"/>
    <n v="0.67333333333333334"/>
    <n v="63.125"/>
    <x v="1"/>
    <x v="6"/>
    <x v="38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n v="32.019374999996217"/>
    <b v="0"/>
    <n v="0.153"/>
    <n v="38.25"/>
    <x v="1"/>
    <x v="6"/>
    <x v="80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n v="15"/>
    <b v="0"/>
    <n v="8.666666666666667E-2"/>
    <n v="16.25"/>
    <x v="1"/>
    <x v="6"/>
    <x v="80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n v="30"/>
    <b v="0"/>
    <n v="2.2499999999999998E-3"/>
    <n v="33.75"/>
    <x v="1"/>
    <x v="6"/>
    <x v="80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n v="30"/>
    <b v="0"/>
    <n v="3.0833333333333334E-2"/>
    <n v="61.666666666666664"/>
    <x v="1"/>
    <x v="6"/>
    <x v="8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n v="30.041666666664241"/>
    <b v="0"/>
    <n v="0.37412499999999999"/>
    <n v="83.138888888888886"/>
    <x v="1"/>
    <x v="6"/>
    <x v="17"/>
    <b v="0"/>
    <s v="theater/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n v="59.920949074075907"/>
    <b v="0"/>
    <n v="6.666666666666667E-5"/>
    <n v="1"/>
    <x v="1"/>
    <x v="6"/>
    <x v="29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n v="30.041666666664241"/>
    <b v="0"/>
    <n v="0.1"/>
    <n v="142.85714285714286"/>
    <x v="1"/>
    <x v="6"/>
    <x v="63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n v="20.138703703705687"/>
    <b v="0"/>
    <n v="0.36359999999999998"/>
    <n v="33.666666666666664"/>
    <x v="1"/>
    <x v="6"/>
    <x v="74"/>
    <b v="0"/>
    <s v="theater/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n v="30"/>
    <b v="0"/>
    <n v="3.3333333333333335E-3"/>
    <n v="5"/>
    <x v="1"/>
    <x v="6"/>
    <x v="29"/>
    <b v="0"/>
    <s v="theater/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n v="30"/>
    <b v="0"/>
    <n v="0"/>
    <n v="0"/>
    <x v="1"/>
    <x v="6"/>
    <x v="78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n v="30"/>
    <b v="0"/>
    <n v="2.8571428571428571E-3"/>
    <n v="10"/>
    <x v="1"/>
    <x v="6"/>
    <x v="29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n v="12.002048611109785"/>
    <b v="0"/>
    <n v="2E-3"/>
    <n v="40"/>
    <x v="1"/>
    <x v="6"/>
    <x v="8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n v="28.315127314810525"/>
    <b v="0"/>
    <n v="1.7999999999999999E-2"/>
    <n v="30"/>
    <x v="1"/>
    <x v="6"/>
    <x v="8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n v="30.041666666671517"/>
    <b v="0"/>
    <n v="5.3999999999999999E-2"/>
    <n v="45"/>
    <x v="1"/>
    <x v="6"/>
    <x v="8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n v="12.207696759258397"/>
    <b v="0"/>
    <n v="0"/>
    <n v="0"/>
    <x v="1"/>
    <x v="6"/>
    <x v="78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n v="45.189699074064265"/>
    <b v="0"/>
    <n v="8.1333333333333327E-2"/>
    <n v="10.166666666666666"/>
    <x v="1"/>
    <x v="6"/>
    <x v="79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n v="28"/>
    <b v="0"/>
    <n v="0.12034782608695652"/>
    <n v="81.411764705882348"/>
    <x v="1"/>
    <x v="6"/>
    <x v="5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n v="30"/>
    <b v="0"/>
    <n v="0.15266666666666667"/>
    <n v="57.25"/>
    <x v="1"/>
    <x v="6"/>
    <x v="244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n v="30"/>
    <b v="0"/>
    <n v="0.1"/>
    <n v="5"/>
    <x v="1"/>
    <x v="6"/>
    <x v="83"/>
    <b v="0"/>
    <s v="theater/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n v="30"/>
    <b v="0"/>
    <n v="3.0000000000000001E-3"/>
    <n v="15"/>
    <x v="1"/>
    <x v="6"/>
    <x v="29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n v="30"/>
    <b v="0"/>
    <n v="0.01"/>
    <n v="12.5"/>
    <x v="1"/>
    <x v="6"/>
    <x v="84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n v="27.524456018516503"/>
    <b v="0"/>
    <n v="0.13020000000000001"/>
    <n v="93"/>
    <x v="1"/>
    <x v="6"/>
    <x v="63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n v="30"/>
    <b v="0"/>
    <n v="2.265E-2"/>
    <n v="32.357142857142854"/>
    <x v="1"/>
    <x v="6"/>
    <x v="25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n v="27.911250000004657"/>
    <b v="0"/>
    <n v="0"/>
    <n v="0"/>
    <x v="1"/>
    <x v="6"/>
    <x v="78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n v="25"/>
    <b v="0"/>
    <n v="0"/>
    <n v="0"/>
    <x v="1"/>
    <x v="6"/>
    <x v="78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n v="29.958333333335759"/>
    <b v="0"/>
    <n v="8.3333333333333331E-5"/>
    <n v="1"/>
    <x v="1"/>
    <x v="6"/>
    <x v="29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n v="29.061550925922347"/>
    <b v="0"/>
    <n v="0.15742857142857142"/>
    <n v="91.833333333333329"/>
    <x v="1"/>
    <x v="6"/>
    <x v="8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n v="44.86991898148699"/>
    <b v="0"/>
    <n v="0.11"/>
    <n v="45.833333333333336"/>
    <x v="1"/>
    <x v="6"/>
    <x v="8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n v="60"/>
    <b v="0"/>
    <n v="0.43833333333333335"/>
    <n v="57.173913043478258"/>
    <x v="1"/>
    <x v="6"/>
    <x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n v="30.041666666664241"/>
    <b v="0"/>
    <n v="0"/>
    <n v="0"/>
    <x v="1"/>
    <x v="6"/>
    <x v="78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n v="28"/>
    <b v="0"/>
    <n v="0.86135181975736563"/>
    <n v="248.5"/>
    <x v="1"/>
    <x v="6"/>
    <x v="73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n v="31"/>
    <b v="0"/>
    <n v="0.12196620583717357"/>
    <n v="79.400000000000006"/>
    <x v="1"/>
    <x v="6"/>
    <x v="81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n v="3.7872800925906631"/>
    <b v="0"/>
    <n v="1E-3"/>
    <n v="5"/>
    <x v="1"/>
    <x v="6"/>
    <x v="29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n v="45"/>
    <b v="0"/>
    <n v="2.2000000000000001E-3"/>
    <n v="5.5"/>
    <x v="1"/>
    <x v="6"/>
    <x v="84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n v="27.454432870377786"/>
    <b v="0"/>
    <n v="9.0909090909090905E-3"/>
    <n v="25"/>
    <x v="1"/>
    <x v="6"/>
    <x v="84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n v="60"/>
    <b v="0"/>
    <n v="0"/>
    <n v="0"/>
    <x v="1"/>
    <x v="6"/>
    <x v="78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n v="30.922824074077653"/>
    <b v="0"/>
    <n v="0.35639999999999999"/>
    <n v="137.07692307692307"/>
    <x v="1"/>
    <x v="6"/>
    <x v="62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n v="30"/>
    <b v="0"/>
    <n v="0"/>
    <n v="0"/>
    <x v="1"/>
    <x v="6"/>
    <x v="78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n v="30"/>
    <b v="0"/>
    <n v="2.5000000000000001E-3"/>
    <n v="5"/>
    <x v="1"/>
    <x v="6"/>
    <x v="29"/>
    <b v="0"/>
    <s v="theater/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n v="31.499745370369055"/>
    <b v="0"/>
    <n v="3.2500000000000001E-2"/>
    <n v="39"/>
    <x v="1"/>
    <x v="6"/>
    <x v="81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n v="30"/>
    <b v="0"/>
    <n v="3.3666666666666664E-2"/>
    <n v="50.5"/>
    <x v="1"/>
    <x v="6"/>
    <x v="84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n v="60"/>
    <b v="0"/>
    <n v="0"/>
    <n v="0"/>
    <x v="1"/>
    <x v="6"/>
    <x v="78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n v="30"/>
    <b v="0"/>
    <n v="0.15770000000000001"/>
    <n v="49.28125"/>
    <x v="1"/>
    <x v="6"/>
    <x v="58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n v="29.071990740740148"/>
    <b v="0"/>
    <n v="6.2500000000000003E-3"/>
    <n v="25"/>
    <x v="1"/>
    <x v="6"/>
    <x v="29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n v="59.958333333328483"/>
    <b v="0"/>
    <n v="5.0000000000000004E-6"/>
    <n v="1"/>
    <x v="1"/>
    <x v="6"/>
    <x v="29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n v="60"/>
    <b v="0"/>
    <n v="9.6153846153846159E-4"/>
    <n v="25"/>
    <x v="1"/>
    <x v="6"/>
    <x v="29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n v="30.930023148146574"/>
    <b v="0"/>
    <n v="0"/>
    <n v="0"/>
    <x v="1"/>
    <x v="6"/>
    <x v="78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n v="60"/>
    <b v="0"/>
    <n v="0"/>
    <n v="0"/>
    <x v="1"/>
    <x v="6"/>
    <x v="78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n v="30.041666666664241"/>
    <b v="0"/>
    <n v="0.24285714285714285"/>
    <n v="53.125"/>
    <x v="1"/>
    <x v="6"/>
    <x v="22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n v="27.081863425926713"/>
    <b v="0"/>
    <n v="0"/>
    <n v="0"/>
    <x v="1"/>
    <x v="6"/>
    <x v="78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n v="46"/>
    <b v="0"/>
    <n v="2.5000000000000001E-4"/>
    <n v="7"/>
    <x v="1"/>
    <x v="6"/>
    <x v="29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n v="36.632962962961756"/>
    <b v="0"/>
    <n v="0.32050000000000001"/>
    <n v="40.0625"/>
    <x v="1"/>
    <x v="6"/>
    <x v="38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n v="30"/>
    <b v="0"/>
    <n v="0.24333333333333335"/>
    <n v="24.333333333333332"/>
    <x v="1"/>
    <x v="6"/>
    <x v="8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n v="30"/>
    <b v="0"/>
    <n v="1.4999999999999999E-2"/>
    <n v="11.25"/>
    <x v="1"/>
    <x v="6"/>
    <x v="80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n v="22"/>
    <b v="0"/>
    <n v="4.1999999999999997E-3"/>
    <n v="10.5"/>
    <x v="1"/>
    <x v="6"/>
    <x v="84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n v="25"/>
    <b v="0"/>
    <n v="3.214285714285714E-2"/>
    <n v="15"/>
    <x v="1"/>
    <x v="6"/>
    <x v="8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n v="30.041666666664241"/>
    <b v="0"/>
    <n v="0"/>
    <n v="0"/>
    <x v="1"/>
    <x v="6"/>
    <x v="78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n v="59.958333333328483"/>
    <b v="0"/>
    <n v="6.3E-2"/>
    <n v="42"/>
    <x v="1"/>
    <x v="6"/>
    <x v="8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n v="59.958333333328483"/>
    <b v="0"/>
    <n v="0.14249999999999999"/>
    <n v="71.25"/>
    <x v="1"/>
    <x v="6"/>
    <x v="80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n v="42.41275462962949"/>
    <b v="0"/>
    <n v="6.0000000000000001E-3"/>
    <n v="22.5"/>
    <x v="1"/>
    <x v="6"/>
    <x v="84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n v="30"/>
    <b v="0"/>
    <n v="0.2411764705882353"/>
    <n v="41"/>
    <x v="1"/>
    <x v="6"/>
    <x v="73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n v="60"/>
    <b v="0"/>
    <n v="0.10539999999999999"/>
    <n v="47.909090909090907"/>
    <x v="1"/>
    <x v="6"/>
    <x v="202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n v="9.3084953703728388"/>
    <b v="0"/>
    <n v="7.4690265486725665E-2"/>
    <n v="35.166666666666664"/>
    <x v="1"/>
    <x v="6"/>
    <x v="79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n v="30"/>
    <b v="0"/>
    <n v="7.3333333333333334E-4"/>
    <n v="5.5"/>
    <x v="1"/>
    <x v="6"/>
    <x v="84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n v="30"/>
    <b v="0"/>
    <n v="9.7142857142857135E-3"/>
    <n v="22.666666666666668"/>
    <x v="1"/>
    <x v="6"/>
    <x v="79"/>
    <b v="0"/>
    <s v="theater/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n v="60"/>
    <b v="0"/>
    <n v="0.21099999999999999"/>
    <n v="26.375"/>
    <x v="1"/>
    <x v="6"/>
    <x v="22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n v="29.482523148151813"/>
    <b v="0"/>
    <n v="0.78100000000000003"/>
    <n v="105.54054054054055"/>
    <x v="1"/>
    <x v="6"/>
    <x v="7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n v="30"/>
    <b v="0"/>
    <n v="0.32"/>
    <n v="29.09090909090909"/>
    <x v="1"/>
    <x v="6"/>
    <x v="202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n v="30"/>
    <b v="0"/>
    <n v="0"/>
    <n v="0"/>
    <x v="1"/>
    <x v="6"/>
    <x v="78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n v="21.433321759257524"/>
    <b v="0"/>
    <n v="0.47692307692307695"/>
    <n v="62"/>
    <x v="1"/>
    <x v="6"/>
    <x v="73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n v="30"/>
    <b v="0"/>
    <n v="1.4500000000000001E-2"/>
    <n v="217.5"/>
    <x v="1"/>
    <x v="6"/>
    <x v="79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n v="60"/>
    <b v="0"/>
    <n v="0.107"/>
    <n v="26.75"/>
    <x v="1"/>
    <x v="6"/>
    <x v="22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n v="22.929895833323826"/>
    <b v="0"/>
    <n v="1.8333333333333333E-2"/>
    <n v="18.333333333333332"/>
    <x v="1"/>
    <x v="6"/>
    <x v="79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n v="30"/>
    <b v="0"/>
    <n v="0.18"/>
    <n v="64.285714285714292"/>
    <x v="1"/>
    <x v="6"/>
    <x v="63"/>
    <b v="0"/>
    <s v="theater/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n v="60"/>
    <b v="0"/>
    <n v="4.0833333333333333E-2"/>
    <n v="175"/>
    <x v="1"/>
    <x v="6"/>
    <x v="63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n v="60"/>
    <b v="0"/>
    <n v="0.2"/>
    <n v="34"/>
    <x v="1"/>
    <x v="6"/>
    <x v="81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n v="31.421111111114442"/>
    <b v="0"/>
    <n v="0.34802513464991025"/>
    <n v="84.282608695652172"/>
    <x v="1"/>
    <x v="6"/>
    <x v="67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n v="30.036527777781885"/>
    <b v="0"/>
    <n v="6.3333333333333339E-2"/>
    <n v="9.5"/>
    <x v="1"/>
    <x v="6"/>
    <x v="73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n v="21.171064814814599"/>
    <b v="0"/>
    <n v="0.32050000000000001"/>
    <n v="33.736842105263158"/>
    <x v="1"/>
    <x v="6"/>
    <x v="10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n v="28.995902777780429"/>
    <b v="0"/>
    <n v="9.7600000000000006E-2"/>
    <n v="37.53846153846154"/>
    <x v="1"/>
    <x v="6"/>
    <x v="62"/>
    <b v="0"/>
    <s v="theater/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n v="10"/>
    <b v="0"/>
    <n v="0.3775"/>
    <n v="11.615384615384615"/>
    <x v="1"/>
    <x v="6"/>
    <x v="62"/>
    <b v="0"/>
    <s v="theater/plays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n v="15"/>
    <b v="0"/>
    <n v="2.1333333333333333E-2"/>
    <n v="8"/>
    <x v="1"/>
    <x v="6"/>
    <x v="80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n v="30.041666666671517"/>
    <b v="0"/>
    <n v="0"/>
    <n v="0"/>
    <x v="1"/>
    <x v="6"/>
    <x v="78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n v="30"/>
    <b v="0"/>
    <n v="4.1818181818181817E-2"/>
    <n v="23"/>
    <x v="1"/>
    <x v="6"/>
    <x v="83"/>
    <b v="0"/>
    <s v="theater/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n v="30"/>
    <b v="0"/>
    <n v="0.2"/>
    <n v="100"/>
    <x v="1"/>
    <x v="6"/>
    <x v="29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n v="60.041666666671517"/>
    <b v="0"/>
    <n v="5.4100000000000002E-2"/>
    <n v="60.111111111111114"/>
    <x v="1"/>
    <x v="6"/>
    <x v="82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n v="30"/>
    <b v="0"/>
    <n v="6.0000000000000002E-5"/>
    <n v="3"/>
    <x v="1"/>
    <x v="6"/>
    <x v="29"/>
    <b v="0"/>
    <s v="theater/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n v="30"/>
    <b v="0"/>
    <n v="2.5000000000000001E-3"/>
    <n v="5"/>
    <x v="1"/>
    <x v="6"/>
    <x v="29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n v="29.793321759258106"/>
    <b v="0"/>
    <n v="0.35"/>
    <n v="17.5"/>
    <x v="1"/>
    <x v="6"/>
    <x v="80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n v="13.402500000003783"/>
    <b v="0"/>
    <n v="0.16566666666666666"/>
    <n v="29.235294117647058"/>
    <x v="1"/>
    <x v="6"/>
    <x v="5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n v="29.958333333343035"/>
    <b v="0"/>
    <n v="0"/>
    <n v="0"/>
    <x v="1"/>
    <x v="6"/>
    <x v="78"/>
    <b v="0"/>
    <s v="theater/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n v="29.958333333335759"/>
    <b v="0"/>
    <n v="0.57199999999999995"/>
    <n v="59.583333333333336"/>
    <x v="1"/>
    <x v="6"/>
    <x v="8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n v="39.998969907406718"/>
    <b v="0"/>
    <n v="0.16514285714285715"/>
    <n v="82.571428571428569"/>
    <x v="1"/>
    <x v="6"/>
    <x v="25"/>
    <b v="0"/>
    <s v="theater/plays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n v="59.958333333335759"/>
    <b v="0"/>
    <n v="1.25E-3"/>
    <n v="10"/>
    <x v="1"/>
    <x v="6"/>
    <x v="29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n v="19.827453703706851"/>
    <b v="0"/>
    <n v="0.3775"/>
    <n v="32.357142857142854"/>
    <x v="1"/>
    <x v="6"/>
    <x v="25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n v="30"/>
    <b v="0"/>
    <n v="1.84E-2"/>
    <n v="5.75"/>
    <x v="1"/>
    <x v="6"/>
    <x v="80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n v="30"/>
    <b v="0"/>
    <n v="0.10050000000000001"/>
    <n v="100.5"/>
    <x v="1"/>
    <x v="6"/>
    <x v="84"/>
    <b v="0"/>
    <s v="theater/plays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n v="30"/>
    <b v="0"/>
    <n v="2E-3"/>
    <n v="1"/>
    <x v="1"/>
    <x v="6"/>
    <x v="29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n v="60"/>
    <b v="0"/>
    <n v="1.3333333333333334E-2"/>
    <n v="20"/>
    <x v="1"/>
    <x v="6"/>
    <x v="84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n v="25"/>
    <b v="0"/>
    <n v="6.666666666666667E-5"/>
    <n v="2"/>
    <x v="1"/>
    <x v="6"/>
    <x v="29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n v="28.913182870375749"/>
    <b v="0"/>
    <n v="2.5000000000000001E-3"/>
    <n v="5"/>
    <x v="1"/>
    <x v="6"/>
    <x v="29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n v="30"/>
    <b v="0"/>
    <n v="0.06"/>
    <n v="15"/>
    <x v="1"/>
    <x v="6"/>
    <x v="80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n v="40"/>
    <b v="0"/>
    <n v="3.8860103626943004E-2"/>
    <n v="25"/>
    <x v="1"/>
    <x v="6"/>
    <x v="8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n v="17"/>
    <b v="0"/>
    <n v="0.24194444444444443"/>
    <n v="45.842105263157897"/>
    <x v="1"/>
    <x v="6"/>
    <x v="44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n v="30"/>
    <b v="0"/>
    <n v="7.5999999999999998E-2"/>
    <n v="4.75"/>
    <x v="1"/>
    <x v="6"/>
    <x v="80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n v="30"/>
    <b v="0"/>
    <n v="0"/>
    <n v="0"/>
    <x v="1"/>
    <x v="6"/>
    <x v="78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n v="30"/>
    <b v="0"/>
    <n v="1.2999999999999999E-2"/>
    <n v="13"/>
    <x v="1"/>
    <x v="6"/>
    <x v="84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n v="15"/>
    <b v="0"/>
    <n v="0"/>
    <n v="0"/>
    <x v="1"/>
    <x v="6"/>
    <x v="78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n v="30"/>
    <b v="0"/>
    <n v="1.4285714285714287E-4"/>
    <n v="1"/>
    <x v="1"/>
    <x v="6"/>
    <x v="29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n v="30"/>
    <b v="0"/>
    <n v="0.14000000000000001"/>
    <n v="10"/>
    <x v="1"/>
    <x v="6"/>
    <x v="63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n v="30"/>
    <b v="0"/>
    <n v="1.0500000000000001E-2"/>
    <n v="52.5"/>
    <x v="1"/>
    <x v="6"/>
    <x v="84"/>
    <b v="0"/>
    <s v="theater/plays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n v="30"/>
    <b v="0"/>
    <n v="8.666666666666667E-2"/>
    <n v="32.5"/>
    <x v="1"/>
    <x v="6"/>
    <x v="80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n v="58.010231481472147"/>
    <b v="0"/>
    <n v="8.2857142857142851E-3"/>
    <n v="7.25"/>
    <x v="1"/>
    <x v="6"/>
    <x v="80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n v="29.958333333328483"/>
    <b v="0"/>
    <n v="0.16666666666666666"/>
    <n v="33.333333333333336"/>
    <x v="1"/>
    <x v="6"/>
    <x v="83"/>
    <b v="0"/>
    <s v="theater/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n v="60"/>
    <b v="0"/>
    <n v="8.3333333333333332E-3"/>
    <n v="62.5"/>
    <x v="1"/>
    <x v="6"/>
    <x v="84"/>
    <b v="0"/>
    <s v="theater/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n v="45.536724537043483"/>
    <b v="0"/>
    <n v="0.69561111111111107"/>
    <n v="63.558375634517766"/>
    <x v="1"/>
    <x v="6"/>
    <x v="438"/>
    <b v="0"/>
    <s v="theater/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n v="44.958333333343035"/>
    <b v="0"/>
    <n v="0"/>
    <n v="0"/>
    <x v="1"/>
    <x v="6"/>
    <x v="78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n v="30"/>
    <b v="0"/>
    <n v="1.2500000000000001E-2"/>
    <n v="10"/>
    <x v="1"/>
    <x v="6"/>
    <x v="29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n v="60"/>
    <b v="0"/>
    <n v="0.05"/>
    <n v="62.5"/>
    <x v="1"/>
    <x v="6"/>
    <x v="80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n v="60.041666666664241"/>
    <b v="0"/>
    <n v="0"/>
    <n v="0"/>
    <x v="1"/>
    <x v="6"/>
    <x v="78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n v="20.070821759261889"/>
    <b v="0"/>
    <n v="7.166666666666667E-2"/>
    <n v="30.714285714285715"/>
    <x v="1"/>
    <x v="6"/>
    <x v="63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n v="30"/>
    <b v="0"/>
    <n v="0.28050000000000003"/>
    <n v="51"/>
    <x v="1"/>
    <x v="6"/>
    <x v="202"/>
    <b v="0"/>
    <s v="theater/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n v="30"/>
    <b v="0"/>
    <n v="0"/>
    <n v="0"/>
    <x v="1"/>
    <x v="6"/>
    <x v="78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n v="29.128946759257815"/>
    <b v="0"/>
    <n v="0.16"/>
    <n v="66.666666666666671"/>
    <x v="1"/>
    <x v="6"/>
    <x v="79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n v="50.041666666664241"/>
    <b v="0"/>
    <n v="0"/>
    <n v="0"/>
    <x v="1"/>
    <x v="6"/>
    <x v="78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n v="60.041666666664241"/>
    <b v="0"/>
    <n v="6.8287037037037035E-2"/>
    <n v="59"/>
    <x v="1"/>
    <x v="6"/>
    <x v="63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n v="31.106203703704523"/>
    <b v="0"/>
    <n v="0.25698702928870293"/>
    <n v="65.340319148936175"/>
    <x v="1"/>
    <x v="6"/>
    <x v="225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n v="29.958333333328483"/>
    <b v="0"/>
    <n v="1.4814814814814815E-2"/>
    <n v="100"/>
    <x v="1"/>
    <x v="6"/>
    <x v="84"/>
    <b v="0"/>
    <s v="theater/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n v="30"/>
    <b v="0"/>
    <n v="0.36849999999999999"/>
    <n v="147.4"/>
    <x v="1"/>
    <x v="6"/>
    <x v="20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n v="17.00041666666948"/>
    <b v="0"/>
    <n v="0.47049999999999997"/>
    <n v="166.05882352941177"/>
    <x v="1"/>
    <x v="6"/>
    <x v="5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n v="17.52991898147593"/>
    <b v="0"/>
    <n v="0.11428571428571428"/>
    <n v="40"/>
    <x v="1"/>
    <x v="6"/>
    <x v="84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n v="60"/>
    <b v="0"/>
    <n v="0.12039999999999999"/>
    <n v="75.25"/>
    <x v="1"/>
    <x v="6"/>
    <x v="80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n v="33.578391203700448"/>
    <b v="0"/>
    <n v="0.6"/>
    <n v="60"/>
    <x v="1"/>
    <x v="6"/>
    <x v="81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n v="58.893472222218406"/>
    <b v="0"/>
    <n v="0.3125"/>
    <n v="1250"/>
    <x v="1"/>
    <x v="6"/>
    <x v="84"/>
    <b v="0"/>
    <s v="theater/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n v="60"/>
    <b v="0"/>
    <n v="4.1999999999999997E-3"/>
    <n v="10.5"/>
    <x v="1"/>
    <x v="6"/>
    <x v="84"/>
    <b v="0"/>
    <s v="theater/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n v="29.718703703700157"/>
    <b v="0"/>
    <n v="2.0999999999999999E-3"/>
    <n v="7"/>
    <x v="1"/>
    <x v="6"/>
    <x v="8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n v="15"/>
    <b v="0"/>
    <n v="0"/>
    <n v="0"/>
    <x v="1"/>
    <x v="6"/>
    <x v="78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n v="29.98863425925083"/>
    <b v="0"/>
    <n v="0.375"/>
    <n v="56.25"/>
    <x v="1"/>
    <x v="6"/>
    <x v="80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n v="30"/>
    <b v="0"/>
    <n v="2.0000000000000001E-4"/>
    <n v="1"/>
    <x v="1"/>
    <x v="6"/>
    <x v="29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n v="30"/>
    <b v="0"/>
    <n v="8.2142857142857142E-2"/>
    <n v="38.333333333333336"/>
    <x v="1"/>
    <x v="6"/>
    <x v="8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n v="24.01917824074917"/>
    <b v="0"/>
    <n v="2.1999999999999999E-2"/>
    <n v="27.5"/>
    <x v="1"/>
    <x v="6"/>
    <x v="80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n v="34.958333333335759"/>
    <b v="0"/>
    <n v="0.17652941176470588"/>
    <n v="32.978021978021978"/>
    <x v="1"/>
    <x v="6"/>
    <x v="110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n v="30"/>
    <b v="0"/>
    <n v="8.0000000000000004E-4"/>
    <n v="16"/>
    <x v="1"/>
    <x v="6"/>
    <x v="29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n v="30"/>
    <b v="0"/>
    <n v="6.6666666666666664E-4"/>
    <n v="1"/>
    <x v="1"/>
    <x v="6"/>
    <x v="29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n v="6.4766550925924093"/>
    <b v="0"/>
    <n v="0"/>
    <n v="0"/>
    <x v="1"/>
    <x v="6"/>
    <x v="78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n v="60"/>
    <b v="0"/>
    <n v="0.37533333333333335"/>
    <n v="86.615384615384613"/>
    <x v="1"/>
    <x v="6"/>
    <x v="62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n v="30.143194444441178"/>
    <b v="0"/>
    <n v="0.22"/>
    <n v="55"/>
    <x v="1"/>
    <x v="6"/>
    <x v="84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n v="30.325405092597066"/>
    <b v="0"/>
    <n v="0"/>
    <n v="0"/>
    <x v="1"/>
    <x v="6"/>
    <x v="78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n v="30"/>
    <b v="0"/>
    <n v="0.1762"/>
    <n v="41.952380952380949"/>
    <x v="1"/>
    <x v="6"/>
    <x v="64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n v="19.899317129624251"/>
    <b v="0"/>
    <n v="0.53"/>
    <n v="88.333333333333329"/>
    <x v="1"/>
    <x v="6"/>
    <x v="82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n v="22.989814814805868"/>
    <b v="0"/>
    <n v="0.22142857142857142"/>
    <n v="129.16666666666666"/>
    <x v="1"/>
    <x v="6"/>
    <x v="79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n v="15.105277777780429"/>
    <b v="0"/>
    <n v="2.5333333333333333E-2"/>
    <n v="23.75"/>
    <x v="1"/>
    <x v="6"/>
    <x v="80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n v="31.484351851853717"/>
    <b v="0"/>
    <n v="2.5000000000000001E-2"/>
    <n v="35.714285714285715"/>
    <x v="1"/>
    <x v="6"/>
    <x v="63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n v="33.971574074072123"/>
    <b v="0"/>
    <n v="2.8500000000000001E-2"/>
    <n v="57"/>
    <x v="1"/>
    <x v="6"/>
    <x v="81"/>
    <b v="0"/>
    <s v="theater/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n v="59.958333333328483"/>
    <b v="0"/>
    <n v="0"/>
    <n v="0"/>
    <x v="1"/>
    <x v="6"/>
    <x v="78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n v="30"/>
    <b v="0"/>
    <n v="2.4500000000000001E-2"/>
    <n v="163.33333333333334"/>
    <x v="1"/>
    <x v="6"/>
    <x v="8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n v="30"/>
    <b v="0"/>
    <n v="1.4210526315789474E-2"/>
    <n v="15"/>
    <x v="1"/>
    <x v="6"/>
    <x v="82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n v="30"/>
    <b v="0"/>
    <n v="0.1925"/>
    <n v="64.166666666666671"/>
    <x v="1"/>
    <x v="6"/>
    <x v="79"/>
    <b v="0"/>
    <s v="theater/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n v="30"/>
    <b v="0"/>
    <n v="6.7499999999999999E-3"/>
    <n v="6.75"/>
    <x v="1"/>
    <x v="6"/>
    <x v="80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n v="30"/>
    <b v="0"/>
    <n v="1.6666666666666668E-3"/>
    <n v="25"/>
    <x v="1"/>
    <x v="6"/>
    <x v="29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n v="40"/>
    <b v="0"/>
    <n v="0.60899999999999999"/>
    <n v="179.11764705882354"/>
    <x v="1"/>
    <x v="6"/>
    <x v="5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n v="29.998206018521159"/>
    <b v="0"/>
    <n v="0.01"/>
    <n v="34.950000000000003"/>
    <x v="1"/>
    <x v="6"/>
    <x v="29"/>
    <b v="0"/>
    <s v="theater/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n v="40.838472222225391"/>
    <b v="0"/>
    <n v="0.34399999999999997"/>
    <n v="33.07692307692308"/>
    <x v="1"/>
    <x v="6"/>
    <x v="62"/>
    <b v="0"/>
    <s v="theater/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n v="32.458101851851097"/>
    <b v="0"/>
    <n v="0.16500000000000001"/>
    <n v="27.5"/>
    <x v="1"/>
    <x v="6"/>
    <x v="79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n v="30"/>
    <b v="0"/>
    <n v="0"/>
    <n v="0"/>
    <x v="1"/>
    <x v="6"/>
    <x v="78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n v="60"/>
    <b v="0"/>
    <n v="4.0000000000000001E-3"/>
    <n v="2"/>
    <x v="1"/>
    <x v="6"/>
    <x v="84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n v="54.821458333331975"/>
    <b v="0"/>
    <n v="1.0571428571428572E-2"/>
    <n v="18.5"/>
    <x v="1"/>
    <x v="6"/>
    <x v="84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n v="30.041666666664241"/>
    <b v="0"/>
    <n v="0.26727272727272727"/>
    <n v="35"/>
    <x v="1"/>
    <x v="6"/>
    <x v="64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n v="41.681840277778974"/>
    <b v="0"/>
    <n v="0.28799999999999998"/>
    <n v="44.307692307692307"/>
    <x v="1"/>
    <x v="6"/>
    <x v="62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n v="28.031377314808196"/>
    <b v="0"/>
    <n v="0"/>
    <n v="0"/>
    <x v="1"/>
    <x v="6"/>
    <x v="78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n v="30"/>
    <b v="0"/>
    <n v="8.8999999999999996E-2"/>
    <n v="222.5"/>
    <x v="1"/>
    <x v="6"/>
    <x v="79"/>
    <b v="0"/>
    <s v="theater/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n v="30"/>
    <b v="0"/>
    <n v="0"/>
    <n v="0"/>
    <x v="1"/>
    <x v="6"/>
    <x v="78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n v="30"/>
    <b v="0"/>
    <n v="1.6666666666666668E-3"/>
    <n v="5"/>
    <x v="1"/>
    <x v="6"/>
    <x v="29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n v="24.089398148149485"/>
    <b v="0"/>
    <n v="0"/>
    <n v="0"/>
    <x v="1"/>
    <x v="6"/>
    <x v="78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n v="29.958333333343035"/>
    <b v="0"/>
    <n v="0.15737410071942445"/>
    <n v="29.166666666666668"/>
    <x v="1"/>
    <x v="6"/>
    <x v="8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n v="15.769062499995925"/>
    <b v="0"/>
    <n v="0.02"/>
    <n v="1.5"/>
    <x v="1"/>
    <x v="6"/>
    <x v="84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n v="30"/>
    <b v="0"/>
    <n v="0.21685714285714286"/>
    <n v="126.5"/>
    <x v="1"/>
    <x v="6"/>
    <x v="79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n v="30"/>
    <b v="0"/>
    <n v="3.3333333333333335E-3"/>
    <n v="10"/>
    <x v="1"/>
    <x v="6"/>
    <x v="29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n v="28.5620949074073"/>
    <b v="0"/>
    <n v="2.8571428571428571E-3"/>
    <n v="10"/>
    <x v="1"/>
    <x v="6"/>
    <x v="29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n v="24.225706018522033"/>
    <b v="0"/>
    <n v="4.7E-2"/>
    <n v="9.4"/>
    <x v="1"/>
    <x v="6"/>
    <x v="81"/>
    <b v="0"/>
    <s v="theater/plays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n v="30"/>
    <b v="0"/>
    <n v="0"/>
    <n v="0"/>
    <x v="1"/>
    <x v="6"/>
    <x v="78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n v="29.822175925932243"/>
    <b v="0"/>
    <n v="0.108"/>
    <n v="72"/>
    <x v="1"/>
    <x v="6"/>
    <x v="8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n v="33.000138888892252"/>
    <b v="0"/>
    <n v="4.8000000000000001E-2"/>
    <n v="30"/>
    <x v="1"/>
    <x v="6"/>
    <x v="22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n v="13.952118055560277"/>
    <b v="0"/>
    <n v="3.2000000000000001E-2"/>
    <n v="10.666666666666666"/>
    <x v="1"/>
    <x v="6"/>
    <x v="8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n v="30"/>
    <b v="0"/>
    <n v="0.1275"/>
    <n v="25.5"/>
    <x v="1"/>
    <x v="6"/>
    <x v="22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n v="59.958333333343035"/>
    <b v="0"/>
    <n v="1.8181818181818181E-4"/>
    <n v="20"/>
    <x v="1"/>
    <x v="6"/>
    <x v="29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n v="60"/>
    <b v="0"/>
    <n v="2.4E-2"/>
    <n v="15"/>
    <x v="1"/>
    <x v="6"/>
    <x v="80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n v="44.120833333334303"/>
    <b v="0"/>
    <n v="0.36499999999999999"/>
    <n v="91.25"/>
    <x v="1"/>
    <x v="6"/>
    <x v="22"/>
    <b v="0"/>
    <s v="theater/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n v="30"/>
    <b v="0"/>
    <n v="2.6666666666666668E-2"/>
    <n v="800"/>
    <x v="1"/>
    <x v="6"/>
    <x v="29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n v="43.838437499995052"/>
    <b v="0"/>
    <n v="0.11428571428571428"/>
    <n v="80"/>
    <x v="1"/>
    <x v="6"/>
    <x v="81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n v="56.172025462961756"/>
    <b v="0"/>
    <n v="0"/>
    <n v="0"/>
    <x v="1"/>
    <x v="6"/>
    <x v="78"/>
    <b v="0"/>
    <s v="theater/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n v="30"/>
    <b v="0"/>
    <n v="0"/>
    <n v="0"/>
    <x v="1"/>
    <x v="6"/>
    <x v="78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n v="45"/>
    <b v="0"/>
    <n v="1.1111111111111112E-2"/>
    <n v="50"/>
    <x v="1"/>
    <x v="6"/>
    <x v="29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n v="10"/>
    <b v="0"/>
    <n v="0"/>
    <n v="0"/>
    <x v="1"/>
    <x v="6"/>
    <x v="78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n v="30"/>
    <b v="0"/>
    <n v="0"/>
    <n v="0"/>
    <x v="1"/>
    <x v="6"/>
    <x v="78"/>
    <b v="0"/>
    <s v="theater/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n v="30"/>
    <b v="0"/>
    <n v="0.27400000000000002"/>
    <n v="22.833333333333332"/>
    <x v="1"/>
    <x v="6"/>
    <x v="79"/>
    <b v="0"/>
    <s v="theater/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n v="53.939282407402061"/>
    <b v="0"/>
    <n v="0.1"/>
    <n v="16.666666666666668"/>
    <x v="1"/>
    <x v="6"/>
    <x v="79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n v="30"/>
    <b v="0"/>
    <n v="0.21366666666666667"/>
    <n v="45.785714285714285"/>
    <x v="1"/>
    <x v="6"/>
    <x v="25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n v="33"/>
    <b v="0"/>
    <n v="6.9696969696969702E-2"/>
    <n v="383.33333333333331"/>
    <x v="1"/>
    <x v="6"/>
    <x v="79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n v="42.992291666669189"/>
    <b v="0"/>
    <n v="0.70599999999999996"/>
    <n v="106.96969696969697"/>
    <x v="1"/>
    <x v="6"/>
    <x v="51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n v="23"/>
    <b v="0"/>
    <n v="2.0500000000000001E-2"/>
    <n v="10.25"/>
    <x v="1"/>
    <x v="6"/>
    <x v="80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n v="30.176655092582223"/>
    <b v="0"/>
    <n v="1.9666666666666666E-2"/>
    <n v="59"/>
    <x v="1"/>
    <x v="6"/>
    <x v="29"/>
    <b v="0"/>
    <s v="theater/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n v="30.041666666671517"/>
    <b v="0"/>
    <n v="0"/>
    <n v="0"/>
    <x v="1"/>
    <x v="6"/>
    <x v="78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n v="60"/>
    <b v="0"/>
    <n v="0.28666666666666668"/>
    <n v="14.333333333333334"/>
    <x v="1"/>
    <x v="6"/>
    <x v="79"/>
    <b v="0"/>
    <s v="theater/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n v="30"/>
    <b v="0"/>
    <n v="3.1333333333333331E-2"/>
    <n v="15.666666666666666"/>
    <x v="1"/>
    <x v="6"/>
    <x v="79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n v="27.053402777775773"/>
    <b v="0"/>
    <n v="4.0000000000000002E-4"/>
    <n v="1"/>
    <x v="1"/>
    <x v="6"/>
    <x v="29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n v="18.700428240743349"/>
    <b v="0"/>
    <n v="2E-3"/>
    <n v="1"/>
    <x v="1"/>
    <x v="6"/>
    <x v="83"/>
    <b v="0"/>
    <s v="theater/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69DA4-D45A-4F91-AD84-A134B8F27794}" name="PivotTable4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5:G9" firstHeaderRow="0" firstDataRow="1" firstDataCol="1" rowPageCount="3" colPageCount="1"/>
  <pivotFields count="10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7" hier="16" name="[Range].[Category].[All]" cap="All"/>
    <pageField fld="8" hier="17" name="[Range].[Sub-Category].[All]" cap="All"/>
    <pageField fld="9" hier="6" name="[Range].[country].[All]" cap="All"/>
  </pageFields>
  <dataFields count="6">
    <dataField name="Average of backers_count" fld="6" subtotal="average" baseField="0" baseItem="0"/>
    <dataField fld="5" subtotal="count" baseField="0" baseItem="0"/>
    <dataField name="Min of backers_count" fld="2" subtotal="min" baseField="0" baseItem="0"/>
    <dataField name="Max of backers_count" fld="1" subtotal="max" baseField="0" baseItem="0"/>
    <dataField name="Var of backers_count" fld="3" subtotal="var" baseField="0" baseItem="0"/>
    <dataField name="StdDev of backers_count" fld="4" subtotal="stdDev" baseField="0" baseItem="0"/>
  </dataFields>
  <formats count="5"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1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ax of backers_count"/>
    <pivotHierarchy dragToData="1" caption="Min of backers_count"/>
    <pivotHierarchy dragToData="1" caption="Var of backers_count"/>
    <pivotHierarchy dragToData="1" caption="StdDev of backers_count"/>
    <pivotHierarchy dragToData="1" caption="Average of backers_count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 Data!$A$1:$U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F6E57-71F0-4715-B0E2-9268B8A9E46B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65"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numFmtId="9" showAll="0"/>
    <pivotField numFmtId="167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stat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9FBF0-6F34-4569-AAAD-959F4B352CEE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5"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numFmtId="9" showAll="0"/>
    <pivotField numFmtId="167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 numFmtId="166"/>
  </dataFields>
  <formats count="5">
    <format dxfId="8">
      <pivotArea outline="0" collapsedLevelsAreSubtotals="1" fieldPosition="0"/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EA33E-DC0A-42C9-8A9E-DFA5D389C2EF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5"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numFmtId="9" showAll="0"/>
    <pivotField numFmtId="167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 numFmtId="166"/>
  </dataFields>
  <formats count="4"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field="6" type="button" dataOnly="0" labelOnly="1" outline="0" axis="axisPage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26"/>
  <sheetViews>
    <sheetView zoomScale="55" zoomScaleNormal="55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X4123" sqref="X4123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4.21875" style="8" bestFit="1" customWidth="1"/>
    <col min="5" max="5" width="16.44140625" style="8" customWidth="1"/>
    <col min="6" max="6" width="21.33203125" customWidth="1"/>
    <col min="7" max="7" width="17.88671875" customWidth="1"/>
    <col min="8" max="8" width="19.88671875" customWidth="1"/>
    <col min="9" max="9" width="19.33203125" hidden="1" customWidth="1"/>
    <col min="10" max="10" width="19.33203125" customWidth="1"/>
    <col min="11" max="11" width="17.88671875" hidden="1" customWidth="1"/>
    <col min="12" max="12" width="17.88671875" customWidth="1"/>
    <col min="13" max="13" width="24.109375" bestFit="1" customWidth="1"/>
    <col min="14" max="14" width="15.44140625" customWidth="1"/>
    <col min="15" max="15" width="16.44140625" style="8" customWidth="1"/>
    <col min="16" max="18" width="15.44140625" style="15" customWidth="1"/>
    <col min="19" max="19" width="18.6640625" bestFit="1" customWidth="1"/>
    <col min="20" max="20" width="36.44140625" customWidth="1"/>
    <col min="21" max="21" width="41.109375" customWidth="1"/>
    <col min="22" max="22" width="18.88671875" customWidth="1"/>
    <col min="23" max="24" width="18.44140625" customWidth="1"/>
  </cols>
  <sheetData>
    <row r="1" spans="1:24" ht="28.8" x14ac:dyDescent="0.3">
      <c r="A1" s="1" t="s">
        <v>0</v>
      </c>
      <c r="B1" s="2" t="s">
        <v>1</v>
      </c>
      <c r="C1" s="2" t="s">
        <v>4110</v>
      </c>
      <c r="D1" s="7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2" t="s">
        <v>8367</v>
      </c>
      <c r="K1" s="1" t="s">
        <v>8260</v>
      </c>
      <c r="L1" s="2" t="s">
        <v>8366</v>
      </c>
      <c r="M1" s="1" t="s">
        <v>8310</v>
      </c>
      <c r="N1" s="1" t="s">
        <v>8261</v>
      </c>
      <c r="O1" s="7" t="s">
        <v>8309</v>
      </c>
      <c r="P1" s="13" t="s">
        <v>8311</v>
      </c>
      <c r="Q1" s="13" t="s">
        <v>8312</v>
      </c>
      <c r="R1" s="13" t="s">
        <v>8313</v>
      </c>
      <c r="S1" s="1" t="s">
        <v>8262</v>
      </c>
      <c r="T1" s="1" t="s">
        <v>8263</v>
      </c>
      <c r="U1" s="1" t="s">
        <v>8264</v>
      </c>
      <c r="V1" s="2" t="s">
        <v>8430</v>
      </c>
      <c r="W1" s="2" t="s">
        <v>8431</v>
      </c>
      <c r="X1" s="2" t="s">
        <v>8432</v>
      </c>
    </row>
    <row r="2" spans="1:24" ht="43.2" x14ac:dyDescent="0.3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 t="shared" ref="J2:J65" si="0">(((I2/60)/60)/24)+DATE(1970,1,1)</f>
        <v>42208.125</v>
      </c>
      <c r="K2">
        <v>1434931811</v>
      </c>
      <c r="L2" s="10">
        <f t="shared" ref="L2:L65" si="1">(((K2/60)/60)/24)+DATE(1970,1,1)</f>
        <v>42177.007071759261</v>
      </c>
      <c r="M2" s="11">
        <f t="shared" ref="M2:M65" si="2">J2-L2</f>
        <v>31.117928240739275</v>
      </c>
      <c r="N2" t="b">
        <v>0</v>
      </c>
      <c r="O2" s="9">
        <f t="shared" ref="O2:O65" si="3">E2/D2</f>
        <v>1.3685882352941177</v>
      </c>
      <c r="P2" s="14">
        <f t="shared" ref="P2:P65" si="4">IF(E2&gt;0,(E2/S2),0)</f>
        <v>63.917582417582416</v>
      </c>
      <c r="Q2" s="14" t="s">
        <v>8314</v>
      </c>
      <c r="R2" s="14" t="s">
        <v>8315</v>
      </c>
      <c r="S2">
        <v>182</v>
      </c>
      <c r="T2" t="b">
        <v>1</v>
      </c>
      <c r="U2" t="s">
        <v>8265</v>
      </c>
      <c r="V2" s="21">
        <f t="shared" ref="V2:V33" si="5">IF(F2 = "successful",S2," ")</f>
        <v>182</v>
      </c>
      <c r="W2" s="21" t="str">
        <f t="shared" ref="W2:W33" si="6">IF(F2 = "failed",S2," ")</f>
        <v xml:space="preserve"> </v>
      </c>
      <c r="X2" s="21" t="str">
        <f t="shared" ref="X2:X33" si="7">IF(F2 = "canceled",S2," ")</f>
        <v xml:space="preserve"> </v>
      </c>
    </row>
    <row r="3" spans="1:24" ht="28.8" x14ac:dyDescent="0.3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si="0"/>
        <v>42796.600497685184</v>
      </c>
      <c r="K3">
        <v>1485872683</v>
      </c>
      <c r="L3" s="10">
        <f t="shared" si="1"/>
        <v>42766.600497685184</v>
      </c>
      <c r="M3" s="11">
        <f t="shared" si="2"/>
        <v>30</v>
      </c>
      <c r="N3" t="b">
        <v>0</v>
      </c>
      <c r="O3" s="9">
        <f t="shared" si="3"/>
        <v>1.4260827250608272</v>
      </c>
      <c r="P3" s="14">
        <f t="shared" si="4"/>
        <v>185.48101265822785</v>
      </c>
      <c r="Q3" s="14" t="s">
        <v>8314</v>
      </c>
      <c r="R3" s="14" t="s">
        <v>8315</v>
      </c>
      <c r="S3">
        <v>79</v>
      </c>
      <c r="T3" t="b">
        <v>1</v>
      </c>
      <c r="U3" t="s">
        <v>8265</v>
      </c>
      <c r="V3">
        <f t="shared" si="5"/>
        <v>79</v>
      </c>
      <c r="W3" s="21" t="str">
        <f t="shared" si="6"/>
        <v xml:space="preserve"> </v>
      </c>
      <c r="X3" s="21" t="str">
        <f t="shared" si="7"/>
        <v xml:space="preserve"> </v>
      </c>
    </row>
    <row r="4" spans="1:24" ht="43.2" x14ac:dyDescent="0.3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s="11">
        <f t="shared" si="2"/>
        <v>10</v>
      </c>
      <c r="N4" t="b">
        <v>0</v>
      </c>
      <c r="O4" s="9">
        <f t="shared" si="3"/>
        <v>1.05</v>
      </c>
      <c r="P4" s="14">
        <f t="shared" si="4"/>
        <v>15</v>
      </c>
      <c r="Q4" s="14" t="s">
        <v>8314</v>
      </c>
      <c r="R4" s="14" t="s">
        <v>8315</v>
      </c>
      <c r="S4">
        <v>35</v>
      </c>
      <c r="T4" t="b">
        <v>1</v>
      </c>
      <c r="U4" t="s">
        <v>8265</v>
      </c>
      <c r="V4">
        <f t="shared" si="5"/>
        <v>35</v>
      </c>
      <c r="W4" s="21" t="str">
        <f t="shared" si="6"/>
        <v xml:space="preserve"> </v>
      </c>
      <c r="X4" s="21" t="str">
        <f t="shared" si="7"/>
        <v xml:space="preserve"> </v>
      </c>
    </row>
    <row r="5" spans="1:24" ht="28.8" x14ac:dyDescent="0.3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s="11">
        <f t="shared" si="2"/>
        <v>30</v>
      </c>
      <c r="N5" t="b">
        <v>0</v>
      </c>
      <c r="O5" s="9">
        <f t="shared" si="3"/>
        <v>1.0389999999999999</v>
      </c>
      <c r="P5" s="14">
        <f t="shared" si="4"/>
        <v>69.266666666666666</v>
      </c>
      <c r="Q5" s="14" t="s">
        <v>8314</v>
      </c>
      <c r="R5" s="14" t="s">
        <v>8315</v>
      </c>
      <c r="S5">
        <v>150</v>
      </c>
      <c r="T5" t="b">
        <v>1</v>
      </c>
      <c r="U5" t="s">
        <v>8265</v>
      </c>
      <c r="V5">
        <f t="shared" si="5"/>
        <v>150</v>
      </c>
      <c r="W5" s="21" t="str">
        <f t="shared" si="6"/>
        <v xml:space="preserve"> </v>
      </c>
      <c r="X5" s="21" t="str">
        <f t="shared" si="7"/>
        <v xml:space="preserve"> </v>
      </c>
    </row>
    <row r="6" spans="1:24" ht="57.6" x14ac:dyDescent="0.3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s="11">
        <f t="shared" si="2"/>
        <v>30</v>
      </c>
      <c r="N6" t="b">
        <v>0</v>
      </c>
      <c r="O6" s="9">
        <f t="shared" si="3"/>
        <v>1.2299154545454545</v>
      </c>
      <c r="P6" s="14">
        <f t="shared" si="4"/>
        <v>190.55028169014085</v>
      </c>
      <c r="Q6" s="14" t="s">
        <v>8314</v>
      </c>
      <c r="R6" s="14" t="s">
        <v>8315</v>
      </c>
      <c r="S6">
        <v>284</v>
      </c>
      <c r="T6" t="b">
        <v>1</v>
      </c>
      <c r="U6" t="s">
        <v>8265</v>
      </c>
      <c r="V6">
        <f t="shared" si="5"/>
        <v>284</v>
      </c>
      <c r="W6" s="21" t="str">
        <f t="shared" si="6"/>
        <v xml:space="preserve"> </v>
      </c>
      <c r="X6" s="21" t="str">
        <f t="shared" si="7"/>
        <v xml:space="preserve"> </v>
      </c>
    </row>
    <row r="7" spans="1:24" ht="43.2" x14ac:dyDescent="0.3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s="11">
        <f t="shared" si="2"/>
        <v>16.299687500002619</v>
      </c>
      <c r="N7" t="b">
        <v>0</v>
      </c>
      <c r="O7" s="9">
        <f t="shared" si="3"/>
        <v>1.0977744436109027</v>
      </c>
      <c r="P7" s="14">
        <f t="shared" si="4"/>
        <v>93.40425531914893</v>
      </c>
      <c r="Q7" s="14" t="s">
        <v>8314</v>
      </c>
      <c r="R7" s="14" t="s">
        <v>8315</v>
      </c>
      <c r="S7">
        <v>47</v>
      </c>
      <c r="T7" t="b">
        <v>1</v>
      </c>
      <c r="U7" t="s">
        <v>8265</v>
      </c>
      <c r="V7">
        <f t="shared" si="5"/>
        <v>47</v>
      </c>
      <c r="W7" s="21" t="str">
        <f t="shared" si="6"/>
        <v xml:space="preserve"> </v>
      </c>
      <c r="X7" s="21" t="str">
        <f t="shared" si="7"/>
        <v xml:space="preserve"> </v>
      </c>
    </row>
    <row r="8" spans="1:24" ht="43.2" x14ac:dyDescent="0.3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s="11">
        <f t="shared" si="2"/>
        <v>10</v>
      </c>
      <c r="N8" t="b">
        <v>0</v>
      </c>
      <c r="O8" s="9">
        <f t="shared" si="3"/>
        <v>1.064875</v>
      </c>
      <c r="P8" s="14">
        <f t="shared" si="4"/>
        <v>146.87931034482759</v>
      </c>
      <c r="Q8" s="14" t="s">
        <v>8314</v>
      </c>
      <c r="R8" s="14" t="s">
        <v>8315</v>
      </c>
      <c r="S8">
        <v>58</v>
      </c>
      <c r="T8" t="b">
        <v>1</v>
      </c>
      <c r="U8" t="s">
        <v>8265</v>
      </c>
      <c r="V8">
        <f t="shared" si="5"/>
        <v>58</v>
      </c>
      <c r="W8" s="21" t="str">
        <f t="shared" si="6"/>
        <v xml:space="preserve"> </v>
      </c>
      <c r="X8" s="21" t="str">
        <f t="shared" si="7"/>
        <v xml:space="preserve"> </v>
      </c>
    </row>
    <row r="9" spans="1:24" ht="57.6" x14ac:dyDescent="0.3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s="11">
        <f t="shared" si="2"/>
        <v>40</v>
      </c>
      <c r="N9" t="b">
        <v>0</v>
      </c>
      <c r="O9" s="9">
        <f t="shared" si="3"/>
        <v>1.0122222222222221</v>
      </c>
      <c r="P9" s="14">
        <f t="shared" si="4"/>
        <v>159.82456140350877</v>
      </c>
      <c r="Q9" s="14" t="s">
        <v>8314</v>
      </c>
      <c r="R9" s="14" t="s">
        <v>8315</v>
      </c>
      <c r="S9">
        <v>57</v>
      </c>
      <c r="T9" t="b">
        <v>1</v>
      </c>
      <c r="U9" t="s">
        <v>8265</v>
      </c>
      <c r="V9">
        <f t="shared" si="5"/>
        <v>57</v>
      </c>
      <c r="W9" s="21" t="str">
        <f t="shared" si="6"/>
        <v xml:space="preserve"> </v>
      </c>
      <c r="X9" s="21" t="str">
        <f t="shared" si="7"/>
        <v xml:space="preserve"> </v>
      </c>
    </row>
    <row r="10" spans="1:24" ht="28.8" x14ac:dyDescent="0.3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s="11">
        <f t="shared" si="2"/>
        <v>6.9304166666697711</v>
      </c>
      <c r="N10" t="b">
        <v>0</v>
      </c>
      <c r="O10" s="9">
        <f t="shared" si="3"/>
        <v>1.0004342857142856</v>
      </c>
      <c r="P10" s="14">
        <f t="shared" si="4"/>
        <v>291.79333333333335</v>
      </c>
      <c r="Q10" s="14" t="s">
        <v>8314</v>
      </c>
      <c r="R10" s="14" t="s">
        <v>8315</v>
      </c>
      <c r="S10">
        <v>12</v>
      </c>
      <c r="T10" t="b">
        <v>1</v>
      </c>
      <c r="U10" t="s">
        <v>8265</v>
      </c>
      <c r="V10">
        <f t="shared" si="5"/>
        <v>12</v>
      </c>
      <c r="W10" s="21" t="str">
        <f t="shared" si="6"/>
        <v xml:space="preserve"> </v>
      </c>
      <c r="X10" s="21" t="str">
        <f t="shared" si="7"/>
        <v xml:space="preserve"> </v>
      </c>
    </row>
    <row r="11" spans="1:24" ht="43.2" x14ac:dyDescent="0.3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s="11">
        <f t="shared" si="2"/>
        <v>30</v>
      </c>
      <c r="N11" t="b">
        <v>0</v>
      </c>
      <c r="O11" s="9">
        <f t="shared" si="3"/>
        <v>1.2599800000000001</v>
      </c>
      <c r="P11" s="14">
        <f t="shared" si="4"/>
        <v>31.499500000000001</v>
      </c>
      <c r="Q11" s="14" t="s">
        <v>8314</v>
      </c>
      <c r="R11" s="14" t="s">
        <v>8315</v>
      </c>
      <c r="S11">
        <v>20</v>
      </c>
      <c r="T11" t="b">
        <v>1</v>
      </c>
      <c r="U11" t="s">
        <v>8265</v>
      </c>
      <c r="V11">
        <f t="shared" si="5"/>
        <v>20</v>
      </c>
      <c r="W11" s="21" t="str">
        <f t="shared" si="6"/>
        <v xml:space="preserve"> </v>
      </c>
      <c r="X11" s="21" t="str">
        <f t="shared" si="7"/>
        <v xml:space="preserve"> </v>
      </c>
    </row>
    <row r="12" spans="1:24" ht="43.2" x14ac:dyDescent="0.3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s="11">
        <f t="shared" si="2"/>
        <v>35</v>
      </c>
      <c r="N12" t="b">
        <v>0</v>
      </c>
      <c r="O12" s="9">
        <f t="shared" si="3"/>
        <v>1.0049999999999999</v>
      </c>
      <c r="P12" s="14">
        <f t="shared" si="4"/>
        <v>158.68421052631578</v>
      </c>
      <c r="Q12" s="14" t="s">
        <v>8314</v>
      </c>
      <c r="R12" s="14" t="s">
        <v>8315</v>
      </c>
      <c r="S12">
        <v>19</v>
      </c>
      <c r="T12" t="b">
        <v>1</v>
      </c>
      <c r="U12" t="s">
        <v>8265</v>
      </c>
      <c r="V12">
        <f t="shared" si="5"/>
        <v>19</v>
      </c>
      <c r="W12" s="21" t="str">
        <f t="shared" si="6"/>
        <v xml:space="preserve"> </v>
      </c>
      <c r="X12" s="21" t="str">
        <f t="shared" si="7"/>
        <v xml:space="preserve"> </v>
      </c>
    </row>
    <row r="13" spans="1:24" ht="57.6" x14ac:dyDescent="0.3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s="11">
        <f t="shared" si="2"/>
        <v>31.346504629633273</v>
      </c>
      <c r="N13" t="b">
        <v>0</v>
      </c>
      <c r="O13" s="9">
        <f t="shared" si="3"/>
        <v>1.2050000000000001</v>
      </c>
      <c r="P13" s="14">
        <f t="shared" si="4"/>
        <v>80.333333333333329</v>
      </c>
      <c r="Q13" s="14" t="s">
        <v>8314</v>
      </c>
      <c r="R13" s="14" t="s">
        <v>8315</v>
      </c>
      <c r="S13">
        <v>75</v>
      </c>
      <c r="T13" t="b">
        <v>1</v>
      </c>
      <c r="U13" t="s">
        <v>8265</v>
      </c>
      <c r="V13">
        <f t="shared" si="5"/>
        <v>75</v>
      </c>
      <c r="W13" s="21" t="str">
        <f t="shared" si="6"/>
        <v xml:space="preserve"> </v>
      </c>
      <c r="X13" s="21" t="str">
        <f t="shared" si="7"/>
        <v xml:space="preserve"> </v>
      </c>
    </row>
    <row r="14" spans="1:24" ht="57.6" x14ac:dyDescent="0.3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s="11">
        <f t="shared" si="2"/>
        <v>44.41174768518249</v>
      </c>
      <c r="N14" t="b">
        <v>0</v>
      </c>
      <c r="O14" s="9">
        <f t="shared" si="3"/>
        <v>1.6529333333333334</v>
      </c>
      <c r="P14" s="14">
        <f t="shared" si="4"/>
        <v>59.961305925030231</v>
      </c>
      <c r="Q14" s="14" t="s">
        <v>8314</v>
      </c>
      <c r="R14" s="14" t="s">
        <v>8315</v>
      </c>
      <c r="S14">
        <v>827</v>
      </c>
      <c r="T14" t="b">
        <v>1</v>
      </c>
      <c r="U14" t="s">
        <v>8265</v>
      </c>
      <c r="V14">
        <f t="shared" si="5"/>
        <v>827</v>
      </c>
      <c r="W14" s="21" t="str">
        <f t="shared" si="6"/>
        <v xml:space="preserve"> </v>
      </c>
      <c r="X14" s="21" t="str">
        <f t="shared" si="7"/>
        <v xml:space="preserve"> </v>
      </c>
    </row>
    <row r="15" spans="1:24" ht="43.2" x14ac:dyDescent="0.3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s="11">
        <f t="shared" si="2"/>
        <v>36.174895833333721</v>
      </c>
      <c r="N15" t="b">
        <v>0</v>
      </c>
      <c r="O15" s="9">
        <f t="shared" si="3"/>
        <v>1.5997142857142856</v>
      </c>
      <c r="P15" s="14">
        <f t="shared" si="4"/>
        <v>109.78431372549019</v>
      </c>
      <c r="Q15" s="14" t="s">
        <v>8314</v>
      </c>
      <c r="R15" s="14" t="s">
        <v>8315</v>
      </c>
      <c r="S15">
        <v>51</v>
      </c>
      <c r="T15" t="b">
        <v>1</v>
      </c>
      <c r="U15" t="s">
        <v>8265</v>
      </c>
      <c r="V15">
        <f t="shared" si="5"/>
        <v>51</v>
      </c>
      <c r="W15" s="21" t="str">
        <f t="shared" si="6"/>
        <v xml:space="preserve"> </v>
      </c>
      <c r="X15" s="21" t="str">
        <f t="shared" si="7"/>
        <v xml:space="preserve"> </v>
      </c>
    </row>
    <row r="16" spans="1:24" ht="28.8" x14ac:dyDescent="0.3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s="11">
        <f t="shared" si="2"/>
        <v>25.556157407409046</v>
      </c>
      <c r="N16" t="b">
        <v>0</v>
      </c>
      <c r="O16" s="9">
        <f t="shared" si="3"/>
        <v>1.0093333333333334</v>
      </c>
      <c r="P16" s="14">
        <f t="shared" si="4"/>
        <v>147.70731707317074</v>
      </c>
      <c r="Q16" s="14" t="s">
        <v>8314</v>
      </c>
      <c r="R16" s="14" t="s">
        <v>8315</v>
      </c>
      <c r="S16">
        <v>41</v>
      </c>
      <c r="T16" t="b">
        <v>1</v>
      </c>
      <c r="U16" t="s">
        <v>8265</v>
      </c>
      <c r="V16">
        <f t="shared" si="5"/>
        <v>41</v>
      </c>
      <c r="W16" s="21" t="str">
        <f t="shared" si="6"/>
        <v xml:space="preserve"> </v>
      </c>
      <c r="X16" s="21" t="str">
        <f t="shared" si="7"/>
        <v xml:space="preserve"> </v>
      </c>
    </row>
    <row r="17" spans="1:24" ht="43.2" x14ac:dyDescent="0.3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s="11">
        <f t="shared" si="2"/>
        <v>18.451180555552128</v>
      </c>
      <c r="N17" t="b">
        <v>0</v>
      </c>
      <c r="O17" s="9">
        <f t="shared" si="3"/>
        <v>1.0660000000000001</v>
      </c>
      <c r="P17" s="14">
        <f t="shared" si="4"/>
        <v>21.755102040816325</v>
      </c>
      <c r="Q17" s="14" t="s">
        <v>8314</v>
      </c>
      <c r="R17" s="14" t="s">
        <v>8315</v>
      </c>
      <c r="S17">
        <v>98</v>
      </c>
      <c r="T17" t="b">
        <v>1</v>
      </c>
      <c r="U17" t="s">
        <v>8265</v>
      </c>
      <c r="V17">
        <f t="shared" si="5"/>
        <v>98</v>
      </c>
      <c r="W17" s="21" t="str">
        <f t="shared" si="6"/>
        <v xml:space="preserve"> </v>
      </c>
      <c r="X17" s="21" t="str">
        <f t="shared" si="7"/>
        <v xml:space="preserve"> </v>
      </c>
    </row>
    <row r="18" spans="1:24" ht="43.2" x14ac:dyDescent="0.3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s="11">
        <f t="shared" si="2"/>
        <v>45.432743055549508</v>
      </c>
      <c r="N18" t="b">
        <v>0</v>
      </c>
      <c r="O18" s="9">
        <f t="shared" si="3"/>
        <v>1.0024166666666667</v>
      </c>
      <c r="P18" s="14">
        <f t="shared" si="4"/>
        <v>171.84285714285716</v>
      </c>
      <c r="Q18" s="14" t="s">
        <v>8314</v>
      </c>
      <c r="R18" s="14" t="s">
        <v>8315</v>
      </c>
      <c r="S18">
        <v>70</v>
      </c>
      <c r="T18" t="b">
        <v>1</v>
      </c>
      <c r="U18" t="s">
        <v>8265</v>
      </c>
      <c r="V18">
        <f t="shared" si="5"/>
        <v>70</v>
      </c>
      <c r="W18" s="21" t="str">
        <f t="shared" si="6"/>
        <v xml:space="preserve"> </v>
      </c>
      <c r="X18" s="21" t="str">
        <f t="shared" si="7"/>
        <v xml:space="preserve"> </v>
      </c>
    </row>
    <row r="19" spans="1:24" ht="43.2" x14ac:dyDescent="0.3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s="11">
        <f t="shared" si="2"/>
        <v>30.041666666664241</v>
      </c>
      <c r="N19" t="b">
        <v>0</v>
      </c>
      <c r="O19" s="9">
        <f t="shared" si="3"/>
        <v>1.0066666666666666</v>
      </c>
      <c r="P19" s="14">
        <f t="shared" si="4"/>
        <v>41.944444444444443</v>
      </c>
      <c r="Q19" s="14" t="s">
        <v>8314</v>
      </c>
      <c r="R19" s="14" t="s">
        <v>8315</v>
      </c>
      <c r="S19">
        <v>36</v>
      </c>
      <c r="T19" t="b">
        <v>1</v>
      </c>
      <c r="U19" t="s">
        <v>8265</v>
      </c>
      <c r="V19">
        <f t="shared" si="5"/>
        <v>36</v>
      </c>
      <c r="W19" s="21" t="str">
        <f t="shared" si="6"/>
        <v xml:space="preserve"> </v>
      </c>
      <c r="X19" s="21" t="str">
        <f t="shared" si="7"/>
        <v xml:space="preserve"> </v>
      </c>
    </row>
    <row r="20" spans="1:24" ht="43.2" x14ac:dyDescent="0.3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s="11">
        <f t="shared" si="2"/>
        <v>30</v>
      </c>
      <c r="N20" t="b">
        <v>0</v>
      </c>
      <c r="O20" s="9">
        <f t="shared" si="3"/>
        <v>1.0632110000000001</v>
      </c>
      <c r="P20" s="14">
        <f t="shared" si="4"/>
        <v>93.264122807017543</v>
      </c>
      <c r="Q20" s="14" t="s">
        <v>8314</v>
      </c>
      <c r="R20" s="14" t="s">
        <v>8315</v>
      </c>
      <c r="S20">
        <v>342</v>
      </c>
      <c r="T20" t="b">
        <v>1</v>
      </c>
      <c r="U20" t="s">
        <v>8265</v>
      </c>
      <c r="V20">
        <f t="shared" si="5"/>
        <v>342</v>
      </c>
      <c r="W20" s="21" t="str">
        <f t="shared" si="6"/>
        <v xml:space="preserve"> </v>
      </c>
      <c r="X20" s="21" t="str">
        <f t="shared" si="7"/>
        <v xml:space="preserve"> </v>
      </c>
    </row>
    <row r="21" spans="1:24" ht="43.2" x14ac:dyDescent="0.3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s="11">
        <f t="shared" si="2"/>
        <v>30</v>
      </c>
      <c r="N21" t="b">
        <v>0</v>
      </c>
      <c r="O21" s="9">
        <f t="shared" si="3"/>
        <v>1.4529411764705882</v>
      </c>
      <c r="P21" s="14">
        <f t="shared" si="4"/>
        <v>56.136363636363633</v>
      </c>
      <c r="Q21" s="14" t="s">
        <v>8314</v>
      </c>
      <c r="R21" s="14" t="s">
        <v>8315</v>
      </c>
      <c r="S21">
        <v>22</v>
      </c>
      <c r="T21" t="b">
        <v>1</v>
      </c>
      <c r="U21" t="s">
        <v>8265</v>
      </c>
      <c r="V21">
        <f t="shared" si="5"/>
        <v>22</v>
      </c>
      <c r="W21" s="21" t="str">
        <f t="shared" si="6"/>
        <v xml:space="preserve"> </v>
      </c>
      <c r="X21" s="21" t="str">
        <f t="shared" si="7"/>
        <v xml:space="preserve"> </v>
      </c>
    </row>
    <row r="22" spans="1:24" ht="43.2" x14ac:dyDescent="0.3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s="11">
        <f t="shared" si="2"/>
        <v>60</v>
      </c>
      <c r="N22" t="b">
        <v>0</v>
      </c>
      <c r="O22" s="9">
        <f t="shared" si="3"/>
        <v>1.002</v>
      </c>
      <c r="P22" s="14">
        <f t="shared" si="4"/>
        <v>80.16</v>
      </c>
      <c r="Q22" s="14" t="s">
        <v>8314</v>
      </c>
      <c r="R22" s="14" t="s">
        <v>8315</v>
      </c>
      <c r="S22">
        <v>25</v>
      </c>
      <c r="T22" t="b">
        <v>1</v>
      </c>
      <c r="U22" t="s">
        <v>8265</v>
      </c>
      <c r="V22">
        <f t="shared" si="5"/>
        <v>25</v>
      </c>
      <c r="W22" s="21" t="str">
        <f t="shared" si="6"/>
        <v xml:space="preserve"> </v>
      </c>
      <c r="X22" s="21" t="str">
        <f t="shared" si="7"/>
        <v xml:space="preserve"> </v>
      </c>
    </row>
    <row r="23" spans="1:24" ht="43.2" x14ac:dyDescent="0.3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s="11">
        <f t="shared" si="2"/>
        <v>30</v>
      </c>
      <c r="N23" t="b">
        <v>0</v>
      </c>
      <c r="O23" s="9">
        <f t="shared" si="3"/>
        <v>1.0913513513513513</v>
      </c>
      <c r="P23" s="14">
        <f t="shared" si="4"/>
        <v>199.9009900990099</v>
      </c>
      <c r="Q23" s="14" t="s">
        <v>8314</v>
      </c>
      <c r="R23" s="14" t="s">
        <v>8315</v>
      </c>
      <c r="S23">
        <v>101</v>
      </c>
      <c r="T23" t="b">
        <v>1</v>
      </c>
      <c r="U23" t="s">
        <v>8265</v>
      </c>
      <c r="V23">
        <f t="shared" si="5"/>
        <v>101</v>
      </c>
      <c r="W23" s="21" t="str">
        <f t="shared" si="6"/>
        <v xml:space="preserve"> </v>
      </c>
      <c r="X23" s="21" t="str">
        <f t="shared" si="7"/>
        <v xml:space="preserve"> </v>
      </c>
    </row>
    <row r="24" spans="1:24" ht="28.8" x14ac:dyDescent="0.3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s="11">
        <f t="shared" si="2"/>
        <v>15.421296296299261</v>
      </c>
      <c r="N24" t="b">
        <v>0</v>
      </c>
      <c r="O24" s="9">
        <f t="shared" si="3"/>
        <v>1.1714285714285715</v>
      </c>
      <c r="P24" s="14">
        <f t="shared" si="4"/>
        <v>51.25</v>
      </c>
      <c r="Q24" s="14" t="s">
        <v>8314</v>
      </c>
      <c r="R24" s="14" t="s">
        <v>8315</v>
      </c>
      <c r="S24">
        <v>8</v>
      </c>
      <c r="T24" t="b">
        <v>1</v>
      </c>
      <c r="U24" t="s">
        <v>8265</v>
      </c>
      <c r="V24">
        <f t="shared" si="5"/>
        <v>8</v>
      </c>
      <c r="W24" s="21" t="str">
        <f t="shared" si="6"/>
        <v xml:space="preserve"> </v>
      </c>
      <c r="X24" s="21" t="str">
        <f t="shared" si="7"/>
        <v xml:space="preserve"> </v>
      </c>
    </row>
    <row r="25" spans="1:24" ht="43.2" x14ac:dyDescent="0.3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s="11">
        <f t="shared" si="2"/>
        <v>26.859942129631236</v>
      </c>
      <c r="N25" t="b">
        <v>0</v>
      </c>
      <c r="O25" s="9">
        <f t="shared" si="3"/>
        <v>1.1850000000000001</v>
      </c>
      <c r="P25" s="14">
        <f t="shared" si="4"/>
        <v>103.04347826086956</v>
      </c>
      <c r="Q25" s="14" t="s">
        <v>8314</v>
      </c>
      <c r="R25" s="14" t="s">
        <v>8315</v>
      </c>
      <c r="S25">
        <v>23</v>
      </c>
      <c r="T25" t="b">
        <v>1</v>
      </c>
      <c r="U25" t="s">
        <v>8265</v>
      </c>
      <c r="V25">
        <f t="shared" si="5"/>
        <v>23</v>
      </c>
      <c r="W25" s="21" t="str">
        <f t="shared" si="6"/>
        <v xml:space="preserve"> </v>
      </c>
      <c r="X25" s="21" t="str">
        <f t="shared" si="7"/>
        <v xml:space="preserve"> </v>
      </c>
    </row>
    <row r="26" spans="1:24" ht="28.8" x14ac:dyDescent="0.3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s="11">
        <f t="shared" si="2"/>
        <v>32.998576388898073</v>
      </c>
      <c r="N26" t="b">
        <v>0</v>
      </c>
      <c r="O26" s="9">
        <f t="shared" si="3"/>
        <v>1.0880768571428572</v>
      </c>
      <c r="P26" s="14">
        <f t="shared" si="4"/>
        <v>66.346149825783982</v>
      </c>
      <c r="Q26" s="14" t="s">
        <v>8314</v>
      </c>
      <c r="R26" s="14" t="s">
        <v>8315</v>
      </c>
      <c r="S26">
        <v>574</v>
      </c>
      <c r="T26" t="b">
        <v>1</v>
      </c>
      <c r="U26" t="s">
        <v>8265</v>
      </c>
      <c r="V26">
        <f t="shared" si="5"/>
        <v>574</v>
      </c>
      <c r="W26" s="21" t="str">
        <f t="shared" si="6"/>
        <v xml:space="preserve"> </v>
      </c>
      <c r="X26" s="21" t="str">
        <f t="shared" si="7"/>
        <v xml:space="preserve"> </v>
      </c>
    </row>
    <row r="27" spans="1:24" ht="43.2" x14ac:dyDescent="0.3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s="11">
        <f t="shared" si="2"/>
        <v>60</v>
      </c>
      <c r="N27" t="b">
        <v>0</v>
      </c>
      <c r="O27" s="9">
        <f t="shared" si="3"/>
        <v>1.3333333333333333</v>
      </c>
      <c r="P27" s="14">
        <f t="shared" si="4"/>
        <v>57.142857142857146</v>
      </c>
      <c r="Q27" s="14" t="s">
        <v>8314</v>
      </c>
      <c r="R27" s="14" t="s">
        <v>8315</v>
      </c>
      <c r="S27">
        <v>14</v>
      </c>
      <c r="T27" t="b">
        <v>1</v>
      </c>
      <c r="U27" t="s">
        <v>8265</v>
      </c>
      <c r="V27">
        <f t="shared" si="5"/>
        <v>14</v>
      </c>
      <c r="W27" s="21" t="str">
        <f t="shared" si="6"/>
        <v xml:space="preserve"> </v>
      </c>
      <c r="X27" s="21" t="str">
        <f t="shared" si="7"/>
        <v xml:space="preserve"> </v>
      </c>
    </row>
    <row r="28" spans="1:24" ht="43.2" x14ac:dyDescent="0.3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s="11">
        <f t="shared" si="2"/>
        <v>40</v>
      </c>
      <c r="N28" t="b">
        <v>0</v>
      </c>
      <c r="O28" s="9">
        <f t="shared" si="3"/>
        <v>1.552</v>
      </c>
      <c r="P28" s="14">
        <f t="shared" si="4"/>
        <v>102.10526315789474</v>
      </c>
      <c r="Q28" s="14" t="s">
        <v>8314</v>
      </c>
      <c r="R28" s="14" t="s">
        <v>8315</v>
      </c>
      <c r="S28">
        <v>19</v>
      </c>
      <c r="T28" t="b">
        <v>1</v>
      </c>
      <c r="U28" t="s">
        <v>8265</v>
      </c>
      <c r="V28">
        <f t="shared" si="5"/>
        <v>19</v>
      </c>
      <c r="W28" s="21" t="str">
        <f t="shared" si="6"/>
        <v xml:space="preserve"> </v>
      </c>
      <c r="X28" s="21" t="str">
        <f t="shared" si="7"/>
        <v xml:space="preserve"> </v>
      </c>
    </row>
    <row r="29" spans="1:24" ht="43.2" x14ac:dyDescent="0.3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s="11">
        <f t="shared" si="2"/>
        <v>30.041666666671517</v>
      </c>
      <c r="N29" t="b">
        <v>0</v>
      </c>
      <c r="O29" s="9">
        <f t="shared" si="3"/>
        <v>1.1172500000000001</v>
      </c>
      <c r="P29" s="14">
        <f t="shared" si="4"/>
        <v>148.96666666666667</v>
      </c>
      <c r="Q29" s="14" t="s">
        <v>8314</v>
      </c>
      <c r="R29" s="14" t="s">
        <v>8315</v>
      </c>
      <c r="S29">
        <v>150</v>
      </c>
      <c r="T29" t="b">
        <v>1</v>
      </c>
      <c r="U29" t="s">
        <v>8265</v>
      </c>
      <c r="V29">
        <f t="shared" si="5"/>
        <v>150</v>
      </c>
      <c r="W29" s="21" t="str">
        <f t="shared" si="6"/>
        <v xml:space="preserve"> </v>
      </c>
      <c r="X29" s="21" t="str">
        <f t="shared" si="7"/>
        <v xml:space="preserve"> </v>
      </c>
    </row>
    <row r="30" spans="1:24" ht="28.8" x14ac:dyDescent="0.3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s="11">
        <f t="shared" si="2"/>
        <v>30</v>
      </c>
      <c r="N30" t="b">
        <v>0</v>
      </c>
      <c r="O30" s="9">
        <f t="shared" si="3"/>
        <v>1.0035000000000001</v>
      </c>
      <c r="P30" s="14">
        <f t="shared" si="4"/>
        <v>169.6056338028169</v>
      </c>
      <c r="Q30" s="14" t="s">
        <v>8314</v>
      </c>
      <c r="R30" s="14" t="s">
        <v>8315</v>
      </c>
      <c r="S30">
        <v>71</v>
      </c>
      <c r="T30" t="b">
        <v>1</v>
      </c>
      <c r="U30" t="s">
        <v>8265</v>
      </c>
      <c r="V30">
        <f t="shared" si="5"/>
        <v>71</v>
      </c>
      <c r="W30" s="21" t="str">
        <f t="shared" si="6"/>
        <v xml:space="preserve"> </v>
      </c>
      <c r="X30" s="21" t="str">
        <f t="shared" si="7"/>
        <v xml:space="preserve"> </v>
      </c>
    </row>
    <row r="31" spans="1:24" ht="43.2" x14ac:dyDescent="0.3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s="11">
        <f t="shared" si="2"/>
        <v>30</v>
      </c>
      <c r="N31" t="b">
        <v>0</v>
      </c>
      <c r="O31" s="9">
        <f t="shared" si="3"/>
        <v>1.2333333333333334</v>
      </c>
      <c r="P31" s="14">
        <f t="shared" si="4"/>
        <v>31.623931623931625</v>
      </c>
      <c r="Q31" s="14" t="s">
        <v>8314</v>
      </c>
      <c r="R31" s="14" t="s">
        <v>8315</v>
      </c>
      <c r="S31">
        <v>117</v>
      </c>
      <c r="T31" t="b">
        <v>1</v>
      </c>
      <c r="U31" t="s">
        <v>8265</v>
      </c>
      <c r="V31">
        <f t="shared" si="5"/>
        <v>117</v>
      </c>
      <c r="W31" s="21" t="str">
        <f t="shared" si="6"/>
        <v xml:space="preserve"> </v>
      </c>
      <c r="X31" s="21" t="str">
        <f t="shared" si="7"/>
        <v xml:space="preserve"> </v>
      </c>
    </row>
    <row r="32" spans="1:24" ht="43.2" x14ac:dyDescent="0.3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s="11">
        <f t="shared" si="2"/>
        <v>30</v>
      </c>
      <c r="N32" t="b">
        <v>0</v>
      </c>
      <c r="O32" s="9">
        <f t="shared" si="3"/>
        <v>1.0129975</v>
      </c>
      <c r="P32" s="14">
        <f t="shared" si="4"/>
        <v>76.45264150943396</v>
      </c>
      <c r="Q32" s="14" t="s">
        <v>8314</v>
      </c>
      <c r="R32" s="14" t="s">
        <v>8315</v>
      </c>
      <c r="S32">
        <v>53</v>
      </c>
      <c r="T32" t="b">
        <v>1</v>
      </c>
      <c r="U32" t="s">
        <v>8265</v>
      </c>
      <c r="V32">
        <f t="shared" si="5"/>
        <v>53</v>
      </c>
      <c r="W32" s="21" t="str">
        <f t="shared" si="6"/>
        <v xml:space="preserve"> </v>
      </c>
      <c r="X32" s="21" t="str">
        <f t="shared" si="7"/>
        <v xml:space="preserve"> </v>
      </c>
    </row>
    <row r="33" spans="1:24" ht="43.2" x14ac:dyDescent="0.3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s="11">
        <f t="shared" si="2"/>
        <v>18</v>
      </c>
      <c r="N33" t="b">
        <v>0</v>
      </c>
      <c r="O33" s="9">
        <f t="shared" si="3"/>
        <v>1</v>
      </c>
      <c r="P33" s="14">
        <f t="shared" si="4"/>
        <v>13</v>
      </c>
      <c r="Q33" s="14" t="s">
        <v>8314</v>
      </c>
      <c r="R33" s="14" t="s">
        <v>8315</v>
      </c>
      <c r="S33">
        <v>1</v>
      </c>
      <c r="T33" t="b">
        <v>1</v>
      </c>
      <c r="U33" t="s">
        <v>8265</v>
      </c>
      <c r="V33">
        <f t="shared" si="5"/>
        <v>1</v>
      </c>
      <c r="W33" s="21" t="str">
        <f t="shared" si="6"/>
        <v xml:space="preserve"> </v>
      </c>
      <c r="X33" s="21" t="str">
        <f t="shared" si="7"/>
        <v xml:space="preserve"> </v>
      </c>
    </row>
    <row r="34" spans="1:24" ht="57.6" x14ac:dyDescent="0.3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s="11">
        <f t="shared" si="2"/>
        <v>41.538460648152977</v>
      </c>
      <c r="N34" t="b">
        <v>0</v>
      </c>
      <c r="O34" s="9">
        <f t="shared" si="3"/>
        <v>1.0024604569420035</v>
      </c>
      <c r="P34" s="14">
        <f t="shared" si="4"/>
        <v>320.44943820224717</v>
      </c>
      <c r="Q34" s="14" t="s">
        <v>8314</v>
      </c>
      <c r="R34" s="14" t="s">
        <v>8315</v>
      </c>
      <c r="S34">
        <v>89</v>
      </c>
      <c r="T34" t="b">
        <v>1</v>
      </c>
      <c r="U34" t="s">
        <v>8265</v>
      </c>
      <c r="V34">
        <f t="shared" ref="V34:V66" si="8">IF(F34 = "successful",S34," ")</f>
        <v>89</v>
      </c>
      <c r="W34" s="21" t="str">
        <f t="shared" ref="W34:W66" si="9">IF(F34 = "failed",S34," ")</f>
        <v xml:space="preserve"> </v>
      </c>
      <c r="X34" s="21" t="str">
        <f t="shared" ref="X34:X66" si="10">IF(F34 = "canceled",S34," ")</f>
        <v xml:space="preserve"> </v>
      </c>
    </row>
    <row r="35" spans="1:24" ht="43.2" x14ac:dyDescent="0.3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s="11">
        <f t="shared" si="2"/>
        <v>30.041666666671517</v>
      </c>
      <c r="N35" t="b">
        <v>0</v>
      </c>
      <c r="O35" s="9">
        <f t="shared" si="3"/>
        <v>1.0209523809523811</v>
      </c>
      <c r="P35" s="14">
        <f t="shared" si="4"/>
        <v>83.75</v>
      </c>
      <c r="Q35" s="14" t="s">
        <v>8314</v>
      </c>
      <c r="R35" s="14" t="s">
        <v>8315</v>
      </c>
      <c r="S35">
        <v>64</v>
      </c>
      <c r="T35" t="b">
        <v>1</v>
      </c>
      <c r="U35" t="s">
        <v>8265</v>
      </c>
      <c r="V35">
        <f t="shared" si="8"/>
        <v>64</v>
      </c>
      <c r="W35" s="21" t="str">
        <f t="shared" si="9"/>
        <v xml:space="preserve"> </v>
      </c>
      <c r="X35" s="21" t="str">
        <f t="shared" si="10"/>
        <v xml:space="preserve"> </v>
      </c>
    </row>
    <row r="36" spans="1:24" ht="43.2" x14ac:dyDescent="0.3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s="11">
        <f t="shared" si="2"/>
        <v>15</v>
      </c>
      <c r="N36" t="b">
        <v>0</v>
      </c>
      <c r="O36" s="9">
        <f t="shared" si="3"/>
        <v>1.3046153846153845</v>
      </c>
      <c r="P36" s="14">
        <f t="shared" si="4"/>
        <v>49.882352941176471</v>
      </c>
      <c r="Q36" s="14" t="s">
        <v>8314</v>
      </c>
      <c r="R36" s="14" t="s">
        <v>8315</v>
      </c>
      <c r="S36">
        <v>68</v>
      </c>
      <c r="T36" t="b">
        <v>1</v>
      </c>
      <c r="U36" t="s">
        <v>8265</v>
      </c>
      <c r="V36">
        <f t="shared" si="8"/>
        <v>68</v>
      </c>
      <c r="W36" s="21" t="str">
        <f t="shared" si="9"/>
        <v xml:space="preserve"> </v>
      </c>
      <c r="X36" s="21" t="str">
        <f t="shared" si="10"/>
        <v xml:space="preserve"> </v>
      </c>
    </row>
    <row r="37" spans="1:24" ht="43.2" x14ac:dyDescent="0.3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s="11">
        <f t="shared" si="2"/>
        <v>23.708171296297223</v>
      </c>
      <c r="N37" t="b">
        <v>0</v>
      </c>
      <c r="O37" s="9">
        <f t="shared" si="3"/>
        <v>1.665</v>
      </c>
      <c r="P37" s="14">
        <f t="shared" si="4"/>
        <v>59.464285714285715</v>
      </c>
      <c r="Q37" s="14" t="s">
        <v>8314</v>
      </c>
      <c r="R37" s="14" t="s">
        <v>8315</v>
      </c>
      <c r="S37">
        <v>28</v>
      </c>
      <c r="T37" t="b">
        <v>1</v>
      </c>
      <c r="U37" t="s">
        <v>8265</v>
      </c>
      <c r="V37">
        <f t="shared" si="8"/>
        <v>28</v>
      </c>
      <c r="W37" s="21" t="str">
        <f t="shared" si="9"/>
        <v xml:space="preserve"> </v>
      </c>
      <c r="X37" s="21" t="str">
        <f t="shared" si="10"/>
        <v xml:space="preserve"> </v>
      </c>
    </row>
    <row r="38" spans="1:24" ht="28.8" x14ac:dyDescent="0.3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s="11">
        <f t="shared" si="2"/>
        <v>29.958333333328483</v>
      </c>
      <c r="N38" t="b">
        <v>0</v>
      </c>
      <c r="O38" s="9">
        <f t="shared" si="3"/>
        <v>1.4215</v>
      </c>
      <c r="P38" s="14">
        <f t="shared" si="4"/>
        <v>193.84090909090909</v>
      </c>
      <c r="Q38" s="14" t="s">
        <v>8314</v>
      </c>
      <c r="R38" s="14" t="s">
        <v>8315</v>
      </c>
      <c r="S38">
        <v>44</v>
      </c>
      <c r="T38" t="b">
        <v>1</v>
      </c>
      <c r="U38" t="s">
        <v>8265</v>
      </c>
      <c r="V38">
        <f t="shared" si="8"/>
        <v>44</v>
      </c>
      <c r="W38" s="21" t="str">
        <f t="shared" si="9"/>
        <v xml:space="preserve"> </v>
      </c>
      <c r="X38" s="21" t="str">
        <f t="shared" si="10"/>
        <v xml:space="preserve"> </v>
      </c>
    </row>
    <row r="39" spans="1:24" ht="43.2" x14ac:dyDescent="0.3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s="11">
        <f t="shared" si="2"/>
        <v>30</v>
      </c>
      <c r="N39" t="b">
        <v>0</v>
      </c>
      <c r="O39" s="9">
        <f t="shared" si="3"/>
        <v>1.8344090909090909</v>
      </c>
      <c r="P39" s="14">
        <f t="shared" si="4"/>
        <v>159.51383399209487</v>
      </c>
      <c r="Q39" s="14" t="s">
        <v>8314</v>
      </c>
      <c r="R39" s="14" t="s">
        <v>8315</v>
      </c>
      <c r="S39">
        <v>253</v>
      </c>
      <c r="T39" t="b">
        <v>1</v>
      </c>
      <c r="U39" t="s">
        <v>8265</v>
      </c>
      <c r="V39">
        <f t="shared" si="8"/>
        <v>253</v>
      </c>
      <c r="W39" s="21" t="str">
        <f t="shared" si="9"/>
        <v xml:space="preserve"> </v>
      </c>
      <c r="X39" s="21" t="str">
        <f t="shared" si="10"/>
        <v xml:space="preserve"> </v>
      </c>
    </row>
    <row r="40" spans="1:24" ht="43.2" x14ac:dyDescent="0.3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s="11">
        <f t="shared" si="2"/>
        <v>30</v>
      </c>
      <c r="N40" t="b">
        <v>0</v>
      </c>
      <c r="O40" s="9">
        <f t="shared" si="3"/>
        <v>1.1004</v>
      </c>
      <c r="P40" s="14">
        <f t="shared" si="4"/>
        <v>41.68181818181818</v>
      </c>
      <c r="Q40" s="14" t="s">
        <v>8314</v>
      </c>
      <c r="R40" s="14" t="s">
        <v>8315</v>
      </c>
      <c r="S40">
        <v>66</v>
      </c>
      <c r="T40" t="b">
        <v>1</v>
      </c>
      <c r="U40" t="s">
        <v>8265</v>
      </c>
      <c r="V40">
        <f t="shared" si="8"/>
        <v>66</v>
      </c>
      <c r="W40" s="21" t="str">
        <f t="shared" si="9"/>
        <v xml:space="preserve"> </v>
      </c>
      <c r="X40" s="21" t="str">
        <f t="shared" si="10"/>
        <v xml:space="preserve"> </v>
      </c>
    </row>
    <row r="41" spans="1:24" ht="57.6" x14ac:dyDescent="0.3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s="11">
        <f t="shared" si="2"/>
        <v>30.910555555557949</v>
      </c>
      <c r="N41" t="b">
        <v>0</v>
      </c>
      <c r="O41" s="9">
        <f t="shared" si="3"/>
        <v>1.3098000000000001</v>
      </c>
      <c r="P41" s="14">
        <f t="shared" si="4"/>
        <v>150.89861751152074</v>
      </c>
      <c r="Q41" s="14" t="s">
        <v>8314</v>
      </c>
      <c r="R41" s="14" t="s">
        <v>8315</v>
      </c>
      <c r="S41">
        <v>217</v>
      </c>
      <c r="T41" t="b">
        <v>1</v>
      </c>
      <c r="U41" t="s">
        <v>8265</v>
      </c>
      <c r="V41">
        <f t="shared" si="8"/>
        <v>217</v>
      </c>
      <c r="W41" s="21" t="str">
        <f t="shared" si="9"/>
        <v xml:space="preserve"> </v>
      </c>
      <c r="X41" s="21" t="str">
        <f t="shared" si="10"/>
        <v xml:space="preserve"> </v>
      </c>
    </row>
    <row r="42" spans="1:24" ht="43.2" x14ac:dyDescent="0.3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s="11">
        <f t="shared" si="2"/>
        <v>19.952685185184237</v>
      </c>
      <c r="N42" t="b">
        <v>0</v>
      </c>
      <c r="O42" s="9">
        <f t="shared" si="3"/>
        <v>1.0135000000000001</v>
      </c>
      <c r="P42" s="14">
        <f t="shared" si="4"/>
        <v>126.6875</v>
      </c>
      <c r="Q42" s="14" t="s">
        <v>8314</v>
      </c>
      <c r="R42" s="14" t="s">
        <v>8315</v>
      </c>
      <c r="S42">
        <v>16</v>
      </c>
      <c r="T42" t="b">
        <v>1</v>
      </c>
      <c r="U42" t="s">
        <v>8265</v>
      </c>
      <c r="V42">
        <f t="shared" si="8"/>
        <v>16</v>
      </c>
      <c r="W42" s="21" t="str">
        <f t="shared" si="9"/>
        <v xml:space="preserve"> </v>
      </c>
      <c r="X42" s="21" t="str">
        <f t="shared" si="10"/>
        <v xml:space="preserve"> </v>
      </c>
    </row>
    <row r="43" spans="1:24" ht="43.2" x14ac:dyDescent="0.3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s="11">
        <f t="shared" si="2"/>
        <v>30</v>
      </c>
      <c r="N43" t="b">
        <v>0</v>
      </c>
      <c r="O43" s="9">
        <f t="shared" si="3"/>
        <v>1</v>
      </c>
      <c r="P43" s="14">
        <f t="shared" si="4"/>
        <v>105.26315789473684</v>
      </c>
      <c r="Q43" s="14" t="s">
        <v>8314</v>
      </c>
      <c r="R43" s="14" t="s">
        <v>8315</v>
      </c>
      <c r="S43">
        <v>19</v>
      </c>
      <c r="T43" t="b">
        <v>1</v>
      </c>
      <c r="U43" t="s">
        <v>8265</v>
      </c>
      <c r="V43">
        <f t="shared" si="8"/>
        <v>19</v>
      </c>
      <c r="W43" s="21" t="str">
        <f t="shared" si="9"/>
        <v xml:space="preserve"> </v>
      </c>
      <c r="X43" s="21" t="str">
        <f t="shared" si="10"/>
        <v xml:space="preserve"> </v>
      </c>
    </row>
    <row r="44" spans="1:24" ht="43.2" x14ac:dyDescent="0.3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s="11">
        <f t="shared" si="2"/>
        <v>30</v>
      </c>
      <c r="N44" t="b">
        <v>0</v>
      </c>
      <c r="O44" s="9">
        <f t="shared" si="3"/>
        <v>1.4185714285714286</v>
      </c>
      <c r="P44" s="14">
        <f t="shared" si="4"/>
        <v>117.51479289940828</v>
      </c>
      <c r="Q44" s="14" t="s">
        <v>8314</v>
      </c>
      <c r="R44" s="14" t="s">
        <v>8315</v>
      </c>
      <c r="S44">
        <v>169</v>
      </c>
      <c r="T44" t="b">
        <v>1</v>
      </c>
      <c r="U44" t="s">
        <v>8265</v>
      </c>
      <c r="V44">
        <f t="shared" si="8"/>
        <v>169</v>
      </c>
      <c r="W44" s="21" t="str">
        <f t="shared" si="9"/>
        <v xml:space="preserve"> </v>
      </c>
      <c r="X44" s="21" t="str">
        <f t="shared" si="10"/>
        <v xml:space="preserve"> </v>
      </c>
    </row>
    <row r="45" spans="1:24" ht="43.2" x14ac:dyDescent="0.3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s="11">
        <f t="shared" si="2"/>
        <v>30.209652777775773</v>
      </c>
      <c r="N45" t="b">
        <v>0</v>
      </c>
      <c r="O45" s="9">
        <f t="shared" si="3"/>
        <v>3.0865999999999998</v>
      </c>
      <c r="P45" s="14">
        <f t="shared" si="4"/>
        <v>117.36121673003802</v>
      </c>
      <c r="Q45" s="14" t="s">
        <v>8314</v>
      </c>
      <c r="R45" s="14" t="s">
        <v>8315</v>
      </c>
      <c r="S45">
        <v>263</v>
      </c>
      <c r="T45" t="b">
        <v>1</v>
      </c>
      <c r="U45" t="s">
        <v>8265</v>
      </c>
      <c r="V45">
        <f t="shared" si="8"/>
        <v>263</v>
      </c>
      <c r="W45" s="21" t="str">
        <f t="shared" si="9"/>
        <v xml:space="preserve"> </v>
      </c>
      <c r="X45" s="21" t="str">
        <f t="shared" si="10"/>
        <v xml:space="preserve"> </v>
      </c>
    </row>
    <row r="46" spans="1:24" ht="57.6" x14ac:dyDescent="0.3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s="11">
        <f t="shared" si="2"/>
        <v>45</v>
      </c>
      <c r="N46" t="b">
        <v>0</v>
      </c>
      <c r="O46" s="9">
        <f t="shared" si="3"/>
        <v>1</v>
      </c>
      <c r="P46" s="14">
        <f t="shared" si="4"/>
        <v>133.33333333333334</v>
      </c>
      <c r="Q46" s="14" t="s">
        <v>8314</v>
      </c>
      <c r="R46" s="14" t="s">
        <v>8315</v>
      </c>
      <c r="S46">
        <v>15</v>
      </c>
      <c r="T46" t="b">
        <v>1</v>
      </c>
      <c r="U46" t="s">
        <v>8265</v>
      </c>
      <c r="V46">
        <f t="shared" si="8"/>
        <v>15</v>
      </c>
      <c r="W46" s="21" t="str">
        <f t="shared" si="9"/>
        <v xml:space="preserve"> </v>
      </c>
      <c r="X46" s="21" t="str">
        <f t="shared" si="10"/>
        <v xml:space="preserve"> </v>
      </c>
    </row>
    <row r="47" spans="1:24" ht="43.2" x14ac:dyDescent="0.3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s="11">
        <f t="shared" si="2"/>
        <v>30</v>
      </c>
      <c r="N47" t="b">
        <v>0</v>
      </c>
      <c r="O47" s="9">
        <f t="shared" si="3"/>
        <v>1.2</v>
      </c>
      <c r="P47" s="14">
        <f t="shared" si="4"/>
        <v>98.360655737704917</v>
      </c>
      <c r="Q47" s="14" t="s">
        <v>8314</v>
      </c>
      <c r="R47" s="14" t="s">
        <v>8315</v>
      </c>
      <c r="S47">
        <v>61</v>
      </c>
      <c r="T47" t="b">
        <v>1</v>
      </c>
      <c r="U47" t="s">
        <v>8265</v>
      </c>
      <c r="V47">
        <f t="shared" si="8"/>
        <v>61</v>
      </c>
      <c r="W47" s="21" t="str">
        <f t="shared" si="9"/>
        <v xml:space="preserve"> </v>
      </c>
      <c r="X47" s="21" t="str">
        <f t="shared" si="10"/>
        <v xml:space="preserve"> </v>
      </c>
    </row>
    <row r="48" spans="1:24" ht="43.2" x14ac:dyDescent="0.3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s="11">
        <f t="shared" si="2"/>
        <v>30</v>
      </c>
      <c r="N48" t="b">
        <v>0</v>
      </c>
      <c r="O48" s="9">
        <f t="shared" si="3"/>
        <v>1.0416666666666667</v>
      </c>
      <c r="P48" s="14">
        <f t="shared" si="4"/>
        <v>194.44444444444446</v>
      </c>
      <c r="Q48" s="14" t="s">
        <v>8314</v>
      </c>
      <c r="R48" s="14" t="s">
        <v>8315</v>
      </c>
      <c r="S48">
        <v>45</v>
      </c>
      <c r="T48" t="b">
        <v>1</v>
      </c>
      <c r="U48" t="s">
        <v>8265</v>
      </c>
      <c r="V48">
        <f t="shared" si="8"/>
        <v>45</v>
      </c>
      <c r="W48" s="21" t="str">
        <f t="shared" si="9"/>
        <v xml:space="preserve"> </v>
      </c>
      <c r="X48" s="21" t="str">
        <f t="shared" si="10"/>
        <v xml:space="preserve"> </v>
      </c>
    </row>
    <row r="49" spans="1:24" ht="57.6" x14ac:dyDescent="0.3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s="11">
        <f t="shared" si="2"/>
        <v>60.041666666664241</v>
      </c>
      <c r="N49" t="b">
        <v>0</v>
      </c>
      <c r="O49" s="9">
        <f t="shared" si="3"/>
        <v>1.0761100000000001</v>
      </c>
      <c r="P49" s="14">
        <f t="shared" si="4"/>
        <v>76.865000000000009</v>
      </c>
      <c r="Q49" s="14" t="s">
        <v>8314</v>
      </c>
      <c r="R49" s="14" t="s">
        <v>8315</v>
      </c>
      <c r="S49">
        <v>70</v>
      </c>
      <c r="T49" t="b">
        <v>1</v>
      </c>
      <c r="U49" t="s">
        <v>8265</v>
      </c>
      <c r="V49">
        <f t="shared" si="8"/>
        <v>70</v>
      </c>
      <c r="W49" s="21" t="str">
        <f t="shared" si="9"/>
        <v xml:space="preserve"> </v>
      </c>
      <c r="X49" s="21" t="str">
        <f t="shared" si="10"/>
        <v xml:space="preserve"> </v>
      </c>
    </row>
    <row r="50" spans="1:24" ht="43.2" x14ac:dyDescent="0.3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s="11">
        <f t="shared" si="2"/>
        <v>30.983101851852552</v>
      </c>
      <c r="N50" t="b">
        <v>0</v>
      </c>
      <c r="O50" s="9">
        <f t="shared" si="3"/>
        <v>1.0794999999999999</v>
      </c>
      <c r="P50" s="14">
        <f t="shared" si="4"/>
        <v>56.815789473684212</v>
      </c>
      <c r="Q50" s="14" t="s">
        <v>8314</v>
      </c>
      <c r="R50" s="14" t="s">
        <v>8315</v>
      </c>
      <c r="S50">
        <v>38</v>
      </c>
      <c r="T50" t="b">
        <v>1</v>
      </c>
      <c r="U50" t="s">
        <v>8265</v>
      </c>
      <c r="V50">
        <f t="shared" si="8"/>
        <v>38</v>
      </c>
      <c r="W50" s="21" t="str">
        <f t="shared" si="9"/>
        <v xml:space="preserve"> </v>
      </c>
      <c r="X50" s="21" t="str">
        <f t="shared" si="10"/>
        <v xml:space="preserve"> </v>
      </c>
    </row>
    <row r="51" spans="1:24" x14ac:dyDescent="0.3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s="11">
        <f t="shared" si="2"/>
        <v>30</v>
      </c>
      <c r="N51" t="b">
        <v>0</v>
      </c>
      <c r="O51" s="9">
        <f t="shared" si="3"/>
        <v>1</v>
      </c>
      <c r="P51" s="14">
        <f t="shared" si="4"/>
        <v>137.93103448275863</v>
      </c>
      <c r="Q51" s="14" t="s">
        <v>8314</v>
      </c>
      <c r="R51" s="14" t="s">
        <v>8315</v>
      </c>
      <c r="S51">
        <v>87</v>
      </c>
      <c r="T51" t="b">
        <v>1</v>
      </c>
      <c r="U51" t="s">
        <v>8265</v>
      </c>
      <c r="V51">
        <f t="shared" si="8"/>
        <v>87</v>
      </c>
      <c r="W51" s="21" t="str">
        <f t="shared" si="9"/>
        <v xml:space="preserve"> </v>
      </c>
      <c r="X51" s="21" t="str">
        <f t="shared" si="10"/>
        <v xml:space="preserve"> </v>
      </c>
    </row>
    <row r="52" spans="1:24" ht="43.2" x14ac:dyDescent="0.3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s="11">
        <f t="shared" si="2"/>
        <v>38.955347222217824</v>
      </c>
      <c r="N52" t="b">
        <v>0</v>
      </c>
      <c r="O52" s="9">
        <f t="shared" si="3"/>
        <v>1</v>
      </c>
      <c r="P52" s="14">
        <f t="shared" si="4"/>
        <v>27.272727272727273</v>
      </c>
      <c r="Q52" s="14" t="s">
        <v>8314</v>
      </c>
      <c r="R52" s="14" t="s">
        <v>8315</v>
      </c>
      <c r="S52">
        <v>22</v>
      </c>
      <c r="T52" t="b">
        <v>1</v>
      </c>
      <c r="U52" t="s">
        <v>8265</v>
      </c>
      <c r="V52">
        <f t="shared" si="8"/>
        <v>22</v>
      </c>
      <c r="W52" s="21" t="str">
        <f t="shared" si="9"/>
        <v xml:space="preserve"> </v>
      </c>
      <c r="X52" s="21" t="str">
        <f t="shared" si="10"/>
        <v xml:space="preserve"> </v>
      </c>
    </row>
    <row r="53" spans="1:24" ht="43.2" x14ac:dyDescent="0.3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s="11">
        <f t="shared" si="2"/>
        <v>30</v>
      </c>
      <c r="N53" t="b">
        <v>0</v>
      </c>
      <c r="O53" s="9">
        <f t="shared" si="3"/>
        <v>1.2801818181818181</v>
      </c>
      <c r="P53" s="14">
        <f t="shared" si="4"/>
        <v>118.33613445378151</v>
      </c>
      <c r="Q53" s="14" t="s">
        <v>8314</v>
      </c>
      <c r="R53" s="14" t="s">
        <v>8315</v>
      </c>
      <c r="S53">
        <v>119</v>
      </c>
      <c r="T53" t="b">
        <v>1</v>
      </c>
      <c r="U53" t="s">
        <v>8265</v>
      </c>
      <c r="V53">
        <f t="shared" si="8"/>
        <v>119</v>
      </c>
      <c r="W53" s="21" t="str">
        <f t="shared" si="9"/>
        <v xml:space="preserve"> </v>
      </c>
      <c r="X53" s="21" t="str">
        <f t="shared" si="10"/>
        <v xml:space="preserve"> </v>
      </c>
    </row>
    <row r="54" spans="1:24" ht="43.2" x14ac:dyDescent="0.3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s="11">
        <f t="shared" si="2"/>
        <v>30</v>
      </c>
      <c r="N54" t="b">
        <v>0</v>
      </c>
      <c r="O54" s="9">
        <f t="shared" si="3"/>
        <v>1.1620999999999999</v>
      </c>
      <c r="P54" s="14">
        <f t="shared" si="4"/>
        <v>223.48076923076923</v>
      </c>
      <c r="Q54" s="14" t="s">
        <v>8314</v>
      </c>
      <c r="R54" s="14" t="s">
        <v>8315</v>
      </c>
      <c r="S54">
        <v>52</v>
      </c>
      <c r="T54" t="b">
        <v>1</v>
      </c>
      <c r="U54" t="s">
        <v>8265</v>
      </c>
      <c r="V54">
        <f t="shared" si="8"/>
        <v>52</v>
      </c>
      <c r="W54" s="21" t="str">
        <f t="shared" si="9"/>
        <v xml:space="preserve"> </v>
      </c>
      <c r="X54" s="21" t="str">
        <f t="shared" si="10"/>
        <v xml:space="preserve"> </v>
      </c>
    </row>
    <row r="55" spans="1:24" ht="28.8" x14ac:dyDescent="0.3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s="11">
        <f t="shared" si="2"/>
        <v>14.367534722223354</v>
      </c>
      <c r="N55" t="b">
        <v>0</v>
      </c>
      <c r="O55" s="9">
        <f t="shared" si="3"/>
        <v>1.0963333333333334</v>
      </c>
      <c r="P55" s="14">
        <f t="shared" si="4"/>
        <v>28.111111111111111</v>
      </c>
      <c r="Q55" s="14" t="s">
        <v>8314</v>
      </c>
      <c r="R55" s="14" t="s">
        <v>8315</v>
      </c>
      <c r="S55">
        <v>117</v>
      </c>
      <c r="T55" t="b">
        <v>1</v>
      </c>
      <c r="U55" t="s">
        <v>8265</v>
      </c>
      <c r="V55">
        <f t="shared" si="8"/>
        <v>117</v>
      </c>
      <c r="W55" s="21" t="str">
        <f t="shared" si="9"/>
        <v xml:space="preserve"> </v>
      </c>
      <c r="X55" s="21" t="str">
        <f t="shared" si="10"/>
        <v xml:space="preserve"> </v>
      </c>
    </row>
    <row r="56" spans="1:24" ht="57.6" x14ac:dyDescent="0.3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s="11">
        <f t="shared" si="2"/>
        <v>30</v>
      </c>
      <c r="N56" t="b">
        <v>0</v>
      </c>
      <c r="O56" s="9">
        <f t="shared" si="3"/>
        <v>1.01</v>
      </c>
      <c r="P56" s="14">
        <f t="shared" si="4"/>
        <v>194.23076923076923</v>
      </c>
      <c r="Q56" s="14" t="s">
        <v>8314</v>
      </c>
      <c r="R56" s="14" t="s">
        <v>8315</v>
      </c>
      <c r="S56">
        <v>52</v>
      </c>
      <c r="T56" t="b">
        <v>1</v>
      </c>
      <c r="U56" t="s">
        <v>8265</v>
      </c>
      <c r="V56">
        <f t="shared" si="8"/>
        <v>52</v>
      </c>
      <c r="W56" s="21" t="str">
        <f t="shared" si="9"/>
        <v xml:space="preserve"> </v>
      </c>
      <c r="X56" s="21" t="str">
        <f t="shared" si="10"/>
        <v xml:space="preserve"> </v>
      </c>
    </row>
    <row r="57" spans="1:24" ht="43.2" x14ac:dyDescent="0.3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s="11">
        <f t="shared" si="2"/>
        <v>21</v>
      </c>
      <c r="N57" t="b">
        <v>0</v>
      </c>
      <c r="O57" s="9">
        <f t="shared" si="3"/>
        <v>1.2895348837209302</v>
      </c>
      <c r="P57" s="14">
        <f t="shared" si="4"/>
        <v>128.95348837209303</v>
      </c>
      <c r="Q57" s="14" t="s">
        <v>8314</v>
      </c>
      <c r="R57" s="14" t="s">
        <v>8315</v>
      </c>
      <c r="S57">
        <v>86</v>
      </c>
      <c r="T57" t="b">
        <v>1</v>
      </c>
      <c r="U57" t="s">
        <v>8265</v>
      </c>
      <c r="V57">
        <f t="shared" si="8"/>
        <v>86</v>
      </c>
      <c r="W57" s="21" t="str">
        <f t="shared" si="9"/>
        <v xml:space="preserve"> </v>
      </c>
      <c r="X57" s="21" t="str">
        <f t="shared" si="10"/>
        <v xml:space="preserve"> </v>
      </c>
    </row>
    <row r="58" spans="1:24" ht="28.8" x14ac:dyDescent="0.3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s="11">
        <f t="shared" si="2"/>
        <v>14.117777777784795</v>
      </c>
      <c r="N58" t="b">
        <v>0</v>
      </c>
      <c r="O58" s="9">
        <f t="shared" si="3"/>
        <v>1.0726249999999999</v>
      </c>
      <c r="P58" s="14">
        <f t="shared" si="4"/>
        <v>49.316091954022987</v>
      </c>
      <c r="Q58" s="14" t="s">
        <v>8314</v>
      </c>
      <c r="R58" s="14" t="s">
        <v>8315</v>
      </c>
      <c r="S58">
        <v>174</v>
      </c>
      <c r="T58" t="b">
        <v>1</v>
      </c>
      <c r="U58" t="s">
        <v>8265</v>
      </c>
      <c r="V58">
        <f t="shared" si="8"/>
        <v>174</v>
      </c>
      <c r="W58" s="21" t="str">
        <f t="shared" si="9"/>
        <v xml:space="preserve"> </v>
      </c>
      <c r="X58" s="21" t="str">
        <f t="shared" si="10"/>
        <v xml:space="preserve"> </v>
      </c>
    </row>
    <row r="59" spans="1:24" ht="43.2" x14ac:dyDescent="0.3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s="11">
        <f t="shared" si="2"/>
        <v>30</v>
      </c>
      <c r="N59" t="b">
        <v>0</v>
      </c>
      <c r="O59" s="9">
        <f t="shared" si="3"/>
        <v>1.0189999999999999</v>
      </c>
      <c r="P59" s="14">
        <f t="shared" si="4"/>
        <v>221.52173913043478</v>
      </c>
      <c r="Q59" s="14" t="s">
        <v>8314</v>
      </c>
      <c r="R59" s="14" t="s">
        <v>8315</v>
      </c>
      <c r="S59">
        <v>69</v>
      </c>
      <c r="T59" t="b">
        <v>1</v>
      </c>
      <c r="U59" t="s">
        <v>8265</v>
      </c>
      <c r="V59">
        <f t="shared" si="8"/>
        <v>69</v>
      </c>
      <c r="W59" s="21" t="str">
        <f t="shared" si="9"/>
        <v xml:space="preserve"> </v>
      </c>
      <c r="X59" s="21" t="str">
        <f t="shared" si="10"/>
        <v xml:space="preserve"> </v>
      </c>
    </row>
    <row r="60" spans="1:24" ht="43.2" x14ac:dyDescent="0.3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s="11">
        <f t="shared" si="2"/>
        <v>30.041666666664241</v>
      </c>
      <c r="N60" t="b">
        <v>0</v>
      </c>
      <c r="O60" s="9">
        <f t="shared" si="3"/>
        <v>1.0290999999999999</v>
      </c>
      <c r="P60" s="14">
        <f t="shared" si="4"/>
        <v>137.21333333333334</v>
      </c>
      <c r="Q60" s="14" t="s">
        <v>8314</v>
      </c>
      <c r="R60" s="14" t="s">
        <v>8315</v>
      </c>
      <c r="S60">
        <v>75</v>
      </c>
      <c r="T60" t="b">
        <v>1</v>
      </c>
      <c r="U60" t="s">
        <v>8265</v>
      </c>
      <c r="V60">
        <f t="shared" si="8"/>
        <v>75</v>
      </c>
      <c r="W60" s="21" t="str">
        <f t="shared" si="9"/>
        <v xml:space="preserve"> </v>
      </c>
      <c r="X60" s="21" t="str">
        <f t="shared" si="10"/>
        <v xml:space="preserve"> </v>
      </c>
    </row>
    <row r="61" spans="1:24" ht="43.2" x14ac:dyDescent="0.3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s="11">
        <f t="shared" si="2"/>
        <v>31.639166666660458</v>
      </c>
      <c r="N61" t="b">
        <v>0</v>
      </c>
      <c r="O61" s="9">
        <f t="shared" si="3"/>
        <v>1.0012570000000001</v>
      </c>
      <c r="P61" s="14">
        <f t="shared" si="4"/>
        <v>606.82242424242418</v>
      </c>
      <c r="Q61" s="14" t="s">
        <v>8314</v>
      </c>
      <c r="R61" s="14" t="s">
        <v>8315</v>
      </c>
      <c r="S61">
        <v>33</v>
      </c>
      <c r="T61" t="b">
        <v>1</v>
      </c>
      <c r="U61" t="s">
        <v>8265</v>
      </c>
      <c r="V61">
        <f t="shared" si="8"/>
        <v>33</v>
      </c>
      <c r="W61" s="21" t="str">
        <f t="shared" si="9"/>
        <v xml:space="preserve"> </v>
      </c>
      <c r="X61" s="21" t="str">
        <f t="shared" si="10"/>
        <v xml:space="preserve"> </v>
      </c>
    </row>
    <row r="62" spans="1:24" ht="43.2" x14ac:dyDescent="0.3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s="11">
        <f t="shared" si="2"/>
        <v>19.098182870373421</v>
      </c>
      <c r="N62" t="b">
        <v>0</v>
      </c>
      <c r="O62" s="9">
        <f t="shared" si="3"/>
        <v>1.0329622222222221</v>
      </c>
      <c r="P62" s="14">
        <f t="shared" si="4"/>
        <v>43.040092592592593</v>
      </c>
      <c r="Q62" s="14" t="s">
        <v>8314</v>
      </c>
      <c r="R62" s="14" t="s">
        <v>8316</v>
      </c>
      <c r="S62">
        <v>108</v>
      </c>
      <c r="T62" t="b">
        <v>1</v>
      </c>
      <c r="U62" t="s">
        <v>8266</v>
      </c>
      <c r="V62">
        <f t="shared" si="8"/>
        <v>108</v>
      </c>
      <c r="W62" s="21" t="str">
        <f t="shared" si="9"/>
        <v xml:space="preserve"> </v>
      </c>
      <c r="X62" s="21" t="str">
        <f t="shared" si="10"/>
        <v xml:space="preserve"> </v>
      </c>
    </row>
    <row r="63" spans="1:24" ht="43.2" x14ac:dyDescent="0.3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s="11">
        <f t="shared" si="2"/>
        <v>22</v>
      </c>
      <c r="N63" t="b">
        <v>0</v>
      </c>
      <c r="O63" s="9">
        <f t="shared" si="3"/>
        <v>1.4830000000000001</v>
      </c>
      <c r="P63" s="14">
        <f t="shared" si="4"/>
        <v>322.39130434782606</v>
      </c>
      <c r="Q63" s="14" t="s">
        <v>8314</v>
      </c>
      <c r="R63" s="14" t="s">
        <v>8316</v>
      </c>
      <c r="S63">
        <v>23</v>
      </c>
      <c r="T63" t="b">
        <v>1</v>
      </c>
      <c r="U63" t="s">
        <v>8266</v>
      </c>
      <c r="V63">
        <f t="shared" si="8"/>
        <v>23</v>
      </c>
      <c r="W63" s="21" t="str">
        <f t="shared" si="9"/>
        <v xml:space="preserve"> </v>
      </c>
      <c r="X63" s="21" t="str">
        <f t="shared" si="10"/>
        <v xml:space="preserve"> </v>
      </c>
    </row>
    <row r="64" spans="1:24" ht="43.2" x14ac:dyDescent="0.3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s="11">
        <f t="shared" si="2"/>
        <v>25</v>
      </c>
      <c r="N64" t="b">
        <v>0</v>
      </c>
      <c r="O64" s="9">
        <f t="shared" si="3"/>
        <v>1.5473333333333332</v>
      </c>
      <c r="P64" s="14">
        <f t="shared" si="4"/>
        <v>96.708333333333329</v>
      </c>
      <c r="Q64" s="14" t="s">
        <v>8314</v>
      </c>
      <c r="R64" s="14" t="s">
        <v>8316</v>
      </c>
      <c r="S64">
        <v>48</v>
      </c>
      <c r="T64" t="b">
        <v>1</v>
      </c>
      <c r="U64" t="s">
        <v>8266</v>
      </c>
      <c r="V64">
        <f t="shared" si="8"/>
        <v>48</v>
      </c>
      <c r="W64" s="21" t="str">
        <f t="shared" si="9"/>
        <v xml:space="preserve"> </v>
      </c>
      <c r="X64" s="21" t="str">
        <f t="shared" si="10"/>
        <v xml:space="preserve"> </v>
      </c>
    </row>
    <row r="65" spans="1:24" ht="43.2" x14ac:dyDescent="0.3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s="11">
        <f t="shared" si="2"/>
        <v>23.295451388890797</v>
      </c>
      <c r="N65" t="b">
        <v>0</v>
      </c>
      <c r="O65" s="9">
        <f t="shared" si="3"/>
        <v>1.1351849999999999</v>
      </c>
      <c r="P65" s="14">
        <f t="shared" si="4"/>
        <v>35.474531249999998</v>
      </c>
      <c r="Q65" s="14" t="s">
        <v>8314</v>
      </c>
      <c r="R65" s="14" t="s">
        <v>8316</v>
      </c>
      <c r="S65">
        <v>64</v>
      </c>
      <c r="T65" t="b">
        <v>1</v>
      </c>
      <c r="U65" t="s">
        <v>8266</v>
      </c>
      <c r="V65">
        <f t="shared" si="8"/>
        <v>64</v>
      </c>
      <c r="W65" s="21" t="str">
        <f t="shared" si="9"/>
        <v xml:space="preserve"> </v>
      </c>
      <c r="X65" s="21" t="str">
        <f t="shared" si="10"/>
        <v xml:space="preserve"> </v>
      </c>
    </row>
    <row r="66" spans="1:24" ht="43.2" x14ac:dyDescent="0.3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ref="J66:J129" si="11">(((I66/60)/60)/24)+DATE(1970,1,1)</f>
        <v>41463.01829861111</v>
      </c>
      <c r="K66">
        <v>1370651181</v>
      </c>
      <c r="L66" s="10">
        <f t="shared" ref="L66:L129" si="12">(((K66/60)/60)/24)+DATE(1970,1,1)</f>
        <v>41433.01829861111</v>
      </c>
      <c r="M66" s="11">
        <f t="shared" ref="M66:M129" si="13">J66-L66</f>
        <v>30</v>
      </c>
      <c r="N66" t="b">
        <v>0</v>
      </c>
      <c r="O66" s="9">
        <f t="shared" ref="O66:O129" si="14">E66/D66</f>
        <v>1.7333333333333334</v>
      </c>
      <c r="P66" s="14">
        <f t="shared" ref="P66:P129" si="15">IF(E66&gt;0,(E66/S66),0)</f>
        <v>86.666666666666671</v>
      </c>
      <c r="Q66" s="14" t="s">
        <v>8314</v>
      </c>
      <c r="R66" s="14" t="s">
        <v>8316</v>
      </c>
      <c r="S66">
        <v>24</v>
      </c>
      <c r="T66" t="b">
        <v>1</v>
      </c>
      <c r="U66" t="s">
        <v>8266</v>
      </c>
      <c r="V66">
        <f t="shared" si="8"/>
        <v>24</v>
      </c>
      <c r="W66" s="21" t="str">
        <f t="shared" si="9"/>
        <v xml:space="preserve"> </v>
      </c>
      <c r="X66" s="21" t="str">
        <f t="shared" si="10"/>
        <v xml:space="preserve"> </v>
      </c>
    </row>
    <row r="67" spans="1:24" ht="43.2" x14ac:dyDescent="0.3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si="11"/>
        <v>41862.249305555553</v>
      </c>
      <c r="K67">
        <v>1405453354</v>
      </c>
      <c r="L67" s="10">
        <f t="shared" si="12"/>
        <v>41835.821226851855</v>
      </c>
      <c r="M67" s="11">
        <f t="shared" si="13"/>
        <v>26.428078703698702</v>
      </c>
      <c r="N67" t="b">
        <v>0</v>
      </c>
      <c r="O67" s="9">
        <f t="shared" si="14"/>
        <v>1.0752857142857142</v>
      </c>
      <c r="P67" s="14">
        <f t="shared" si="15"/>
        <v>132.05263157894737</v>
      </c>
      <c r="Q67" s="14" t="s">
        <v>8314</v>
      </c>
      <c r="R67" s="14" t="s">
        <v>8316</v>
      </c>
      <c r="S67">
        <v>57</v>
      </c>
      <c r="T67" t="b">
        <v>1</v>
      </c>
      <c r="U67" t="s">
        <v>8266</v>
      </c>
      <c r="V67">
        <f t="shared" ref="V67:V130" si="16">IF(F67 = "successful",S67," ")</f>
        <v>57</v>
      </c>
      <c r="W67" s="21" t="str">
        <f t="shared" ref="W67:W130" si="17">IF(F67 = "failed",S67," ")</f>
        <v xml:space="preserve"> </v>
      </c>
      <c r="X67" s="21" t="str">
        <f t="shared" ref="X67:X130" si="18">IF(F67 = "canceled",S67," ")</f>
        <v xml:space="preserve"> </v>
      </c>
    </row>
    <row r="68" spans="1:24" ht="28.8" x14ac:dyDescent="0.3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11"/>
        <v>42569.849768518514</v>
      </c>
      <c r="K68">
        <v>1466281420</v>
      </c>
      <c r="L68" s="10">
        <f t="shared" si="12"/>
        <v>42539.849768518514</v>
      </c>
      <c r="M68" s="11">
        <f t="shared" si="13"/>
        <v>30</v>
      </c>
      <c r="N68" t="b">
        <v>0</v>
      </c>
      <c r="O68" s="9">
        <f t="shared" si="14"/>
        <v>1.1859999999999999</v>
      </c>
      <c r="P68" s="14">
        <f t="shared" si="15"/>
        <v>91.230769230769226</v>
      </c>
      <c r="Q68" s="14" t="s">
        <v>8314</v>
      </c>
      <c r="R68" s="14" t="s">
        <v>8316</v>
      </c>
      <c r="S68">
        <v>26</v>
      </c>
      <c r="T68" t="b">
        <v>1</v>
      </c>
      <c r="U68" t="s">
        <v>8266</v>
      </c>
      <c r="V68">
        <f t="shared" si="16"/>
        <v>26</v>
      </c>
      <c r="W68" s="21" t="str">
        <f t="shared" si="17"/>
        <v xml:space="preserve"> </v>
      </c>
      <c r="X68" s="21" t="str">
        <f t="shared" si="18"/>
        <v xml:space="preserve"> </v>
      </c>
    </row>
    <row r="69" spans="1:24" ht="43.2" x14ac:dyDescent="0.3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11"/>
        <v>41105.583379629628</v>
      </c>
      <c r="K69">
        <v>1339768804</v>
      </c>
      <c r="L69" s="10">
        <f t="shared" si="12"/>
        <v>41075.583379629628</v>
      </c>
      <c r="M69" s="11">
        <f t="shared" si="13"/>
        <v>30</v>
      </c>
      <c r="N69" t="b">
        <v>0</v>
      </c>
      <c r="O69" s="9">
        <f t="shared" si="14"/>
        <v>1.1625000000000001</v>
      </c>
      <c r="P69" s="14">
        <f t="shared" si="15"/>
        <v>116.25</v>
      </c>
      <c r="Q69" s="14" t="s">
        <v>8314</v>
      </c>
      <c r="R69" s="14" t="s">
        <v>8316</v>
      </c>
      <c r="S69">
        <v>20</v>
      </c>
      <c r="T69" t="b">
        <v>1</v>
      </c>
      <c r="U69" t="s">
        <v>8266</v>
      </c>
      <c r="V69">
        <f t="shared" si="16"/>
        <v>20</v>
      </c>
      <c r="W69" s="21" t="str">
        <f t="shared" si="17"/>
        <v xml:space="preserve"> </v>
      </c>
      <c r="X69" s="21" t="str">
        <f t="shared" si="18"/>
        <v xml:space="preserve"> </v>
      </c>
    </row>
    <row r="70" spans="1:24" ht="57.6" x14ac:dyDescent="0.3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11"/>
        <v>41693.569340277776</v>
      </c>
      <c r="K70">
        <v>1390570791</v>
      </c>
      <c r="L70" s="10">
        <f t="shared" si="12"/>
        <v>41663.569340277776</v>
      </c>
      <c r="M70" s="11">
        <f t="shared" si="13"/>
        <v>30</v>
      </c>
      <c r="N70" t="b">
        <v>0</v>
      </c>
      <c r="O70" s="9">
        <f t="shared" si="14"/>
        <v>1.2716666666666667</v>
      </c>
      <c r="P70" s="14">
        <f t="shared" si="15"/>
        <v>21.194444444444443</v>
      </c>
      <c r="Q70" s="14" t="s">
        <v>8314</v>
      </c>
      <c r="R70" s="14" t="s">
        <v>8316</v>
      </c>
      <c r="S70">
        <v>36</v>
      </c>
      <c r="T70" t="b">
        <v>1</v>
      </c>
      <c r="U70" t="s">
        <v>8266</v>
      </c>
      <c r="V70">
        <f t="shared" si="16"/>
        <v>36</v>
      </c>
      <c r="W70" s="21" t="str">
        <f t="shared" si="17"/>
        <v xml:space="preserve"> </v>
      </c>
      <c r="X70" s="21" t="str">
        <f t="shared" si="18"/>
        <v xml:space="preserve"> </v>
      </c>
    </row>
    <row r="71" spans="1:24" ht="43.2" x14ac:dyDescent="0.3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11"/>
        <v>40818.290972222225</v>
      </c>
      <c r="K71">
        <v>1314765025</v>
      </c>
      <c r="L71" s="10">
        <f t="shared" si="12"/>
        <v>40786.187789351854</v>
      </c>
      <c r="M71" s="11">
        <f t="shared" si="13"/>
        <v>32.103182870370802</v>
      </c>
      <c r="N71" t="b">
        <v>0</v>
      </c>
      <c r="O71" s="9">
        <f t="shared" si="14"/>
        <v>1.109423</v>
      </c>
      <c r="P71" s="14">
        <f t="shared" si="15"/>
        <v>62.327134831460668</v>
      </c>
      <c r="Q71" s="14" t="s">
        <v>8314</v>
      </c>
      <c r="R71" s="14" t="s">
        <v>8316</v>
      </c>
      <c r="S71">
        <v>178</v>
      </c>
      <c r="T71" t="b">
        <v>1</v>
      </c>
      <c r="U71" t="s">
        <v>8266</v>
      </c>
      <c r="V71">
        <f t="shared" si="16"/>
        <v>178</v>
      </c>
      <c r="W71" s="21" t="str">
        <f t="shared" si="17"/>
        <v xml:space="preserve"> </v>
      </c>
      <c r="X71" s="21" t="str">
        <f t="shared" si="18"/>
        <v xml:space="preserve"> </v>
      </c>
    </row>
    <row r="72" spans="1:24" ht="43.2" x14ac:dyDescent="0.3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11"/>
        <v>40790.896354166667</v>
      </c>
      <c r="K72">
        <v>1309987845</v>
      </c>
      <c r="L72" s="10">
        <f t="shared" si="12"/>
        <v>40730.896354166667</v>
      </c>
      <c r="M72" s="11">
        <f t="shared" si="13"/>
        <v>60</v>
      </c>
      <c r="N72" t="b">
        <v>0</v>
      </c>
      <c r="O72" s="9">
        <f t="shared" si="14"/>
        <v>1.272</v>
      </c>
      <c r="P72" s="14">
        <f t="shared" si="15"/>
        <v>37.411764705882355</v>
      </c>
      <c r="Q72" s="14" t="s">
        <v>8314</v>
      </c>
      <c r="R72" s="14" t="s">
        <v>8316</v>
      </c>
      <c r="S72">
        <v>17</v>
      </c>
      <c r="T72" t="b">
        <v>1</v>
      </c>
      <c r="U72" t="s">
        <v>8266</v>
      </c>
      <c r="V72">
        <f t="shared" si="16"/>
        <v>17</v>
      </c>
      <c r="W72" s="21" t="str">
        <f t="shared" si="17"/>
        <v xml:space="preserve"> </v>
      </c>
      <c r="X72" s="21" t="str">
        <f t="shared" si="18"/>
        <v xml:space="preserve"> </v>
      </c>
    </row>
    <row r="73" spans="1:24" ht="43.2" x14ac:dyDescent="0.3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11"/>
        <v>41057.271493055552</v>
      </c>
      <c r="K73">
        <v>1333002657</v>
      </c>
      <c r="L73" s="10">
        <f t="shared" si="12"/>
        <v>40997.271493055552</v>
      </c>
      <c r="M73" s="11">
        <f t="shared" si="13"/>
        <v>60</v>
      </c>
      <c r="N73" t="b">
        <v>0</v>
      </c>
      <c r="O73" s="9">
        <f t="shared" si="14"/>
        <v>1.2394444444444443</v>
      </c>
      <c r="P73" s="14">
        <f t="shared" si="15"/>
        <v>69.71875</v>
      </c>
      <c r="Q73" s="14" t="s">
        <v>8314</v>
      </c>
      <c r="R73" s="14" t="s">
        <v>8316</v>
      </c>
      <c r="S73">
        <v>32</v>
      </c>
      <c r="T73" t="b">
        <v>1</v>
      </c>
      <c r="U73" t="s">
        <v>8266</v>
      </c>
      <c r="V73">
        <f t="shared" si="16"/>
        <v>32</v>
      </c>
      <c r="W73" s="21" t="str">
        <f t="shared" si="17"/>
        <v xml:space="preserve"> </v>
      </c>
      <c r="X73" s="21" t="str">
        <f t="shared" si="18"/>
        <v xml:space="preserve"> </v>
      </c>
    </row>
    <row r="74" spans="1:24" ht="43.2" x14ac:dyDescent="0.3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11"/>
        <v>41228</v>
      </c>
      <c r="K74">
        <v>1351210481</v>
      </c>
      <c r="L74" s="10">
        <f t="shared" si="12"/>
        <v>41208.010196759256</v>
      </c>
      <c r="M74" s="11">
        <f t="shared" si="13"/>
        <v>19.98980324074364</v>
      </c>
      <c r="N74" t="b">
        <v>0</v>
      </c>
      <c r="O74" s="9">
        <f t="shared" si="14"/>
        <v>1.084090909090909</v>
      </c>
      <c r="P74" s="14">
        <f t="shared" si="15"/>
        <v>58.170731707317074</v>
      </c>
      <c r="Q74" s="14" t="s">
        <v>8314</v>
      </c>
      <c r="R74" s="14" t="s">
        <v>8316</v>
      </c>
      <c r="S74">
        <v>41</v>
      </c>
      <c r="T74" t="b">
        <v>1</v>
      </c>
      <c r="U74" t="s">
        <v>8266</v>
      </c>
      <c r="V74">
        <f t="shared" si="16"/>
        <v>41</v>
      </c>
      <c r="W74" s="21" t="str">
        <f t="shared" si="17"/>
        <v xml:space="preserve"> </v>
      </c>
      <c r="X74" s="21" t="str">
        <f t="shared" si="18"/>
        <v xml:space="preserve"> </v>
      </c>
    </row>
    <row r="75" spans="1:24" ht="43.2" x14ac:dyDescent="0.3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11"/>
        <v>40666.165972222225</v>
      </c>
      <c r="K75">
        <v>1297620584</v>
      </c>
      <c r="L75" s="10">
        <f t="shared" si="12"/>
        <v>40587.75675925926</v>
      </c>
      <c r="M75" s="11">
        <f t="shared" si="13"/>
        <v>78.409212962964375</v>
      </c>
      <c r="N75" t="b">
        <v>0</v>
      </c>
      <c r="O75" s="9">
        <f t="shared" si="14"/>
        <v>1</v>
      </c>
      <c r="P75" s="14">
        <f t="shared" si="15"/>
        <v>50</v>
      </c>
      <c r="Q75" s="14" t="s">
        <v>8314</v>
      </c>
      <c r="R75" s="14" t="s">
        <v>8316</v>
      </c>
      <c r="S75">
        <v>18</v>
      </c>
      <c r="T75" t="b">
        <v>1</v>
      </c>
      <c r="U75" t="s">
        <v>8266</v>
      </c>
      <c r="V75">
        <f t="shared" si="16"/>
        <v>18</v>
      </c>
      <c r="W75" s="21" t="str">
        <f t="shared" si="17"/>
        <v xml:space="preserve"> </v>
      </c>
      <c r="X75" s="21" t="str">
        <f t="shared" si="18"/>
        <v xml:space="preserve"> </v>
      </c>
    </row>
    <row r="76" spans="1:24" ht="43.2" x14ac:dyDescent="0.3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11"/>
        <v>42390.487210648149</v>
      </c>
      <c r="K76">
        <v>1450784495</v>
      </c>
      <c r="L76" s="10">
        <f t="shared" si="12"/>
        <v>42360.487210648149</v>
      </c>
      <c r="M76" s="11">
        <f t="shared" si="13"/>
        <v>30</v>
      </c>
      <c r="N76" t="b">
        <v>0</v>
      </c>
      <c r="O76" s="9">
        <f t="shared" si="14"/>
        <v>1.1293199999999999</v>
      </c>
      <c r="P76" s="14">
        <f t="shared" si="15"/>
        <v>19.471034482758618</v>
      </c>
      <c r="Q76" s="14" t="s">
        <v>8314</v>
      </c>
      <c r="R76" s="14" t="s">
        <v>8316</v>
      </c>
      <c r="S76">
        <v>29</v>
      </c>
      <c r="T76" t="b">
        <v>1</v>
      </c>
      <c r="U76" t="s">
        <v>8266</v>
      </c>
      <c r="V76">
        <f t="shared" si="16"/>
        <v>29</v>
      </c>
      <c r="W76" s="21" t="str">
        <f t="shared" si="17"/>
        <v xml:space="preserve"> </v>
      </c>
      <c r="X76" s="21" t="str">
        <f t="shared" si="18"/>
        <v xml:space="preserve"> </v>
      </c>
    </row>
    <row r="77" spans="1:24" ht="43.2" x14ac:dyDescent="0.3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11"/>
        <v>41387.209166666667</v>
      </c>
      <c r="K77">
        <v>1364101272</v>
      </c>
      <c r="L77" s="10">
        <f t="shared" si="12"/>
        <v>41357.209166666667</v>
      </c>
      <c r="M77" s="11">
        <f t="shared" si="13"/>
        <v>30</v>
      </c>
      <c r="N77" t="b">
        <v>0</v>
      </c>
      <c r="O77" s="9">
        <f t="shared" si="14"/>
        <v>1.1542857142857144</v>
      </c>
      <c r="P77" s="14">
        <f t="shared" si="15"/>
        <v>85.957446808510639</v>
      </c>
      <c r="Q77" s="14" t="s">
        <v>8314</v>
      </c>
      <c r="R77" s="14" t="s">
        <v>8316</v>
      </c>
      <c r="S77">
        <v>47</v>
      </c>
      <c r="T77" t="b">
        <v>1</v>
      </c>
      <c r="U77" t="s">
        <v>8266</v>
      </c>
      <c r="V77">
        <f t="shared" si="16"/>
        <v>47</v>
      </c>
      <c r="W77" s="21" t="str">
        <f t="shared" si="17"/>
        <v xml:space="preserve"> </v>
      </c>
      <c r="X77" s="21" t="str">
        <f t="shared" si="18"/>
        <v xml:space="preserve"> </v>
      </c>
    </row>
    <row r="78" spans="1:24" ht="43.2" x14ac:dyDescent="0.3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11"/>
        <v>40904.733310185184</v>
      </c>
      <c r="K78">
        <v>1319819758</v>
      </c>
      <c r="L78" s="10">
        <f t="shared" si="12"/>
        <v>40844.691643518519</v>
      </c>
      <c r="M78" s="11">
        <f t="shared" si="13"/>
        <v>60.041666666664241</v>
      </c>
      <c r="N78" t="b">
        <v>0</v>
      </c>
      <c r="O78" s="9">
        <f t="shared" si="14"/>
        <v>1.5333333333333334</v>
      </c>
      <c r="P78" s="14">
        <f t="shared" si="15"/>
        <v>30.666666666666668</v>
      </c>
      <c r="Q78" s="14" t="s">
        <v>8314</v>
      </c>
      <c r="R78" s="14" t="s">
        <v>8316</v>
      </c>
      <c r="S78">
        <v>15</v>
      </c>
      <c r="T78" t="b">
        <v>1</v>
      </c>
      <c r="U78" t="s">
        <v>8266</v>
      </c>
      <c r="V78">
        <f t="shared" si="16"/>
        <v>15</v>
      </c>
      <c r="W78" s="21" t="str">
        <f t="shared" si="17"/>
        <v xml:space="preserve"> </v>
      </c>
      <c r="X78" s="21" t="str">
        <f t="shared" si="18"/>
        <v xml:space="preserve"> </v>
      </c>
    </row>
    <row r="79" spans="1:24" ht="43.2" x14ac:dyDescent="0.3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11"/>
        <v>41050.124305555553</v>
      </c>
      <c r="K79">
        <v>1332991717</v>
      </c>
      <c r="L79" s="10">
        <f t="shared" si="12"/>
        <v>40997.144872685189</v>
      </c>
      <c r="M79" s="11">
        <f t="shared" si="13"/>
        <v>52.97943287036469</v>
      </c>
      <c r="N79" t="b">
        <v>0</v>
      </c>
      <c r="O79" s="9">
        <f t="shared" si="14"/>
        <v>3.9249999999999998</v>
      </c>
      <c r="P79" s="14">
        <f t="shared" si="15"/>
        <v>60.384615384615387</v>
      </c>
      <c r="Q79" s="14" t="s">
        <v>8314</v>
      </c>
      <c r="R79" s="14" t="s">
        <v>8316</v>
      </c>
      <c r="S79">
        <v>26</v>
      </c>
      <c r="T79" t="b">
        <v>1</v>
      </c>
      <c r="U79" t="s">
        <v>8266</v>
      </c>
      <c r="V79">
        <f t="shared" si="16"/>
        <v>26</v>
      </c>
      <c r="W79" s="21" t="str">
        <f t="shared" si="17"/>
        <v xml:space="preserve"> </v>
      </c>
      <c r="X79" s="21" t="str">
        <f t="shared" si="18"/>
        <v xml:space="preserve"> </v>
      </c>
    </row>
    <row r="80" spans="1:24" ht="86.4" x14ac:dyDescent="0.3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11"/>
        <v>42614.730567129634</v>
      </c>
      <c r="K80">
        <v>1471887121</v>
      </c>
      <c r="L80" s="10">
        <f t="shared" si="12"/>
        <v>42604.730567129634</v>
      </c>
      <c r="M80" s="11">
        <f t="shared" si="13"/>
        <v>10</v>
      </c>
      <c r="N80" t="b">
        <v>0</v>
      </c>
      <c r="O80" s="9">
        <f t="shared" si="14"/>
        <v>27.02</v>
      </c>
      <c r="P80" s="14">
        <f t="shared" si="15"/>
        <v>38.6</v>
      </c>
      <c r="Q80" s="14" t="s">
        <v>8314</v>
      </c>
      <c r="R80" s="14" t="s">
        <v>8316</v>
      </c>
      <c r="S80">
        <v>35</v>
      </c>
      <c r="T80" t="b">
        <v>1</v>
      </c>
      <c r="U80" t="s">
        <v>8266</v>
      </c>
      <c r="V80">
        <f t="shared" si="16"/>
        <v>35</v>
      </c>
      <c r="W80" s="21" t="str">
        <f t="shared" si="17"/>
        <v xml:space="preserve"> </v>
      </c>
      <c r="X80" s="21" t="str">
        <f t="shared" si="18"/>
        <v xml:space="preserve"> </v>
      </c>
    </row>
    <row r="81" spans="1:24" ht="43.2" x14ac:dyDescent="0.3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11"/>
        <v>41754.776539351849</v>
      </c>
      <c r="K81">
        <v>1395859093</v>
      </c>
      <c r="L81" s="10">
        <f t="shared" si="12"/>
        <v>41724.776539351849</v>
      </c>
      <c r="M81" s="11">
        <f t="shared" si="13"/>
        <v>30</v>
      </c>
      <c r="N81" t="b">
        <v>0</v>
      </c>
      <c r="O81" s="9">
        <f t="shared" si="14"/>
        <v>1.27</v>
      </c>
      <c r="P81" s="14">
        <f t="shared" si="15"/>
        <v>40.268292682926827</v>
      </c>
      <c r="Q81" s="14" t="s">
        <v>8314</v>
      </c>
      <c r="R81" s="14" t="s">
        <v>8316</v>
      </c>
      <c r="S81">
        <v>41</v>
      </c>
      <c r="T81" t="b">
        <v>1</v>
      </c>
      <c r="U81" t="s">
        <v>8266</v>
      </c>
      <c r="V81">
        <f t="shared" si="16"/>
        <v>41</v>
      </c>
      <c r="W81" s="21" t="str">
        <f t="shared" si="17"/>
        <v xml:space="preserve"> </v>
      </c>
      <c r="X81" s="21" t="str">
        <f t="shared" si="18"/>
        <v xml:space="preserve"> </v>
      </c>
    </row>
    <row r="82" spans="1:24" ht="43.2" x14ac:dyDescent="0.3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11"/>
        <v>41618.083981481483</v>
      </c>
      <c r="K82">
        <v>1383616856</v>
      </c>
      <c r="L82" s="10">
        <f t="shared" si="12"/>
        <v>41583.083981481483</v>
      </c>
      <c r="M82" s="11">
        <f t="shared" si="13"/>
        <v>35</v>
      </c>
      <c r="N82" t="b">
        <v>0</v>
      </c>
      <c r="O82" s="9">
        <f t="shared" si="14"/>
        <v>1.0725</v>
      </c>
      <c r="P82" s="14">
        <f t="shared" si="15"/>
        <v>273.82978723404256</v>
      </c>
      <c r="Q82" s="14" t="s">
        <v>8314</v>
      </c>
      <c r="R82" s="14" t="s">
        <v>8316</v>
      </c>
      <c r="S82">
        <v>47</v>
      </c>
      <c r="T82" t="b">
        <v>1</v>
      </c>
      <c r="U82" t="s">
        <v>8266</v>
      </c>
      <c r="V82">
        <f t="shared" si="16"/>
        <v>47</v>
      </c>
      <c r="W82" s="21" t="str">
        <f t="shared" si="17"/>
        <v xml:space="preserve"> </v>
      </c>
      <c r="X82" s="21" t="str">
        <f t="shared" si="18"/>
        <v xml:space="preserve"> </v>
      </c>
    </row>
    <row r="83" spans="1:24" ht="43.2" x14ac:dyDescent="0.3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11"/>
        <v>41104.126388888886</v>
      </c>
      <c r="K83">
        <v>1341892127</v>
      </c>
      <c r="L83" s="10">
        <f t="shared" si="12"/>
        <v>41100.158877314818</v>
      </c>
      <c r="M83" s="11">
        <f t="shared" si="13"/>
        <v>3.9675115740683395</v>
      </c>
      <c r="N83" t="b">
        <v>0</v>
      </c>
      <c r="O83" s="9">
        <f t="shared" si="14"/>
        <v>1.98</v>
      </c>
      <c r="P83" s="14">
        <f t="shared" si="15"/>
        <v>53.035714285714285</v>
      </c>
      <c r="Q83" s="14" t="s">
        <v>8314</v>
      </c>
      <c r="R83" s="14" t="s">
        <v>8316</v>
      </c>
      <c r="S83">
        <v>28</v>
      </c>
      <c r="T83" t="b">
        <v>1</v>
      </c>
      <c r="U83" t="s">
        <v>8266</v>
      </c>
      <c r="V83">
        <f t="shared" si="16"/>
        <v>28</v>
      </c>
      <c r="W83" s="21" t="str">
        <f t="shared" si="17"/>
        <v xml:space="preserve"> </v>
      </c>
      <c r="X83" s="21" t="str">
        <f t="shared" si="18"/>
        <v xml:space="preserve"> </v>
      </c>
    </row>
    <row r="84" spans="1:24" ht="43.2" x14ac:dyDescent="0.3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11"/>
        <v>40825.820150462961</v>
      </c>
      <c r="K84">
        <v>1315597261</v>
      </c>
      <c r="L84" s="10">
        <f t="shared" si="12"/>
        <v>40795.820150462961</v>
      </c>
      <c r="M84" s="11">
        <f t="shared" si="13"/>
        <v>30</v>
      </c>
      <c r="N84" t="b">
        <v>0</v>
      </c>
      <c r="O84" s="9">
        <f t="shared" si="14"/>
        <v>1.0001249999999999</v>
      </c>
      <c r="P84" s="14">
        <f t="shared" si="15"/>
        <v>40.005000000000003</v>
      </c>
      <c r="Q84" s="14" t="s">
        <v>8314</v>
      </c>
      <c r="R84" s="14" t="s">
        <v>8316</v>
      </c>
      <c r="S84">
        <v>100</v>
      </c>
      <c r="T84" t="b">
        <v>1</v>
      </c>
      <c r="U84" t="s">
        <v>8266</v>
      </c>
      <c r="V84">
        <f t="shared" si="16"/>
        <v>100</v>
      </c>
      <c r="W84" s="21" t="str">
        <f t="shared" si="17"/>
        <v xml:space="preserve"> </v>
      </c>
      <c r="X84" s="21" t="str">
        <f t="shared" si="18"/>
        <v xml:space="preserve"> </v>
      </c>
    </row>
    <row r="85" spans="1:24" ht="43.2" x14ac:dyDescent="0.3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11"/>
        <v>42057.479166666672</v>
      </c>
      <c r="K85">
        <v>1423320389</v>
      </c>
      <c r="L85" s="10">
        <f t="shared" si="12"/>
        <v>42042.615613425922</v>
      </c>
      <c r="M85" s="11">
        <f t="shared" si="13"/>
        <v>14.863553240749752</v>
      </c>
      <c r="N85" t="b">
        <v>0</v>
      </c>
      <c r="O85" s="9">
        <f t="shared" si="14"/>
        <v>1.0249999999999999</v>
      </c>
      <c r="P85" s="14">
        <f t="shared" si="15"/>
        <v>15.76923076923077</v>
      </c>
      <c r="Q85" s="14" t="s">
        <v>8314</v>
      </c>
      <c r="R85" s="14" t="s">
        <v>8316</v>
      </c>
      <c r="S85">
        <v>13</v>
      </c>
      <c r="T85" t="b">
        <v>1</v>
      </c>
      <c r="U85" t="s">
        <v>8266</v>
      </c>
      <c r="V85">
        <f t="shared" si="16"/>
        <v>13</v>
      </c>
      <c r="W85" s="21" t="str">
        <f t="shared" si="17"/>
        <v xml:space="preserve"> </v>
      </c>
      <c r="X85" s="21" t="str">
        <f t="shared" si="18"/>
        <v xml:space="preserve"> </v>
      </c>
    </row>
    <row r="86" spans="1:24" ht="43.2" x14ac:dyDescent="0.3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11"/>
        <v>40678.757939814815</v>
      </c>
      <c r="K86">
        <v>1302891086</v>
      </c>
      <c r="L86" s="10">
        <f t="shared" si="12"/>
        <v>40648.757939814815</v>
      </c>
      <c r="M86" s="11">
        <f t="shared" si="13"/>
        <v>30</v>
      </c>
      <c r="N86" t="b">
        <v>0</v>
      </c>
      <c r="O86" s="9">
        <f t="shared" si="14"/>
        <v>1</v>
      </c>
      <c r="P86" s="14">
        <f t="shared" si="15"/>
        <v>71.428571428571431</v>
      </c>
      <c r="Q86" s="14" t="s">
        <v>8314</v>
      </c>
      <c r="R86" s="14" t="s">
        <v>8316</v>
      </c>
      <c r="S86">
        <v>7</v>
      </c>
      <c r="T86" t="b">
        <v>1</v>
      </c>
      <c r="U86" t="s">
        <v>8266</v>
      </c>
      <c r="V86">
        <f t="shared" si="16"/>
        <v>7</v>
      </c>
      <c r="W86" s="21" t="str">
        <f t="shared" si="17"/>
        <v xml:space="preserve"> </v>
      </c>
      <c r="X86" s="21" t="str">
        <f t="shared" si="18"/>
        <v xml:space="preserve"> </v>
      </c>
    </row>
    <row r="87" spans="1:24" ht="43.2" x14ac:dyDescent="0.3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11"/>
        <v>40809.125428240739</v>
      </c>
      <c r="K87">
        <v>1314154837</v>
      </c>
      <c r="L87" s="10">
        <f t="shared" si="12"/>
        <v>40779.125428240739</v>
      </c>
      <c r="M87" s="11">
        <f t="shared" si="13"/>
        <v>30</v>
      </c>
      <c r="N87" t="b">
        <v>0</v>
      </c>
      <c r="O87" s="9">
        <f t="shared" si="14"/>
        <v>1.2549999999999999</v>
      </c>
      <c r="P87" s="14">
        <f t="shared" si="15"/>
        <v>71.714285714285708</v>
      </c>
      <c r="Q87" s="14" t="s">
        <v>8314</v>
      </c>
      <c r="R87" s="14" t="s">
        <v>8316</v>
      </c>
      <c r="S87">
        <v>21</v>
      </c>
      <c r="T87" t="b">
        <v>1</v>
      </c>
      <c r="U87" t="s">
        <v>8266</v>
      </c>
      <c r="V87">
        <f t="shared" si="16"/>
        <v>21</v>
      </c>
      <c r="W87" s="21" t="str">
        <f t="shared" si="17"/>
        <v xml:space="preserve"> </v>
      </c>
      <c r="X87" s="21" t="str">
        <f t="shared" si="18"/>
        <v xml:space="preserve"> </v>
      </c>
    </row>
    <row r="88" spans="1:24" ht="57.6" x14ac:dyDescent="0.3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11"/>
        <v>42365.59774305555</v>
      </c>
      <c r="K88">
        <v>1444828845</v>
      </c>
      <c r="L88" s="10">
        <f t="shared" si="12"/>
        <v>42291.556076388893</v>
      </c>
      <c r="M88" s="11">
        <f t="shared" si="13"/>
        <v>74.041666666656965</v>
      </c>
      <c r="N88" t="b">
        <v>0</v>
      </c>
      <c r="O88" s="9">
        <f t="shared" si="14"/>
        <v>1.0646666666666667</v>
      </c>
      <c r="P88" s="14">
        <f t="shared" si="15"/>
        <v>375.76470588235293</v>
      </c>
      <c r="Q88" s="14" t="s">
        <v>8314</v>
      </c>
      <c r="R88" s="14" t="s">
        <v>8316</v>
      </c>
      <c r="S88">
        <v>17</v>
      </c>
      <c r="T88" t="b">
        <v>1</v>
      </c>
      <c r="U88" t="s">
        <v>8266</v>
      </c>
      <c r="V88">
        <f t="shared" si="16"/>
        <v>17</v>
      </c>
      <c r="W88" s="21" t="str">
        <f t="shared" si="17"/>
        <v xml:space="preserve"> </v>
      </c>
      <c r="X88" s="21" t="str">
        <f t="shared" si="18"/>
        <v xml:space="preserve"> </v>
      </c>
    </row>
    <row r="89" spans="1:24" ht="43.2" x14ac:dyDescent="0.3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11"/>
        <v>40332.070138888892</v>
      </c>
      <c r="K89">
        <v>1274705803</v>
      </c>
      <c r="L89" s="10">
        <f t="shared" si="12"/>
        <v>40322.53938657407</v>
      </c>
      <c r="M89" s="11">
        <f t="shared" si="13"/>
        <v>9.5307523148221662</v>
      </c>
      <c r="N89" t="b">
        <v>0</v>
      </c>
      <c r="O89" s="9">
        <f t="shared" si="14"/>
        <v>1.046</v>
      </c>
      <c r="P89" s="14">
        <f t="shared" si="15"/>
        <v>104.6</v>
      </c>
      <c r="Q89" s="14" t="s">
        <v>8314</v>
      </c>
      <c r="R89" s="14" t="s">
        <v>8316</v>
      </c>
      <c r="S89">
        <v>25</v>
      </c>
      <c r="T89" t="b">
        <v>1</v>
      </c>
      <c r="U89" t="s">
        <v>8266</v>
      </c>
      <c r="V89">
        <f t="shared" si="16"/>
        <v>25</v>
      </c>
      <c r="W89" s="21" t="str">
        <f t="shared" si="17"/>
        <v xml:space="preserve"> </v>
      </c>
      <c r="X89" s="21" t="str">
        <f t="shared" si="18"/>
        <v xml:space="preserve"> </v>
      </c>
    </row>
    <row r="90" spans="1:24" ht="43.2" x14ac:dyDescent="0.3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11"/>
        <v>41812.65892361111</v>
      </c>
      <c r="K90">
        <v>1401205731</v>
      </c>
      <c r="L90" s="10">
        <f t="shared" si="12"/>
        <v>41786.65892361111</v>
      </c>
      <c r="M90" s="11">
        <f t="shared" si="13"/>
        <v>26</v>
      </c>
      <c r="N90" t="b">
        <v>0</v>
      </c>
      <c r="O90" s="9">
        <f t="shared" si="14"/>
        <v>1.0285714285714285</v>
      </c>
      <c r="P90" s="14">
        <f t="shared" si="15"/>
        <v>60</v>
      </c>
      <c r="Q90" s="14" t="s">
        <v>8314</v>
      </c>
      <c r="R90" s="14" t="s">
        <v>8316</v>
      </c>
      <c r="S90">
        <v>60</v>
      </c>
      <c r="T90" t="b">
        <v>1</v>
      </c>
      <c r="U90" t="s">
        <v>8266</v>
      </c>
      <c r="V90">
        <f t="shared" si="16"/>
        <v>60</v>
      </c>
      <c r="W90" s="21" t="str">
        <f t="shared" si="17"/>
        <v xml:space="preserve"> </v>
      </c>
      <c r="X90" s="21" t="str">
        <f t="shared" si="18"/>
        <v xml:space="preserve"> </v>
      </c>
    </row>
    <row r="91" spans="1:24" ht="43.2" x14ac:dyDescent="0.3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11"/>
        <v>41427.752222222225</v>
      </c>
      <c r="K91">
        <v>1368036192</v>
      </c>
      <c r="L91" s="10">
        <f t="shared" si="12"/>
        <v>41402.752222222225</v>
      </c>
      <c r="M91" s="11">
        <f t="shared" si="13"/>
        <v>25</v>
      </c>
      <c r="N91" t="b">
        <v>0</v>
      </c>
      <c r="O91" s="9">
        <f t="shared" si="14"/>
        <v>1.1506666666666667</v>
      </c>
      <c r="P91" s="14">
        <f t="shared" si="15"/>
        <v>123.28571428571429</v>
      </c>
      <c r="Q91" s="14" t="s">
        <v>8314</v>
      </c>
      <c r="R91" s="14" t="s">
        <v>8316</v>
      </c>
      <c r="S91">
        <v>56</v>
      </c>
      <c r="T91" t="b">
        <v>1</v>
      </c>
      <c r="U91" t="s">
        <v>8266</v>
      </c>
      <c r="V91">
        <f t="shared" si="16"/>
        <v>56</v>
      </c>
      <c r="W91" s="21" t="str">
        <f t="shared" si="17"/>
        <v xml:space="preserve"> </v>
      </c>
      <c r="X91" s="21" t="str">
        <f t="shared" si="18"/>
        <v xml:space="preserve"> </v>
      </c>
    </row>
    <row r="92" spans="1:24" ht="28.8" x14ac:dyDescent="0.3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11"/>
        <v>40736.297442129631</v>
      </c>
      <c r="K92">
        <v>1307862499</v>
      </c>
      <c r="L92" s="10">
        <f t="shared" si="12"/>
        <v>40706.297442129631</v>
      </c>
      <c r="M92" s="11">
        <f t="shared" si="13"/>
        <v>30</v>
      </c>
      <c r="N92" t="b">
        <v>0</v>
      </c>
      <c r="O92" s="9">
        <f t="shared" si="14"/>
        <v>1.004</v>
      </c>
      <c r="P92" s="14">
        <f t="shared" si="15"/>
        <v>31.375</v>
      </c>
      <c r="Q92" s="14" t="s">
        <v>8314</v>
      </c>
      <c r="R92" s="14" t="s">
        <v>8316</v>
      </c>
      <c r="S92">
        <v>16</v>
      </c>
      <c r="T92" t="b">
        <v>1</v>
      </c>
      <c r="U92" t="s">
        <v>8266</v>
      </c>
      <c r="V92">
        <f t="shared" si="16"/>
        <v>16</v>
      </c>
      <c r="W92" s="21" t="str">
        <f t="shared" si="17"/>
        <v xml:space="preserve"> </v>
      </c>
      <c r="X92" s="21" t="str">
        <f t="shared" si="18"/>
        <v xml:space="preserve"> </v>
      </c>
    </row>
    <row r="93" spans="1:24" ht="43.2" x14ac:dyDescent="0.3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11"/>
        <v>40680.402361111112</v>
      </c>
      <c r="K93">
        <v>1300354764</v>
      </c>
      <c r="L93" s="10">
        <f t="shared" si="12"/>
        <v>40619.402361111112</v>
      </c>
      <c r="M93" s="11">
        <f t="shared" si="13"/>
        <v>61</v>
      </c>
      <c r="N93" t="b">
        <v>0</v>
      </c>
      <c r="O93" s="9">
        <f t="shared" si="14"/>
        <v>1.2</v>
      </c>
      <c r="P93" s="14">
        <f t="shared" si="15"/>
        <v>78.260869565217391</v>
      </c>
      <c r="Q93" s="14" t="s">
        <v>8314</v>
      </c>
      <c r="R93" s="14" t="s">
        <v>8316</v>
      </c>
      <c r="S93">
        <v>46</v>
      </c>
      <c r="T93" t="b">
        <v>1</v>
      </c>
      <c r="U93" t="s">
        <v>8266</v>
      </c>
      <c r="V93">
        <f t="shared" si="16"/>
        <v>46</v>
      </c>
      <c r="W93" s="21" t="str">
        <f t="shared" si="17"/>
        <v xml:space="preserve"> </v>
      </c>
      <c r="X93" s="21" t="str">
        <f t="shared" si="18"/>
        <v xml:space="preserve"> </v>
      </c>
    </row>
    <row r="94" spans="1:24" ht="43.2" x14ac:dyDescent="0.3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11"/>
        <v>42767.333333333328</v>
      </c>
      <c r="K94">
        <v>1481949983</v>
      </c>
      <c r="L94" s="10">
        <f t="shared" si="12"/>
        <v>42721.198877314819</v>
      </c>
      <c r="M94" s="11">
        <f t="shared" si="13"/>
        <v>46.134456018509809</v>
      </c>
      <c r="N94" t="b">
        <v>0</v>
      </c>
      <c r="O94" s="9">
        <f t="shared" si="14"/>
        <v>1.052</v>
      </c>
      <c r="P94" s="14">
        <f t="shared" si="15"/>
        <v>122.32558139534883</v>
      </c>
      <c r="Q94" s="14" t="s">
        <v>8314</v>
      </c>
      <c r="R94" s="14" t="s">
        <v>8316</v>
      </c>
      <c r="S94">
        <v>43</v>
      </c>
      <c r="T94" t="b">
        <v>1</v>
      </c>
      <c r="U94" t="s">
        <v>8266</v>
      </c>
      <c r="V94">
        <f t="shared" si="16"/>
        <v>43</v>
      </c>
      <c r="W94" s="21" t="str">
        <f t="shared" si="17"/>
        <v xml:space="preserve"> </v>
      </c>
      <c r="X94" s="21" t="str">
        <f t="shared" si="18"/>
        <v xml:space="preserve"> </v>
      </c>
    </row>
    <row r="95" spans="1:24" ht="57.6" x14ac:dyDescent="0.3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11"/>
        <v>41093.875</v>
      </c>
      <c r="K95">
        <v>1338928537</v>
      </c>
      <c r="L95" s="10">
        <f t="shared" si="12"/>
        <v>41065.858067129629</v>
      </c>
      <c r="M95" s="11">
        <f t="shared" si="13"/>
        <v>28.01693287037051</v>
      </c>
      <c r="N95" t="b">
        <v>0</v>
      </c>
      <c r="O95" s="9">
        <f t="shared" si="14"/>
        <v>1.1060000000000001</v>
      </c>
      <c r="P95" s="14">
        <f t="shared" si="15"/>
        <v>73.733333333333334</v>
      </c>
      <c r="Q95" s="14" t="s">
        <v>8314</v>
      </c>
      <c r="R95" s="14" t="s">
        <v>8316</v>
      </c>
      <c r="S95">
        <v>15</v>
      </c>
      <c r="T95" t="b">
        <v>1</v>
      </c>
      <c r="U95" t="s">
        <v>8266</v>
      </c>
      <c r="V95">
        <f t="shared" si="16"/>
        <v>15</v>
      </c>
      <c r="W95" s="21" t="str">
        <f t="shared" si="17"/>
        <v xml:space="preserve"> </v>
      </c>
      <c r="X95" s="21" t="str">
        <f t="shared" si="18"/>
        <v xml:space="preserve"> </v>
      </c>
    </row>
    <row r="96" spans="1:24" ht="43.2" x14ac:dyDescent="0.3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11"/>
        <v>41736.717847222222</v>
      </c>
      <c r="K96">
        <v>1395162822</v>
      </c>
      <c r="L96" s="10">
        <f t="shared" si="12"/>
        <v>41716.717847222222</v>
      </c>
      <c r="M96" s="11">
        <f t="shared" si="13"/>
        <v>20</v>
      </c>
      <c r="N96" t="b">
        <v>0</v>
      </c>
      <c r="O96" s="9">
        <f t="shared" si="14"/>
        <v>1.04</v>
      </c>
      <c r="P96" s="14">
        <f t="shared" si="15"/>
        <v>21.666666666666668</v>
      </c>
      <c r="Q96" s="14" t="s">
        <v>8314</v>
      </c>
      <c r="R96" s="14" t="s">
        <v>8316</v>
      </c>
      <c r="S96">
        <v>12</v>
      </c>
      <c r="T96" t="b">
        <v>1</v>
      </c>
      <c r="U96" t="s">
        <v>8266</v>
      </c>
      <c r="V96">
        <f t="shared" si="16"/>
        <v>12</v>
      </c>
      <c r="W96" s="21" t="str">
        <f t="shared" si="17"/>
        <v xml:space="preserve"> </v>
      </c>
      <c r="X96" s="21" t="str">
        <f t="shared" si="18"/>
        <v xml:space="preserve"> </v>
      </c>
    </row>
    <row r="97" spans="1:24" ht="43.2" x14ac:dyDescent="0.3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11"/>
        <v>40965.005104166667</v>
      </c>
      <c r="K97">
        <v>1327622841</v>
      </c>
      <c r="L97" s="10">
        <f t="shared" si="12"/>
        <v>40935.005104166667</v>
      </c>
      <c r="M97" s="11">
        <f t="shared" si="13"/>
        <v>30</v>
      </c>
      <c r="N97" t="b">
        <v>0</v>
      </c>
      <c r="O97" s="9">
        <f t="shared" si="14"/>
        <v>1.3142857142857143</v>
      </c>
      <c r="P97" s="14">
        <f t="shared" si="15"/>
        <v>21.904761904761905</v>
      </c>
      <c r="Q97" s="14" t="s">
        <v>8314</v>
      </c>
      <c r="R97" s="14" t="s">
        <v>8316</v>
      </c>
      <c r="S97">
        <v>21</v>
      </c>
      <c r="T97" t="b">
        <v>1</v>
      </c>
      <c r="U97" t="s">
        <v>8266</v>
      </c>
      <c r="V97">
        <f t="shared" si="16"/>
        <v>21</v>
      </c>
      <c r="W97" s="21" t="str">
        <f t="shared" si="17"/>
        <v xml:space="preserve"> </v>
      </c>
      <c r="X97" s="21" t="str">
        <f t="shared" si="18"/>
        <v xml:space="preserve"> </v>
      </c>
    </row>
    <row r="98" spans="1:24" ht="57.6" x14ac:dyDescent="0.3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11"/>
        <v>40391.125</v>
      </c>
      <c r="K98">
        <v>1274889241</v>
      </c>
      <c r="L98" s="10">
        <f t="shared" si="12"/>
        <v>40324.662511574075</v>
      </c>
      <c r="M98" s="11">
        <f t="shared" si="13"/>
        <v>66.462488425924676</v>
      </c>
      <c r="N98" t="b">
        <v>0</v>
      </c>
      <c r="O98" s="9">
        <f t="shared" si="14"/>
        <v>1.1466666666666667</v>
      </c>
      <c r="P98" s="14">
        <f t="shared" si="15"/>
        <v>50.588235294117645</v>
      </c>
      <c r="Q98" s="14" t="s">
        <v>8314</v>
      </c>
      <c r="R98" s="14" t="s">
        <v>8316</v>
      </c>
      <c r="S98">
        <v>34</v>
      </c>
      <c r="T98" t="b">
        <v>1</v>
      </c>
      <c r="U98" t="s">
        <v>8266</v>
      </c>
      <c r="V98">
        <f t="shared" si="16"/>
        <v>34</v>
      </c>
      <c r="W98" s="21" t="str">
        <f t="shared" si="17"/>
        <v xml:space="preserve"> </v>
      </c>
      <c r="X98" s="21" t="str">
        <f t="shared" si="18"/>
        <v xml:space="preserve"> </v>
      </c>
    </row>
    <row r="99" spans="1:24" ht="43.2" x14ac:dyDescent="0.3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11"/>
        <v>40736.135208333333</v>
      </c>
      <c r="K99">
        <v>1307848482</v>
      </c>
      <c r="L99" s="10">
        <f t="shared" si="12"/>
        <v>40706.135208333333</v>
      </c>
      <c r="M99" s="11">
        <f t="shared" si="13"/>
        <v>30</v>
      </c>
      <c r="N99" t="b">
        <v>0</v>
      </c>
      <c r="O99" s="9">
        <f t="shared" si="14"/>
        <v>1.0625</v>
      </c>
      <c r="P99" s="14">
        <f t="shared" si="15"/>
        <v>53.125</v>
      </c>
      <c r="Q99" s="14" t="s">
        <v>8314</v>
      </c>
      <c r="R99" s="14" t="s">
        <v>8316</v>
      </c>
      <c r="S99">
        <v>8</v>
      </c>
      <c r="T99" t="b">
        <v>1</v>
      </c>
      <c r="U99" t="s">
        <v>8266</v>
      </c>
      <c r="V99">
        <f t="shared" si="16"/>
        <v>8</v>
      </c>
      <c r="W99" s="21" t="str">
        <f t="shared" si="17"/>
        <v xml:space="preserve"> </v>
      </c>
      <c r="X99" s="21" t="str">
        <f t="shared" si="18"/>
        <v xml:space="preserve"> </v>
      </c>
    </row>
    <row r="100" spans="1:24" ht="43.2" x14ac:dyDescent="0.3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11"/>
        <v>41250.979166666664</v>
      </c>
      <c r="K100">
        <v>1351796674</v>
      </c>
      <c r="L100" s="10">
        <f t="shared" si="12"/>
        <v>41214.79483796296</v>
      </c>
      <c r="M100" s="11">
        <f t="shared" si="13"/>
        <v>36.184328703704523</v>
      </c>
      <c r="N100" t="b">
        <v>0</v>
      </c>
      <c r="O100" s="9">
        <f t="shared" si="14"/>
        <v>1.0625</v>
      </c>
      <c r="P100" s="14">
        <f t="shared" si="15"/>
        <v>56.666666666666664</v>
      </c>
      <c r="Q100" s="14" t="s">
        <v>8314</v>
      </c>
      <c r="R100" s="14" t="s">
        <v>8316</v>
      </c>
      <c r="S100">
        <v>60</v>
      </c>
      <c r="T100" t="b">
        <v>1</v>
      </c>
      <c r="U100" t="s">
        <v>8266</v>
      </c>
      <c r="V100">
        <f t="shared" si="16"/>
        <v>60</v>
      </c>
      <c r="W100" s="21" t="str">
        <f t="shared" si="17"/>
        <v xml:space="preserve"> </v>
      </c>
      <c r="X100" s="21" t="str">
        <f t="shared" si="18"/>
        <v xml:space="preserve"> </v>
      </c>
    </row>
    <row r="101" spans="1:24" ht="28.8" x14ac:dyDescent="0.3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11"/>
        <v>41661.902766203704</v>
      </c>
      <c r="K101">
        <v>1387834799</v>
      </c>
      <c r="L101" s="10">
        <f t="shared" si="12"/>
        <v>41631.902766203704</v>
      </c>
      <c r="M101" s="11">
        <f t="shared" si="13"/>
        <v>30</v>
      </c>
      <c r="N101" t="b">
        <v>0</v>
      </c>
      <c r="O101" s="9">
        <f t="shared" si="14"/>
        <v>1.0601933333333333</v>
      </c>
      <c r="P101" s="14">
        <f t="shared" si="15"/>
        <v>40.776666666666664</v>
      </c>
      <c r="Q101" s="14" t="s">
        <v>8314</v>
      </c>
      <c r="R101" s="14" t="s">
        <v>8316</v>
      </c>
      <c r="S101">
        <v>39</v>
      </c>
      <c r="T101" t="b">
        <v>1</v>
      </c>
      <c r="U101" t="s">
        <v>8266</v>
      </c>
      <c r="V101">
        <f t="shared" si="16"/>
        <v>39</v>
      </c>
      <c r="W101" s="21" t="str">
        <f t="shared" si="17"/>
        <v xml:space="preserve"> </v>
      </c>
      <c r="X101" s="21" t="str">
        <f t="shared" si="18"/>
        <v xml:space="preserve"> </v>
      </c>
    </row>
    <row r="102" spans="1:24" ht="43.2" x14ac:dyDescent="0.3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11"/>
        <v>41217.794976851852</v>
      </c>
      <c r="K102">
        <v>1350324286</v>
      </c>
      <c r="L102" s="10">
        <f t="shared" si="12"/>
        <v>41197.753310185188</v>
      </c>
      <c r="M102" s="11">
        <f t="shared" si="13"/>
        <v>20.041666666664241</v>
      </c>
      <c r="N102" t="b">
        <v>0</v>
      </c>
      <c r="O102" s="9">
        <f t="shared" si="14"/>
        <v>1</v>
      </c>
      <c r="P102" s="14">
        <f t="shared" si="15"/>
        <v>192.30769230769232</v>
      </c>
      <c r="Q102" s="14" t="s">
        <v>8314</v>
      </c>
      <c r="R102" s="14" t="s">
        <v>8316</v>
      </c>
      <c r="S102">
        <v>26</v>
      </c>
      <c r="T102" t="b">
        <v>1</v>
      </c>
      <c r="U102" t="s">
        <v>8266</v>
      </c>
      <c r="V102">
        <f t="shared" si="16"/>
        <v>26</v>
      </c>
      <c r="W102" s="21" t="str">
        <f t="shared" si="17"/>
        <v xml:space="preserve"> </v>
      </c>
      <c r="X102" s="21" t="str">
        <f t="shared" si="18"/>
        <v xml:space="preserve"> </v>
      </c>
    </row>
    <row r="103" spans="1:24" ht="43.2" x14ac:dyDescent="0.3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11"/>
        <v>41298.776736111111</v>
      </c>
      <c r="K103">
        <v>1356979110</v>
      </c>
      <c r="L103" s="10">
        <f t="shared" si="12"/>
        <v>41274.776736111111</v>
      </c>
      <c r="M103" s="11">
        <f t="shared" si="13"/>
        <v>24</v>
      </c>
      <c r="N103" t="b">
        <v>0</v>
      </c>
      <c r="O103" s="9">
        <f t="shared" si="14"/>
        <v>1</v>
      </c>
      <c r="P103" s="14">
        <f t="shared" si="15"/>
        <v>100</v>
      </c>
      <c r="Q103" s="14" t="s">
        <v>8314</v>
      </c>
      <c r="R103" s="14" t="s">
        <v>8316</v>
      </c>
      <c r="S103">
        <v>35</v>
      </c>
      <c r="T103" t="b">
        <v>1</v>
      </c>
      <c r="U103" t="s">
        <v>8266</v>
      </c>
      <c r="V103">
        <f t="shared" si="16"/>
        <v>35</v>
      </c>
      <c r="W103" s="21" t="str">
        <f t="shared" si="17"/>
        <v xml:space="preserve"> </v>
      </c>
      <c r="X103" s="21" t="str">
        <f t="shared" si="18"/>
        <v xml:space="preserve"> </v>
      </c>
    </row>
    <row r="104" spans="1:24" ht="43.2" x14ac:dyDescent="0.3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11"/>
        <v>40535.131168981483</v>
      </c>
      <c r="K104">
        <v>1290481733</v>
      </c>
      <c r="L104" s="10">
        <f t="shared" si="12"/>
        <v>40505.131168981483</v>
      </c>
      <c r="M104" s="11">
        <f t="shared" si="13"/>
        <v>30</v>
      </c>
      <c r="N104" t="b">
        <v>0</v>
      </c>
      <c r="O104" s="9">
        <f t="shared" si="14"/>
        <v>1.2775000000000001</v>
      </c>
      <c r="P104" s="14">
        <f t="shared" si="15"/>
        <v>117.92307692307692</v>
      </c>
      <c r="Q104" s="14" t="s">
        <v>8314</v>
      </c>
      <c r="R104" s="14" t="s">
        <v>8316</v>
      </c>
      <c r="S104">
        <v>65</v>
      </c>
      <c r="T104" t="b">
        <v>1</v>
      </c>
      <c r="U104" t="s">
        <v>8266</v>
      </c>
      <c r="V104">
        <f t="shared" si="16"/>
        <v>65</v>
      </c>
      <c r="W104" s="21" t="str">
        <f t="shared" si="17"/>
        <v xml:space="preserve"> </v>
      </c>
      <c r="X104" s="21" t="str">
        <f t="shared" si="18"/>
        <v xml:space="preserve"> </v>
      </c>
    </row>
    <row r="105" spans="1:24" ht="43.2" x14ac:dyDescent="0.3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11"/>
        <v>41705.805902777778</v>
      </c>
      <c r="K105">
        <v>1392232830</v>
      </c>
      <c r="L105" s="10">
        <f t="shared" si="12"/>
        <v>41682.805902777778</v>
      </c>
      <c r="M105" s="11">
        <f t="shared" si="13"/>
        <v>23</v>
      </c>
      <c r="N105" t="b">
        <v>0</v>
      </c>
      <c r="O105" s="9">
        <f t="shared" si="14"/>
        <v>1.0515384615384615</v>
      </c>
      <c r="P105" s="14">
        <f t="shared" si="15"/>
        <v>27.897959183673468</v>
      </c>
      <c r="Q105" s="14" t="s">
        <v>8314</v>
      </c>
      <c r="R105" s="14" t="s">
        <v>8316</v>
      </c>
      <c r="S105">
        <v>49</v>
      </c>
      <c r="T105" t="b">
        <v>1</v>
      </c>
      <c r="U105" t="s">
        <v>8266</v>
      </c>
      <c r="V105">
        <f t="shared" si="16"/>
        <v>49</v>
      </c>
      <c r="W105" s="21" t="str">
        <f t="shared" si="17"/>
        <v xml:space="preserve"> </v>
      </c>
      <c r="X105" s="21" t="str">
        <f t="shared" si="18"/>
        <v xml:space="preserve"> </v>
      </c>
    </row>
    <row r="106" spans="1:24" ht="28.8" x14ac:dyDescent="0.3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11"/>
        <v>40636.041666666664</v>
      </c>
      <c r="K106">
        <v>1299775266</v>
      </c>
      <c r="L106" s="10">
        <f t="shared" si="12"/>
        <v>40612.695208333331</v>
      </c>
      <c r="M106" s="11">
        <f t="shared" si="13"/>
        <v>23.34645833333343</v>
      </c>
      <c r="N106" t="b">
        <v>0</v>
      </c>
      <c r="O106" s="9">
        <f t="shared" si="14"/>
        <v>1.2</v>
      </c>
      <c r="P106" s="14">
        <f t="shared" si="15"/>
        <v>60</v>
      </c>
      <c r="Q106" s="14" t="s">
        <v>8314</v>
      </c>
      <c r="R106" s="14" t="s">
        <v>8316</v>
      </c>
      <c r="S106">
        <v>10</v>
      </c>
      <c r="T106" t="b">
        <v>1</v>
      </c>
      <c r="U106" t="s">
        <v>8266</v>
      </c>
      <c r="V106">
        <f t="shared" si="16"/>
        <v>10</v>
      </c>
      <c r="W106" s="21" t="str">
        <f t="shared" si="17"/>
        <v xml:space="preserve"> </v>
      </c>
      <c r="X106" s="21" t="str">
        <f t="shared" si="18"/>
        <v xml:space="preserve"> </v>
      </c>
    </row>
    <row r="107" spans="1:24" ht="43.2" x14ac:dyDescent="0.3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11"/>
        <v>42504</v>
      </c>
      <c r="K107">
        <v>1461605020</v>
      </c>
      <c r="L107" s="10">
        <f t="shared" si="12"/>
        <v>42485.724768518514</v>
      </c>
      <c r="M107" s="11">
        <f t="shared" si="13"/>
        <v>18.275231481486117</v>
      </c>
      <c r="N107" t="b">
        <v>0</v>
      </c>
      <c r="O107" s="9">
        <f t="shared" si="14"/>
        <v>1.074090909090909</v>
      </c>
      <c r="P107" s="14">
        <f t="shared" si="15"/>
        <v>39.383333333333333</v>
      </c>
      <c r="Q107" s="14" t="s">
        <v>8314</v>
      </c>
      <c r="R107" s="14" t="s">
        <v>8316</v>
      </c>
      <c r="S107">
        <v>60</v>
      </c>
      <c r="T107" t="b">
        <v>1</v>
      </c>
      <c r="U107" t="s">
        <v>8266</v>
      </c>
      <c r="V107">
        <f t="shared" si="16"/>
        <v>60</v>
      </c>
      <c r="W107" s="21" t="str">
        <f t="shared" si="17"/>
        <v xml:space="preserve"> </v>
      </c>
      <c r="X107" s="21" t="str">
        <f t="shared" si="18"/>
        <v xml:space="preserve"> </v>
      </c>
    </row>
    <row r="108" spans="1:24" x14ac:dyDescent="0.3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11"/>
        <v>41001.776631944449</v>
      </c>
      <c r="K108">
        <v>1332182301</v>
      </c>
      <c r="L108" s="10">
        <f t="shared" si="12"/>
        <v>40987.776631944449</v>
      </c>
      <c r="M108" s="11">
        <f t="shared" si="13"/>
        <v>14</v>
      </c>
      <c r="N108" t="b">
        <v>0</v>
      </c>
      <c r="O108" s="9">
        <f t="shared" si="14"/>
        <v>1.0049999999999999</v>
      </c>
      <c r="P108" s="14">
        <f t="shared" si="15"/>
        <v>186.11111111111111</v>
      </c>
      <c r="Q108" s="14" t="s">
        <v>8314</v>
      </c>
      <c r="R108" s="14" t="s">
        <v>8316</v>
      </c>
      <c r="S108">
        <v>27</v>
      </c>
      <c r="T108" t="b">
        <v>1</v>
      </c>
      <c r="U108" t="s">
        <v>8266</v>
      </c>
      <c r="V108">
        <f t="shared" si="16"/>
        <v>27</v>
      </c>
      <c r="W108" s="21" t="str">
        <f t="shared" si="17"/>
        <v xml:space="preserve"> </v>
      </c>
      <c r="X108" s="21" t="str">
        <f t="shared" si="18"/>
        <v xml:space="preserve"> </v>
      </c>
    </row>
    <row r="109" spans="1:24" ht="43.2" x14ac:dyDescent="0.3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11"/>
        <v>40657.982488425929</v>
      </c>
      <c r="K109">
        <v>1301787287</v>
      </c>
      <c r="L109" s="10">
        <f t="shared" si="12"/>
        <v>40635.982488425929</v>
      </c>
      <c r="M109" s="11">
        <f t="shared" si="13"/>
        <v>22</v>
      </c>
      <c r="N109" t="b">
        <v>0</v>
      </c>
      <c r="O109" s="9">
        <f t="shared" si="14"/>
        <v>1.0246666666666666</v>
      </c>
      <c r="P109" s="14">
        <f t="shared" si="15"/>
        <v>111.37681159420291</v>
      </c>
      <c r="Q109" s="14" t="s">
        <v>8314</v>
      </c>
      <c r="R109" s="14" t="s">
        <v>8316</v>
      </c>
      <c r="S109">
        <v>69</v>
      </c>
      <c r="T109" t="b">
        <v>1</v>
      </c>
      <c r="U109" t="s">
        <v>8266</v>
      </c>
      <c r="V109">
        <f t="shared" si="16"/>
        <v>69</v>
      </c>
      <c r="W109" s="21" t="str">
        <f t="shared" si="17"/>
        <v xml:space="preserve"> </v>
      </c>
      <c r="X109" s="21" t="str">
        <f t="shared" si="18"/>
        <v xml:space="preserve"> </v>
      </c>
    </row>
    <row r="110" spans="1:24" ht="43.2" x14ac:dyDescent="0.3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11"/>
        <v>41425.613078703704</v>
      </c>
      <c r="K110">
        <v>1364827370</v>
      </c>
      <c r="L110" s="10">
        <f t="shared" si="12"/>
        <v>41365.613078703704</v>
      </c>
      <c r="M110" s="11">
        <f t="shared" si="13"/>
        <v>60</v>
      </c>
      <c r="N110" t="b">
        <v>0</v>
      </c>
      <c r="O110" s="9">
        <f t="shared" si="14"/>
        <v>2.4666666666666668</v>
      </c>
      <c r="P110" s="14">
        <f t="shared" si="15"/>
        <v>78.723404255319153</v>
      </c>
      <c r="Q110" s="14" t="s">
        <v>8314</v>
      </c>
      <c r="R110" s="14" t="s">
        <v>8316</v>
      </c>
      <c r="S110">
        <v>47</v>
      </c>
      <c r="T110" t="b">
        <v>1</v>
      </c>
      <c r="U110" t="s">
        <v>8266</v>
      </c>
      <c r="V110">
        <f t="shared" si="16"/>
        <v>47</v>
      </c>
      <c r="W110" s="21" t="str">
        <f t="shared" si="17"/>
        <v xml:space="preserve"> </v>
      </c>
      <c r="X110" s="21" t="str">
        <f t="shared" si="18"/>
        <v xml:space="preserve"> </v>
      </c>
    </row>
    <row r="111" spans="1:24" ht="43.2" x14ac:dyDescent="0.3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11"/>
        <v>40600.025810185187</v>
      </c>
      <c r="K111">
        <v>1296088630</v>
      </c>
      <c r="L111" s="10">
        <f t="shared" si="12"/>
        <v>40570.025810185187</v>
      </c>
      <c r="M111" s="11">
        <f t="shared" si="13"/>
        <v>30</v>
      </c>
      <c r="N111" t="b">
        <v>0</v>
      </c>
      <c r="O111" s="9">
        <f t="shared" si="14"/>
        <v>2.1949999999999998</v>
      </c>
      <c r="P111" s="14">
        <f t="shared" si="15"/>
        <v>46.702127659574465</v>
      </c>
      <c r="Q111" s="14" t="s">
        <v>8314</v>
      </c>
      <c r="R111" s="14" t="s">
        <v>8316</v>
      </c>
      <c r="S111">
        <v>47</v>
      </c>
      <c r="T111" t="b">
        <v>1</v>
      </c>
      <c r="U111" t="s">
        <v>8266</v>
      </c>
      <c r="V111">
        <f t="shared" si="16"/>
        <v>47</v>
      </c>
      <c r="W111" s="21" t="str">
        <f t="shared" si="17"/>
        <v xml:space="preserve"> </v>
      </c>
      <c r="X111" s="21" t="str">
        <f t="shared" si="18"/>
        <v xml:space="preserve"> </v>
      </c>
    </row>
    <row r="112" spans="1:24" ht="43.2" x14ac:dyDescent="0.3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11"/>
        <v>41592.249305555553</v>
      </c>
      <c r="K112">
        <v>1381445253</v>
      </c>
      <c r="L112" s="10">
        <f t="shared" si="12"/>
        <v>41557.949687500004</v>
      </c>
      <c r="M112" s="11">
        <f t="shared" si="13"/>
        <v>34.299618055549217</v>
      </c>
      <c r="N112" t="b">
        <v>0</v>
      </c>
      <c r="O112" s="9">
        <f t="shared" si="14"/>
        <v>1.3076923076923077</v>
      </c>
      <c r="P112" s="14">
        <f t="shared" si="15"/>
        <v>65.384615384615387</v>
      </c>
      <c r="Q112" s="14" t="s">
        <v>8314</v>
      </c>
      <c r="R112" s="14" t="s">
        <v>8316</v>
      </c>
      <c r="S112">
        <v>26</v>
      </c>
      <c r="T112" t="b">
        <v>1</v>
      </c>
      <c r="U112" t="s">
        <v>8266</v>
      </c>
      <c r="V112">
        <f t="shared" si="16"/>
        <v>26</v>
      </c>
      <c r="W112" s="21" t="str">
        <f t="shared" si="17"/>
        <v xml:space="preserve"> </v>
      </c>
      <c r="X112" s="21" t="str">
        <f t="shared" si="18"/>
        <v xml:space="preserve"> </v>
      </c>
    </row>
    <row r="113" spans="1:24" ht="43.2" x14ac:dyDescent="0.3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11"/>
        <v>42155.333182870367</v>
      </c>
      <c r="K113">
        <v>1430467187</v>
      </c>
      <c r="L113" s="10">
        <f t="shared" si="12"/>
        <v>42125.333182870367</v>
      </c>
      <c r="M113" s="11">
        <f t="shared" si="13"/>
        <v>30</v>
      </c>
      <c r="N113" t="b">
        <v>0</v>
      </c>
      <c r="O113" s="9">
        <f t="shared" si="14"/>
        <v>1.5457142857142858</v>
      </c>
      <c r="P113" s="14">
        <f t="shared" si="15"/>
        <v>102.0754716981132</v>
      </c>
      <c r="Q113" s="14" t="s">
        <v>8314</v>
      </c>
      <c r="R113" s="14" t="s">
        <v>8316</v>
      </c>
      <c r="S113">
        <v>53</v>
      </c>
      <c r="T113" t="b">
        <v>1</v>
      </c>
      <c r="U113" t="s">
        <v>8266</v>
      </c>
      <c r="V113">
        <f t="shared" si="16"/>
        <v>53</v>
      </c>
      <c r="W113" s="21" t="str">
        <f t="shared" si="17"/>
        <v xml:space="preserve"> </v>
      </c>
      <c r="X113" s="21" t="str">
        <f t="shared" si="18"/>
        <v xml:space="preserve"> </v>
      </c>
    </row>
    <row r="114" spans="1:24" ht="43.2" x14ac:dyDescent="0.3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11"/>
        <v>41742.083333333336</v>
      </c>
      <c r="K114">
        <v>1395277318</v>
      </c>
      <c r="L114" s="10">
        <f t="shared" si="12"/>
        <v>41718.043032407404</v>
      </c>
      <c r="M114" s="11">
        <f t="shared" si="13"/>
        <v>24.04030092593166</v>
      </c>
      <c r="N114" t="b">
        <v>0</v>
      </c>
      <c r="O114" s="9">
        <f t="shared" si="14"/>
        <v>1.04</v>
      </c>
      <c r="P114" s="14">
        <f t="shared" si="15"/>
        <v>64.197530864197532</v>
      </c>
      <c r="Q114" s="14" t="s">
        <v>8314</v>
      </c>
      <c r="R114" s="14" t="s">
        <v>8316</v>
      </c>
      <c r="S114">
        <v>81</v>
      </c>
      <c r="T114" t="b">
        <v>1</v>
      </c>
      <c r="U114" t="s">
        <v>8266</v>
      </c>
      <c r="V114">
        <f t="shared" si="16"/>
        <v>81</v>
      </c>
      <c r="W114" s="21" t="str">
        <f t="shared" si="17"/>
        <v xml:space="preserve"> </v>
      </c>
      <c r="X114" s="21" t="str">
        <f t="shared" si="18"/>
        <v xml:space="preserve"> </v>
      </c>
    </row>
    <row r="115" spans="1:24" ht="28.8" x14ac:dyDescent="0.3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11"/>
        <v>40761.625</v>
      </c>
      <c r="K115">
        <v>1311963128</v>
      </c>
      <c r="L115" s="10">
        <f t="shared" si="12"/>
        <v>40753.758425925924</v>
      </c>
      <c r="M115" s="11">
        <f t="shared" si="13"/>
        <v>7.8665740740761976</v>
      </c>
      <c r="N115" t="b">
        <v>0</v>
      </c>
      <c r="O115" s="9">
        <f t="shared" si="14"/>
        <v>1.41</v>
      </c>
      <c r="P115" s="14">
        <f t="shared" si="15"/>
        <v>90.384615384615387</v>
      </c>
      <c r="Q115" s="14" t="s">
        <v>8314</v>
      </c>
      <c r="R115" s="14" t="s">
        <v>8316</v>
      </c>
      <c r="S115">
        <v>78</v>
      </c>
      <c r="T115" t="b">
        <v>1</v>
      </c>
      <c r="U115" t="s">
        <v>8266</v>
      </c>
      <c r="V115">
        <f t="shared" si="16"/>
        <v>78</v>
      </c>
      <c r="W115" s="21" t="str">
        <f t="shared" si="17"/>
        <v xml:space="preserve"> </v>
      </c>
      <c r="X115" s="21" t="str">
        <f t="shared" si="18"/>
        <v xml:space="preserve"> </v>
      </c>
    </row>
    <row r="116" spans="1:24" ht="43.2" x14ac:dyDescent="0.3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11"/>
        <v>40921.27416666667</v>
      </c>
      <c r="K116">
        <v>1321252488</v>
      </c>
      <c r="L116" s="10">
        <f t="shared" si="12"/>
        <v>40861.27416666667</v>
      </c>
      <c r="M116" s="11">
        <f t="shared" si="13"/>
        <v>60</v>
      </c>
      <c r="N116" t="b">
        <v>0</v>
      </c>
      <c r="O116" s="9">
        <f t="shared" si="14"/>
        <v>1.0333333333333334</v>
      </c>
      <c r="P116" s="14">
        <f t="shared" si="15"/>
        <v>88.571428571428569</v>
      </c>
      <c r="Q116" s="14" t="s">
        <v>8314</v>
      </c>
      <c r="R116" s="14" t="s">
        <v>8316</v>
      </c>
      <c r="S116">
        <v>35</v>
      </c>
      <c r="T116" t="b">
        <v>1</v>
      </c>
      <c r="U116" t="s">
        <v>8266</v>
      </c>
      <c r="V116">
        <f t="shared" si="16"/>
        <v>35</v>
      </c>
      <c r="W116" s="21" t="str">
        <f t="shared" si="17"/>
        <v xml:space="preserve"> </v>
      </c>
      <c r="X116" s="21" t="str">
        <f t="shared" si="18"/>
        <v xml:space="preserve"> </v>
      </c>
    </row>
    <row r="117" spans="1:24" x14ac:dyDescent="0.3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11"/>
        <v>40943.738935185182</v>
      </c>
      <c r="K117">
        <v>1326217444</v>
      </c>
      <c r="L117" s="10">
        <f t="shared" si="12"/>
        <v>40918.738935185182</v>
      </c>
      <c r="M117" s="11">
        <f t="shared" si="13"/>
        <v>25</v>
      </c>
      <c r="N117" t="b">
        <v>0</v>
      </c>
      <c r="O117" s="9">
        <f t="shared" si="14"/>
        <v>1.4044444444444444</v>
      </c>
      <c r="P117" s="14">
        <f t="shared" si="15"/>
        <v>28.727272727272727</v>
      </c>
      <c r="Q117" s="14" t="s">
        <v>8314</v>
      </c>
      <c r="R117" s="14" t="s">
        <v>8316</v>
      </c>
      <c r="S117">
        <v>22</v>
      </c>
      <c r="T117" t="b">
        <v>1</v>
      </c>
      <c r="U117" t="s">
        <v>8266</v>
      </c>
      <c r="V117">
        <f t="shared" si="16"/>
        <v>22</v>
      </c>
      <c r="W117" s="21" t="str">
        <f t="shared" si="17"/>
        <v xml:space="preserve"> </v>
      </c>
      <c r="X117" s="21" t="str">
        <f t="shared" si="18"/>
        <v xml:space="preserve"> </v>
      </c>
    </row>
    <row r="118" spans="1:24" ht="43.2" x14ac:dyDescent="0.3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11"/>
        <v>40641.455497685187</v>
      </c>
      <c r="K118">
        <v>1298289355</v>
      </c>
      <c r="L118" s="10">
        <f t="shared" si="12"/>
        <v>40595.497164351851</v>
      </c>
      <c r="M118" s="11">
        <f t="shared" si="13"/>
        <v>45.958333333335759</v>
      </c>
      <c r="N118" t="b">
        <v>0</v>
      </c>
      <c r="O118" s="9">
        <f t="shared" si="14"/>
        <v>1.1365714285714286</v>
      </c>
      <c r="P118" s="14">
        <f t="shared" si="15"/>
        <v>69.78947368421052</v>
      </c>
      <c r="Q118" s="14" t="s">
        <v>8314</v>
      </c>
      <c r="R118" s="14" t="s">
        <v>8316</v>
      </c>
      <c r="S118">
        <v>57</v>
      </c>
      <c r="T118" t="b">
        <v>1</v>
      </c>
      <c r="U118" t="s">
        <v>8266</v>
      </c>
      <c r="V118">
        <f t="shared" si="16"/>
        <v>57</v>
      </c>
      <c r="W118" s="21" t="str">
        <f t="shared" si="17"/>
        <v xml:space="preserve"> </v>
      </c>
      <c r="X118" s="21" t="str">
        <f t="shared" si="18"/>
        <v xml:space="preserve"> </v>
      </c>
    </row>
    <row r="119" spans="1:24" ht="57.6" x14ac:dyDescent="0.3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11"/>
        <v>40338.791666666664</v>
      </c>
      <c r="K119">
        <v>1268337744</v>
      </c>
      <c r="L119" s="10">
        <f t="shared" si="12"/>
        <v>40248.834999999999</v>
      </c>
      <c r="M119" s="11">
        <f t="shared" si="13"/>
        <v>89.956666666665114</v>
      </c>
      <c r="N119" t="b">
        <v>0</v>
      </c>
      <c r="O119" s="9">
        <f t="shared" si="14"/>
        <v>1.0049377777777779</v>
      </c>
      <c r="P119" s="14">
        <f t="shared" si="15"/>
        <v>167.48962962962963</v>
      </c>
      <c r="Q119" s="14" t="s">
        <v>8314</v>
      </c>
      <c r="R119" s="14" t="s">
        <v>8316</v>
      </c>
      <c r="S119">
        <v>27</v>
      </c>
      <c r="T119" t="b">
        <v>1</v>
      </c>
      <c r="U119" t="s">
        <v>8266</v>
      </c>
      <c r="V119">
        <f t="shared" si="16"/>
        <v>27</v>
      </c>
      <c r="W119" s="21" t="str">
        <f t="shared" si="17"/>
        <v xml:space="preserve"> </v>
      </c>
      <c r="X119" s="21" t="str">
        <f t="shared" si="18"/>
        <v xml:space="preserve"> </v>
      </c>
    </row>
    <row r="120" spans="1:24" ht="28.8" x14ac:dyDescent="0.3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11"/>
        <v>40753.053657407407</v>
      </c>
      <c r="K120">
        <v>1309310236</v>
      </c>
      <c r="L120" s="10">
        <f t="shared" si="12"/>
        <v>40723.053657407407</v>
      </c>
      <c r="M120" s="11">
        <f t="shared" si="13"/>
        <v>30</v>
      </c>
      <c r="N120" t="b">
        <v>0</v>
      </c>
      <c r="O120" s="9">
        <f t="shared" si="14"/>
        <v>1.1303159999999999</v>
      </c>
      <c r="P120" s="14">
        <f t="shared" si="15"/>
        <v>144.91230769230768</v>
      </c>
      <c r="Q120" s="14" t="s">
        <v>8314</v>
      </c>
      <c r="R120" s="14" t="s">
        <v>8316</v>
      </c>
      <c r="S120">
        <v>39</v>
      </c>
      <c r="T120" t="b">
        <v>1</v>
      </c>
      <c r="U120" t="s">
        <v>8266</v>
      </c>
      <c r="V120">
        <f t="shared" si="16"/>
        <v>39</v>
      </c>
      <c r="W120" s="21" t="str">
        <f t="shared" si="17"/>
        <v xml:space="preserve"> </v>
      </c>
      <c r="X120" s="21" t="str">
        <f t="shared" si="18"/>
        <v xml:space="preserve"> </v>
      </c>
    </row>
    <row r="121" spans="1:24" ht="43.2" x14ac:dyDescent="0.3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11"/>
        <v>40768.958333333336</v>
      </c>
      <c r="K121">
        <v>1310693986</v>
      </c>
      <c r="L121" s="10">
        <f t="shared" si="12"/>
        <v>40739.069282407407</v>
      </c>
      <c r="M121" s="11">
        <f t="shared" si="13"/>
        <v>29.889050925929041</v>
      </c>
      <c r="N121" t="b">
        <v>0</v>
      </c>
      <c r="O121" s="9">
        <f t="shared" si="14"/>
        <v>1.0455692307692308</v>
      </c>
      <c r="P121" s="14">
        <f t="shared" si="15"/>
        <v>91.840540540540545</v>
      </c>
      <c r="Q121" s="14" t="s">
        <v>8314</v>
      </c>
      <c r="R121" s="14" t="s">
        <v>8316</v>
      </c>
      <c r="S121">
        <v>37</v>
      </c>
      <c r="T121" t="b">
        <v>1</v>
      </c>
      <c r="U121" t="s">
        <v>8266</v>
      </c>
      <c r="V121">
        <f t="shared" si="16"/>
        <v>37</v>
      </c>
      <c r="W121" s="21" t="str">
        <f t="shared" si="17"/>
        <v xml:space="preserve"> </v>
      </c>
      <c r="X121" s="21" t="str">
        <f t="shared" si="18"/>
        <v xml:space="preserve"> </v>
      </c>
    </row>
    <row r="122" spans="1:24" ht="57.6" x14ac:dyDescent="0.3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11"/>
        <v>42646.049849537041</v>
      </c>
      <c r="K122">
        <v>1472865107</v>
      </c>
      <c r="L122" s="10">
        <f t="shared" si="12"/>
        <v>42616.049849537041</v>
      </c>
      <c r="M122" s="11">
        <f t="shared" si="13"/>
        <v>30</v>
      </c>
      <c r="N122" t="b">
        <v>0</v>
      </c>
      <c r="O122" s="9">
        <f t="shared" si="14"/>
        <v>1.4285714285714287E-4</v>
      </c>
      <c r="P122" s="14">
        <f t="shared" si="15"/>
        <v>10</v>
      </c>
      <c r="Q122" s="14" t="s">
        <v>8314</v>
      </c>
      <c r="R122" s="14" t="s">
        <v>8317</v>
      </c>
      <c r="S122">
        <v>1</v>
      </c>
      <c r="T122" t="b">
        <v>0</v>
      </c>
      <c r="U122" t="s">
        <v>8267</v>
      </c>
      <c r="V122" t="str">
        <f t="shared" si="16"/>
        <v xml:space="preserve"> </v>
      </c>
      <c r="W122" s="21" t="str">
        <f t="shared" si="17"/>
        <v xml:space="preserve"> </v>
      </c>
      <c r="X122" s="21">
        <f t="shared" si="18"/>
        <v>1</v>
      </c>
    </row>
    <row r="123" spans="1:24" ht="57.6" x14ac:dyDescent="0.3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11"/>
        <v>42112.427777777775</v>
      </c>
      <c r="K123">
        <v>1427993710</v>
      </c>
      <c r="L123" s="10">
        <f t="shared" si="12"/>
        <v>42096.704976851848</v>
      </c>
      <c r="M123" s="11">
        <f t="shared" si="13"/>
        <v>15.722800925927004</v>
      </c>
      <c r="N123" t="b">
        <v>0</v>
      </c>
      <c r="O123" s="9">
        <f t="shared" si="14"/>
        <v>3.3333333333333332E-4</v>
      </c>
      <c r="P123" s="14">
        <f t="shared" si="15"/>
        <v>1</v>
      </c>
      <c r="Q123" s="14" t="s">
        <v>8314</v>
      </c>
      <c r="R123" s="14" t="s">
        <v>8317</v>
      </c>
      <c r="S123">
        <v>1</v>
      </c>
      <c r="T123" t="b">
        <v>0</v>
      </c>
      <c r="U123" t="s">
        <v>8267</v>
      </c>
      <c r="V123" t="str">
        <f t="shared" si="16"/>
        <v xml:space="preserve"> </v>
      </c>
      <c r="W123" s="21" t="str">
        <f t="shared" si="17"/>
        <v xml:space="preserve"> </v>
      </c>
      <c r="X123" s="21">
        <f t="shared" si="18"/>
        <v>1</v>
      </c>
    </row>
    <row r="124" spans="1:24" ht="28.8" x14ac:dyDescent="0.3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11"/>
        <v>42653.431793981479</v>
      </c>
      <c r="K124">
        <v>1470910907</v>
      </c>
      <c r="L124" s="10">
        <f t="shared" si="12"/>
        <v>42593.431793981479</v>
      </c>
      <c r="M124" s="11">
        <f t="shared" si="13"/>
        <v>60</v>
      </c>
      <c r="N124" t="b">
        <v>0</v>
      </c>
      <c r="O124" s="9">
        <f t="shared" si="14"/>
        <v>0</v>
      </c>
      <c r="P124" s="14">
        <f t="shared" si="15"/>
        <v>0</v>
      </c>
      <c r="Q124" s="14" t="s">
        <v>8314</v>
      </c>
      <c r="R124" s="14" t="s">
        <v>8317</v>
      </c>
      <c r="S124">
        <v>0</v>
      </c>
      <c r="T124" t="b">
        <v>0</v>
      </c>
      <c r="U124" t="s">
        <v>8267</v>
      </c>
      <c r="V124" t="str">
        <f t="shared" si="16"/>
        <v xml:space="preserve"> </v>
      </c>
      <c r="W124" s="21" t="str">
        <f t="shared" si="17"/>
        <v xml:space="preserve"> </v>
      </c>
      <c r="X124" s="21">
        <f t="shared" si="18"/>
        <v>0</v>
      </c>
    </row>
    <row r="125" spans="1:24" ht="43.2" x14ac:dyDescent="0.3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11"/>
        <v>41940.916666666664</v>
      </c>
      <c r="K125">
        <v>1411411564</v>
      </c>
      <c r="L125" s="10">
        <f t="shared" si="12"/>
        <v>41904.781990740739</v>
      </c>
      <c r="M125" s="11">
        <f t="shared" si="13"/>
        <v>36.134675925924967</v>
      </c>
      <c r="N125" t="b">
        <v>0</v>
      </c>
      <c r="O125" s="9">
        <f t="shared" si="14"/>
        <v>2.7454545454545453E-3</v>
      </c>
      <c r="P125" s="14">
        <f t="shared" si="15"/>
        <v>25.166666666666668</v>
      </c>
      <c r="Q125" s="14" t="s">
        <v>8314</v>
      </c>
      <c r="R125" s="14" t="s">
        <v>8317</v>
      </c>
      <c r="S125">
        <v>6</v>
      </c>
      <c r="T125" t="b">
        <v>0</v>
      </c>
      <c r="U125" t="s">
        <v>8267</v>
      </c>
      <c r="V125" t="str">
        <f t="shared" si="16"/>
        <v xml:space="preserve"> </v>
      </c>
      <c r="W125" s="21" t="str">
        <f t="shared" si="17"/>
        <v xml:space="preserve"> </v>
      </c>
      <c r="X125" s="21">
        <f t="shared" si="18"/>
        <v>6</v>
      </c>
    </row>
    <row r="126" spans="1:24" ht="43.2" x14ac:dyDescent="0.3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11"/>
        <v>42139.928726851853</v>
      </c>
      <c r="K126">
        <v>1429568242</v>
      </c>
      <c r="L126" s="10">
        <f t="shared" si="12"/>
        <v>42114.928726851853</v>
      </c>
      <c r="M126" s="11">
        <f t="shared" si="13"/>
        <v>25</v>
      </c>
      <c r="N126" t="b">
        <v>0</v>
      </c>
      <c r="O126" s="9">
        <f t="shared" si="14"/>
        <v>0</v>
      </c>
      <c r="P126" s="14">
        <f t="shared" si="15"/>
        <v>0</v>
      </c>
      <c r="Q126" s="14" t="s">
        <v>8314</v>
      </c>
      <c r="R126" s="14" t="s">
        <v>8317</v>
      </c>
      <c r="S126">
        <v>0</v>
      </c>
      <c r="T126" t="b">
        <v>0</v>
      </c>
      <c r="U126" t="s">
        <v>8267</v>
      </c>
      <c r="V126" t="str">
        <f t="shared" si="16"/>
        <v xml:space="preserve"> </v>
      </c>
      <c r="W126" s="21" t="str">
        <f t="shared" si="17"/>
        <v xml:space="preserve"> </v>
      </c>
      <c r="X126" s="21">
        <f t="shared" si="18"/>
        <v>0</v>
      </c>
    </row>
    <row r="127" spans="1:24" ht="43.2" x14ac:dyDescent="0.3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11"/>
        <v>42769.993981481486</v>
      </c>
      <c r="K127">
        <v>1480981880</v>
      </c>
      <c r="L127" s="10">
        <f t="shared" si="12"/>
        <v>42709.993981481486</v>
      </c>
      <c r="M127" s="11">
        <f t="shared" si="13"/>
        <v>60</v>
      </c>
      <c r="N127" t="b">
        <v>0</v>
      </c>
      <c r="O127" s="9">
        <f t="shared" si="14"/>
        <v>0.14000000000000001</v>
      </c>
      <c r="P127" s="14">
        <f t="shared" si="15"/>
        <v>11.666666666666666</v>
      </c>
      <c r="Q127" s="14" t="s">
        <v>8314</v>
      </c>
      <c r="R127" s="14" t="s">
        <v>8317</v>
      </c>
      <c r="S127">
        <v>6</v>
      </c>
      <c r="T127" t="b">
        <v>0</v>
      </c>
      <c r="U127" t="s">
        <v>8267</v>
      </c>
      <c r="V127" t="str">
        <f t="shared" si="16"/>
        <v xml:space="preserve"> </v>
      </c>
      <c r="W127" s="21" t="str">
        <f t="shared" si="17"/>
        <v xml:space="preserve"> </v>
      </c>
      <c r="X127" s="21">
        <f t="shared" si="18"/>
        <v>6</v>
      </c>
    </row>
    <row r="128" spans="1:24" ht="43.2" x14ac:dyDescent="0.3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11"/>
        <v>42166.083333333328</v>
      </c>
      <c r="K128">
        <v>1431353337</v>
      </c>
      <c r="L128" s="10">
        <f t="shared" si="12"/>
        <v>42135.589548611111</v>
      </c>
      <c r="M128" s="11">
        <f t="shared" si="13"/>
        <v>30.493784722217242</v>
      </c>
      <c r="N128" t="b">
        <v>0</v>
      </c>
      <c r="O128" s="9">
        <f t="shared" si="14"/>
        <v>5.5480000000000002E-2</v>
      </c>
      <c r="P128" s="14">
        <f t="shared" si="15"/>
        <v>106.69230769230769</v>
      </c>
      <c r="Q128" s="14" t="s">
        <v>8314</v>
      </c>
      <c r="R128" s="14" t="s">
        <v>8317</v>
      </c>
      <c r="S128">
        <v>13</v>
      </c>
      <c r="T128" t="b">
        <v>0</v>
      </c>
      <c r="U128" t="s">
        <v>8267</v>
      </c>
      <c r="V128" t="str">
        <f t="shared" si="16"/>
        <v xml:space="preserve"> </v>
      </c>
      <c r="W128" s="21" t="str">
        <f t="shared" si="17"/>
        <v xml:space="preserve"> </v>
      </c>
      <c r="X128" s="21">
        <f t="shared" si="18"/>
        <v>13</v>
      </c>
    </row>
    <row r="129" spans="1:24" ht="43.2" x14ac:dyDescent="0.3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11"/>
        <v>42097.582650462966</v>
      </c>
      <c r="K129">
        <v>1425481141</v>
      </c>
      <c r="L129" s="10">
        <f t="shared" si="12"/>
        <v>42067.62431712963</v>
      </c>
      <c r="M129" s="11">
        <f t="shared" si="13"/>
        <v>29.958333333335759</v>
      </c>
      <c r="N129" t="b">
        <v>0</v>
      </c>
      <c r="O129" s="9">
        <f t="shared" si="14"/>
        <v>2.375E-2</v>
      </c>
      <c r="P129" s="14">
        <f t="shared" si="15"/>
        <v>47.5</v>
      </c>
      <c r="Q129" s="14" t="s">
        <v>8314</v>
      </c>
      <c r="R129" s="14" t="s">
        <v>8317</v>
      </c>
      <c r="S129">
        <v>4</v>
      </c>
      <c r="T129" t="b">
        <v>0</v>
      </c>
      <c r="U129" t="s">
        <v>8267</v>
      </c>
      <c r="V129" t="str">
        <f t="shared" si="16"/>
        <v xml:space="preserve"> </v>
      </c>
      <c r="W129" s="21" t="str">
        <f t="shared" si="17"/>
        <v xml:space="preserve"> </v>
      </c>
      <c r="X129" s="21">
        <f t="shared" si="18"/>
        <v>4</v>
      </c>
    </row>
    <row r="130" spans="1:24" ht="28.8" x14ac:dyDescent="0.3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ref="J130:J193" si="19">(((I130/60)/60)/24)+DATE(1970,1,1)</f>
        <v>42663.22792824074</v>
      </c>
      <c r="K130">
        <v>1473917293</v>
      </c>
      <c r="L130" s="10">
        <f t="shared" ref="L130:L193" si="20">(((K130/60)/60)/24)+DATE(1970,1,1)</f>
        <v>42628.22792824074</v>
      </c>
      <c r="M130" s="11">
        <f t="shared" ref="M130:M193" si="21">J130-L130</f>
        <v>35</v>
      </c>
      <c r="N130" t="b">
        <v>0</v>
      </c>
      <c r="O130" s="9">
        <f t="shared" ref="O130:O193" si="22">E130/D130</f>
        <v>1.8669999999999999E-2</v>
      </c>
      <c r="P130" s="14">
        <f t="shared" ref="P130:P193" si="23">IF(E130&gt;0,(E130/S130),0)</f>
        <v>311.16666666666669</v>
      </c>
      <c r="Q130" s="14" t="s">
        <v>8314</v>
      </c>
      <c r="R130" s="14" t="s">
        <v>8317</v>
      </c>
      <c r="S130">
        <v>6</v>
      </c>
      <c r="T130" t="b">
        <v>0</v>
      </c>
      <c r="U130" t="s">
        <v>8267</v>
      </c>
      <c r="V130" t="str">
        <f t="shared" si="16"/>
        <v xml:space="preserve"> </v>
      </c>
      <c r="W130" s="21" t="str">
        <f t="shared" si="17"/>
        <v xml:space="preserve"> </v>
      </c>
      <c r="X130" s="21">
        <f t="shared" si="18"/>
        <v>6</v>
      </c>
    </row>
    <row r="131" spans="1:24" ht="57.6" x14ac:dyDescent="0.3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si="19"/>
        <v>41942.937303240738</v>
      </c>
      <c r="K131">
        <v>1409524183</v>
      </c>
      <c r="L131" s="10">
        <f t="shared" si="20"/>
        <v>41882.937303240738</v>
      </c>
      <c r="M131" s="11">
        <f t="shared" si="21"/>
        <v>60</v>
      </c>
      <c r="N131" t="b">
        <v>0</v>
      </c>
      <c r="O131" s="9">
        <f t="shared" si="22"/>
        <v>0</v>
      </c>
      <c r="P131" s="14">
        <f t="shared" si="23"/>
        <v>0</v>
      </c>
      <c r="Q131" s="14" t="s">
        <v>8314</v>
      </c>
      <c r="R131" s="14" t="s">
        <v>8317</v>
      </c>
      <c r="S131">
        <v>0</v>
      </c>
      <c r="T131" t="b">
        <v>0</v>
      </c>
      <c r="U131" t="s">
        <v>8267</v>
      </c>
      <c r="V131" t="str">
        <f t="shared" ref="V131:V194" si="24">IF(F131 = "successful",S131," ")</f>
        <v xml:space="preserve"> </v>
      </c>
      <c r="W131" s="21" t="str">
        <f t="shared" ref="W131:W194" si="25">IF(F131 = "failed",S131," ")</f>
        <v xml:space="preserve"> </v>
      </c>
      <c r="X131" s="21">
        <f t="shared" ref="X131:X194" si="26">IF(F131 = "canceled",S131," ")</f>
        <v>0</v>
      </c>
    </row>
    <row r="132" spans="1:24" ht="43.2" x14ac:dyDescent="0.3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19"/>
        <v>41806.844444444447</v>
      </c>
      <c r="K132">
        <v>1400536692</v>
      </c>
      <c r="L132" s="10">
        <f t="shared" si="20"/>
        <v>41778.915416666663</v>
      </c>
      <c r="M132" s="11">
        <f t="shared" si="21"/>
        <v>27.929027777783631</v>
      </c>
      <c r="N132" t="b">
        <v>0</v>
      </c>
      <c r="O132" s="9">
        <f t="shared" si="22"/>
        <v>0</v>
      </c>
      <c r="P132" s="14">
        <f t="shared" si="23"/>
        <v>0</v>
      </c>
      <c r="Q132" s="14" t="s">
        <v>8314</v>
      </c>
      <c r="R132" s="14" t="s">
        <v>8317</v>
      </c>
      <c r="S132">
        <v>0</v>
      </c>
      <c r="T132" t="b">
        <v>0</v>
      </c>
      <c r="U132" t="s">
        <v>8267</v>
      </c>
      <c r="V132" t="str">
        <f t="shared" si="24"/>
        <v xml:space="preserve"> </v>
      </c>
      <c r="W132" s="21" t="str">
        <f t="shared" si="25"/>
        <v xml:space="preserve"> </v>
      </c>
      <c r="X132" s="21">
        <f t="shared" si="26"/>
        <v>0</v>
      </c>
    </row>
    <row r="133" spans="1:24" x14ac:dyDescent="0.3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19"/>
        <v>42557</v>
      </c>
      <c r="K133">
        <v>1466453161</v>
      </c>
      <c r="L133" s="10">
        <f t="shared" si="20"/>
        <v>42541.837511574078</v>
      </c>
      <c r="M133" s="11">
        <f t="shared" si="21"/>
        <v>15.162488425921765</v>
      </c>
      <c r="N133" t="b">
        <v>0</v>
      </c>
      <c r="O133" s="9">
        <f t="shared" si="22"/>
        <v>0</v>
      </c>
      <c r="P133" s="14">
        <f t="shared" si="23"/>
        <v>0</v>
      </c>
      <c r="Q133" s="14" t="s">
        <v>8314</v>
      </c>
      <c r="R133" s="14" t="s">
        <v>8317</v>
      </c>
      <c r="S133">
        <v>0</v>
      </c>
      <c r="T133" t="b">
        <v>0</v>
      </c>
      <c r="U133" t="s">
        <v>8267</v>
      </c>
      <c r="V133" t="str">
        <f t="shared" si="24"/>
        <v xml:space="preserve"> </v>
      </c>
      <c r="W133" s="21" t="str">
        <f t="shared" si="25"/>
        <v xml:space="preserve"> </v>
      </c>
      <c r="X133" s="21">
        <f t="shared" si="26"/>
        <v>0</v>
      </c>
    </row>
    <row r="134" spans="1:24" ht="43.2" x14ac:dyDescent="0.3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19"/>
        <v>41950.854247685187</v>
      </c>
      <c r="K134">
        <v>1411500607</v>
      </c>
      <c r="L134" s="10">
        <f t="shared" si="20"/>
        <v>41905.812581018516</v>
      </c>
      <c r="M134" s="11">
        <f t="shared" si="21"/>
        <v>45.041666666671517</v>
      </c>
      <c r="N134" t="b">
        <v>0</v>
      </c>
      <c r="O134" s="9">
        <f t="shared" si="22"/>
        <v>9.5687499999999995E-2</v>
      </c>
      <c r="P134" s="14">
        <f t="shared" si="23"/>
        <v>94.506172839506178</v>
      </c>
      <c r="Q134" s="14" t="s">
        <v>8314</v>
      </c>
      <c r="R134" s="14" t="s">
        <v>8317</v>
      </c>
      <c r="S134">
        <v>81</v>
      </c>
      <c r="T134" t="b">
        <v>0</v>
      </c>
      <c r="U134" t="s">
        <v>8267</v>
      </c>
      <c r="V134" t="str">
        <f t="shared" si="24"/>
        <v xml:space="preserve"> </v>
      </c>
      <c r="W134" s="21" t="str">
        <f t="shared" si="25"/>
        <v xml:space="preserve"> </v>
      </c>
      <c r="X134" s="21">
        <f t="shared" si="26"/>
        <v>81</v>
      </c>
    </row>
    <row r="135" spans="1:24" ht="28.8" x14ac:dyDescent="0.3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19"/>
        <v>42521.729861111111</v>
      </c>
      <c r="K135">
        <v>1462130584</v>
      </c>
      <c r="L135" s="10">
        <f t="shared" si="20"/>
        <v>42491.80768518518</v>
      </c>
      <c r="M135" s="11">
        <f t="shared" si="21"/>
        <v>29.922175925930787</v>
      </c>
      <c r="N135" t="b">
        <v>0</v>
      </c>
      <c r="O135" s="9">
        <f t="shared" si="22"/>
        <v>0</v>
      </c>
      <c r="P135" s="14">
        <f t="shared" si="23"/>
        <v>0</v>
      </c>
      <c r="Q135" s="14" t="s">
        <v>8314</v>
      </c>
      <c r="R135" s="14" t="s">
        <v>8317</v>
      </c>
      <c r="S135">
        <v>0</v>
      </c>
      <c r="T135" t="b">
        <v>0</v>
      </c>
      <c r="U135" t="s">
        <v>8267</v>
      </c>
      <c r="V135" t="str">
        <f t="shared" si="24"/>
        <v xml:space="preserve"> </v>
      </c>
      <c r="W135" s="21" t="str">
        <f t="shared" si="25"/>
        <v xml:space="preserve"> </v>
      </c>
      <c r="X135" s="21">
        <f t="shared" si="26"/>
        <v>0</v>
      </c>
    </row>
    <row r="136" spans="1:24" ht="28.8" x14ac:dyDescent="0.3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19"/>
        <v>42251.708333333328</v>
      </c>
      <c r="K136">
        <v>1438811418</v>
      </c>
      <c r="L136" s="10">
        <f t="shared" si="20"/>
        <v>42221.909930555557</v>
      </c>
      <c r="M136" s="11">
        <f t="shared" si="21"/>
        <v>29.798402777771116</v>
      </c>
      <c r="N136" t="b">
        <v>0</v>
      </c>
      <c r="O136" s="9">
        <f t="shared" si="22"/>
        <v>0</v>
      </c>
      <c r="P136" s="14">
        <f t="shared" si="23"/>
        <v>0</v>
      </c>
      <c r="Q136" s="14" t="s">
        <v>8314</v>
      </c>
      <c r="R136" s="14" t="s">
        <v>8317</v>
      </c>
      <c r="S136">
        <v>0</v>
      </c>
      <c r="T136" t="b">
        <v>0</v>
      </c>
      <c r="U136" t="s">
        <v>8267</v>
      </c>
      <c r="V136" t="str">
        <f t="shared" si="24"/>
        <v xml:space="preserve"> </v>
      </c>
      <c r="W136" s="21" t="str">
        <f t="shared" si="25"/>
        <v xml:space="preserve"> </v>
      </c>
      <c r="X136" s="21">
        <f t="shared" si="26"/>
        <v>0</v>
      </c>
    </row>
    <row r="137" spans="1:24" ht="43.2" x14ac:dyDescent="0.3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19"/>
        <v>41821.791666666664</v>
      </c>
      <c r="K137">
        <v>1401354597</v>
      </c>
      <c r="L137" s="10">
        <f t="shared" si="20"/>
        <v>41788.381909722222</v>
      </c>
      <c r="M137" s="11">
        <f t="shared" si="21"/>
        <v>33.409756944442051</v>
      </c>
      <c r="N137" t="b">
        <v>0</v>
      </c>
      <c r="O137" s="9">
        <f t="shared" si="22"/>
        <v>0.13433333333333333</v>
      </c>
      <c r="P137" s="14">
        <f t="shared" si="23"/>
        <v>80.599999999999994</v>
      </c>
      <c r="Q137" s="14" t="s">
        <v>8314</v>
      </c>
      <c r="R137" s="14" t="s">
        <v>8317</v>
      </c>
      <c r="S137">
        <v>5</v>
      </c>
      <c r="T137" t="b">
        <v>0</v>
      </c>
      <c r="U137" t="s">
        <v>8267</v>
      </c>
      <c r="V137" t="str">
        <f t="shared" si="24"/>
        <v xml:space="preserve"> </v>
      </c>
      <c r="W137" s="21" t="str">
        <f t="shared" si="25"/>
        <v xml:space="preserve"> </v>
      </c>
      <c r="X137" s="21">
        <f t="shared" si="26"/>
        <v>5</v>
      </c>
    </row>
    <row r="138" spans="1:24" ht="57.6" x14ac:dyDescent="0.3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19"/>
        <v>42140.427777777775</v>
      </c>
      <c r="K138">
        <v>1427968234</v>
      </c>
      <c r="L138" s="10">
        <f t="shared" si="20"/>
        <v>42096.410115740742</v>
      </c>
      <c r="M138" s="11">
        <f t="shared" si="21"/>
        <v>44.017662037033006</v>
      </c>
      <c r="N138" t="b">
        <v>0</v>
      </c>
      <c r="O138" s="9">
        <f t="shared" si="22"/>
        <v>0</v>
      </c>
      <c r="P138" s="14">
        <f t="shared" si="23"/>
        <v>0</v>
      </c>
      <c r="Q138" s="14" t="s">
        <v>8314</v>
      </c>
      <c r="R138" s="14" t="s">
        <v>8317</v>
      </c>
      <c r="S138">
        <v>0</v>
      </c>
      <c r="T138" t="b">
        <v>0</v>
      </c>
      <c r="U138" t="s">
        <v>8267</v>
      </c>
      <c r="V138" t="str">
        <f t="shared" si="24"/>
        <v xml:space="preserve"> </v>
      </c>
      <c r="W138" s="21" t="str">
        <f t="shared" si="25"/>
        <v xml:space="preserve"> </v>
      </c>
      <c r="X138" s="21">
        <f t="shared" si="26"/>
        <v>0</v>
      </c>
    </row>
    <row r="139" spans="1:24" ht="43.2" x14ac:dyDescent="0.3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19"/>
        <v>42289.573993055557</v>
      </c>
      <c r="K139">
        <v>1440337593</v>
      </c>
      <c r="L139" s="10">
        <f t="shared" si="20"/>
        <v>42239.573993055557</v>
      </c>
      <c r="M139" s="11">
        <f t="shared" si="21"/>
        <v>50</v>
      </c>
      <c r="N139" t="b">
        <v>0</v>
      </c>
      <c r="O139" s="9">
        <f t="shared" si="22"/>
        <v>0</v>
      </c>
      <c r="P139" s="14">
        <f t="shared" si="23"/>
        <v>0</v>
      </c>
      <c r="Q139" s="14" t="s">
        <v>8314</v>
      </c>
      <c r="R139" s="14" t="s">
        <v>8317</v>
      </c>
      <c r="S139">
        <v>0</v>
      </c>
      <c r="T139" t="b">
        <v>0</v>
      </c>
      <c r="U139" t="s">
        <v>8267</v>
      </c>
      <c r="V139" t="str">
        <f t="shared" si="24"/>
        <v xml:space="preserve"> </v>
      </c>
      <c r="W139" s="21" t="str">
        <f t="shared" si="25"/>
        <v xml:space="preserve"> </v>
      </c>
      <c r="X139" s="21">
        <f t="shared" si="26"/>
        <v>0</v>
      </c>
    </row>
    <row r="140" spans="1:24" ht="43.2" x14ac:dyDescent="0.3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19"/>
        <v>42217.207638888889</v>
      </c>
      <c r="K140">
        <v>1435731041</v>
      </c>
      <c r="L140" s="10">
        <f t="shared" si="20"/>
        <v>42186.257418981477</v>
      </c>
      <c r="M140" s="11">
        <f t="shared" si="21"/>
        <v>30.950219907412247</v>
      </c>
      <c r="N140" t="b">
        <v>0</v>
      </c>
      <c r="O140" s="9">
        <f t="shared" si="22"/>
        <v>3.1413333333333335E-2</v>
      </c>
      <c r="P140" s="14">
        <f t="shared" si="23"/>
        <v>81.241379310344826</v>
      </c>
      <c r="Q140" s="14" t="s">
        <v>8314</v>
      </c>
      <c r="R140" s="14" t="s">
        <v>8317</v>
      </c>
      <c r="S140">
        <v>58</v>
      </c>
      <c r="T140" t="b">
        <v>0</v>
      </c>
      <c r="U140" t="s">
        <v>8267</v>
      </c>
      <c r="V140" t="str">
        <f t="shared" si="24"/>
        <v xml:space="preserve"> </v>
      </c>
      <c r="W140" s="21" t="str">
        <f t="shared" si="25"/>
        <v xml:space="preserve"> </v>
      </c>
      <c r="X140" s="21">
        <f t="shared" si="26"/>
        <v>58</v>
      </c>
    </row>
    <row r="141" spans="1:24" ht="43.2" x14ac:dyDescent="0.3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19"/>
        <v>42197.920972222222</v>
      </c>
      <c r="K141">
        <v>1435874772</v>
      </c>
      <c r="L141" s="10">
        <f t="shared" si="20"/>
        <v>42187.920972222222</v>
      </c>
      <c r="M141" s="11">
        <f t="shared" si="21"/>
        <v>10</v>
      </c>
      <c r="N141" t="b">
        <v>0</v>
      </c>
      <c r="O141" s="9">
        <f t="shared" si="22"/>
        <v>1</v>
      </c>
      <c r="P141" s="14">
        <f t="shared" si="23"/>
        <v>500</v>
      </c>
      <c r="Q141" s="14" t="s">
        <v>8314</v>
      </c>
      <c r="R141" s="14" t="s">
        <v>8317</v>
      </c>
      <c r="S141">
        <v>1</v>
      </c>
      <c r="T141" t="b">
        <v>0</v>
      </c>
      <c r="U141" t="s">
        <v>8267</v>
      </c>
      <c r="V141" t="str">
        <f t="shared" si="24"/>
        <v xml:space="preserve"> </v>
      </c>
      <c r="W141" s="21" t="str">
        <f t="shared" si="25"/>
        <v xml:space="preserve"> </v>
      </c>
      <c r="X141" s="21">
        <f t="shared" si="26"/>
        <v>1</v>
      </c>
    </row>
    <row r="142" spans="1:24" ht="43.2" x14ac:dyDescent="0.3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19"/>
        <v>42083.15662037037</v>
      </c>
      <c r="K142">
        <v>1424234732</v>
      </c>
      <c r="L142" s="10">
        <f t="shared" si="20"/>
        <v>42053.198287037041</v>
      </c>
      <c r="M142" s="11">
        <f t="shared" si="21"/>
        <v>29.958333333328483</v>
      </c>
      <c r="N142" t="b">
        <v>0</v>
      </c>
      <c r="O142" s="9">
        <f t="shared" si="22"/>
        <v>0</v>
      </c>
      <c r="P142" s="14">
        <f t="shared" si="23"/>
        <v>0</v>
      </c>
      <c r="Q142" s="14" t="s">
        <v>8314</v>
      </c>
      <c r="R142" s="14" t="s">
        <v>8317</v>
      </c>
      <c r="S142">
        <v>0</v>
      </c>
      <c r="T142" t="b">
        <v>0</v>
      </c>
      <c r="U142" t="s">
        <v>8267</v>
      </c>
      <c r="V142" t="str">
        <f t="shared" si="24"/>
        <v xml:space="preserve"> </v>
      </c>
      <c r="W142" s="21" t="str">
        <f t="shared" si="25"/>
        <v xml:space="preserve"> </v>
      </c>
      <c r="X142" s="21">
        <f t="shared" si="26"/>
        <v>0</v>
      </c>
    </row>
    <row r="143" spans="1:24" ht="43.2" x14ac:dyDescent="0.3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19"/>
        <v>42155.153043981481</v>
      </c>
      <c r="K143">
        <v>1429155623</v>
      </c>
      <c r="L143" s="10">
        <f t="shared" si="20"/>
        <v>42110.153043981481</v>
      </c>
      <c r="M143" s="11">
        <f t="shared" si="21"/>
        <v>45</v>
      </c>
      <c r="N143" t="b">
        <v>0</v>
      </c>
      <c r="O143" s="9">
        <f t="shared" si="22"/>
        <v>0.10775</v>
      </c>
      <c r="P143" s="14">
        <f t="shared" si="23"/>
        <v>46.178571428571431</v>
      </c>
      <c r="Q143" s="14" t="s">
        <v>8314</v>
      </c>
      <c r="R143" s="14" t="s">
        <v>8317</v>
      </c>
      <c r="S143">
        <v>28</v>
      </c>
      <c r="T143" t="b">
        <v>0</v>
      </c>
      <c r="U143" t="s">
        <v>8267</v>
      </c>
      <c r="V143" t="str">
        <f t="shared" si="24"/>
        <v xml:space="preserve"> </v>
      </c>
      <c r="W143" s="21" t="str">
        <f t="shared" si="25"/>
        <v xml:space="preserve"> </v>
      </c>
      <c r="X143" s="21">
        <f t="shared" si="26"/>
        <v>28</v>
      </c>
    </row>
    <row r="144" spans="1:24" ht="43.2" x14ac:dyDescent="0.3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19"/>
        <v>41959.934930555552</v>
      </c>
      <c r="K144">
        <v>1414358778</v>
      </c>
      <c r="L144" s="10">
        <f t="shared" si="20"/>
        <v>41938.893263888887</v>
      </c>
      <c r="M144" s="11">
        <f t="shared" si="21"/>
        <v>21.041666666664241</v>
      </c>
      <c r="N144" t="b">
        <v>0</v>
      </c>
      <c r="O144" s="9">
        <f t="shared" si="22"/>
        <v>3.3333333333333335E-3</v>
      </c>
      <c r="P144" s="14">
        <f t="shared" si="23"/>
        <v>10</v>
      </c>
      <c r="Q144" s="14" t="s">
        <v>8314</v>
      </c>
      <c r="R144" s="14" t="s">
        <v>8317</v>
      </c>
      <c r="S144">
        <v>1</v>
      </c>
      <c r="T144" t="b">
        <v>0</v>
      </c>
      <c r="U144" t="s">
        <v>8267</v>
      </c>
      <c r="V144" t="str">
        <f t="shared" si="24"/>
        <v xml:space="preserve"> </v>
      </c>
      <c r="W144" s="21" t="str">
        <f t="shared" si="25"/>
        <v xml:space="preserve"> </v>
      </c>
      <c r="X144" s="21">
        <f t="shared" si="26"/>
        <v>1</v>
      </c>
    </row>
    <row r="145" spans="1:24" ht="43.2" x14ac:dyDescent="0.3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19"/>
        <v>42616.246527777781</v>
      </c>
      <c r="K145">
        <v>1467941542</v>
      </c>
      <c r="L145" s="10">
        <f t="shared" si="20"/>
        <v>42559.064143518524</v>
      </c>
      <c r="M145" s="11">
        <f t="shared" si="21"/>
        <v>57.182384259256651</v>
      </c>
      <c r="N145" t="b">
        <v>0</v>
      </c>
      <c r="O145" s="9">
        <f t="shared" si="22"/>
        <v>0</v>
      </c>
      <c r="P145" s="14">
        <f t="shared" si="23"/>
        <v>0</v>
      </c>
      <c r="Q145" s="14" t="s">
        <v>8314</v>
      </c>
      <c r="R145" s="14" t="s">
        <v>8317</v>
      </c>
      <c r="S145">
        <v>0</v>
      </c>
      <c r="T145" t="b">
        <v>0</v>
      </c>
      <c r="U145" t="s">
        <v>8267</v>
      </c>
      <c r="V145" t="str">
        <f t="shared" si="24"/>
        <v xml:space="preserve"> </v>
      </c>
      <c r="W145" s="21" t="str">
        <f t="shared" si="25"/>
        <v xml:space="preserve"> </v>
      </c>
      <c r="X145" s="21">
        <f t="shared" si="26"/>
        <v>0</v>
      </c>
    </row>
    <row r="146" spans="1:24" ht="43.2" x14ac:dyDescent="0.3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19"/>
        <v>42107.72074074074</v>
      </c>
      <c r="K146">
        <v>1423765072</v>
      </c>
      <c r="L146" s="10">
        <f t="shared" si="20"/>
        <v>42047.762407407412</v>
      </c>
      <c r="M146" s="11">
        <f t="shared" si="21"/>
        <v>59.958333333328483</v>
      </c>
      <c r="N146" t="b">
        <v>0</v>
      </c>
      <c r="O146" s="9">
        <f t="shared" si="22"/>
        <v>0.27600000000000002</v>
      </c>
      <c r="P146" s="14">
        <f t="shared" si="23"/>
        <v>55.945945945945944</v>
      </c>
      <c r="Q146" s="14" t="s">
        <v>8314</v>
      </c>
      <c r="R146" s="14" t="s">
        <v>8317</v>
      </c>
      <c r="S146">
        <v>37</v>
      </c>
      <c r="T146" t="b">
        <v>0</v>
      </c>
      <c r="U146" t="s">
        <v>8267</v>
      </c>
      <c r="V146" t="str">
        <f t="shared" si="24"/>
        <v xml:space="preserve"> </v>
      </c>
      <c r="W146" s="21" t="str">
        <f t="shared" si="25"/>
        <v xml:space="preserve"> </v>
      </c>
      <c r="X146" s="21">
        <f t="shared" si="26"/>
        <v>37</v>
      </c>
    </row>
    <row r="147" spans="1:24" ht="43.2" x14ac:dyDescent="0.3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19"/>
        <v>42227.542268518519</v>
      </c>
      <c r="K147">
        <v>1436965252</v>
      </c>
      <c r="L147" s="10">
        <f t="shared" si="20"/>
        <v>42200.542268518519</v>
      </c>
      <c r="M147" s="11">
        <f t="shared" si="21"/>
        <v>27</v>
      </c>
      <c r="N147" t="b">
        <v>0</v>
      </c>
      <c r="O147" s="9">
        <f t="shared" si="22"/>
        <v>7.5111111111111115E-2</v>
      </c>
      <c r="P147" s="14">
        <f t="shared" si="23"/>
        <v>37.555555555555557</v>
      </c>
      <c r="Q147" s="14" t="s">
        <v>8314</v>
      </c>
      <c r="R147" s="14" t="s">
        <v>8317</v>
      </c>
      <c r="S147">
        <v>9</v>
      </c>
      <c r="T147" t="b">
        <v>0</v>
      </c>
      <c r="U147" t="s">
        <v>8267</v>
      </c>
      <c r="V147" t="str">
        <f t="shared" si="24"/>
        <v xml:space="preserve"> </v>
      </c>
      <c r="W147" s="21" t="str">
        <f t="shared" si="25"/>
        <v xml:space="preserve"> </v>
      </c>
      <c r="X147" s="21">
        <f t="shared" si="26"/>
        <v>9</v>
      </c>
    </row>
    <row r="148" spans="1:24" ht="43.2" x14ac:dyDescent="0.3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19"/>
        <v>42753.016180555554</v>
      </c>
      <c r="K148">
        <v>1479514998</v>
      </c>
      <c r="L148" s="10">
        <f t="shared" si="20"/>
        <v>42693.016180555554</v>
      </c>
      <c r="M148" s="11">
        <f t="shared" si="21"/>
        <v>60</v>
      </c>
      <c r="N148" t="b">
        <v>0</v>
      </c>
      <c r="O148" s="9">
        <f t="shared" si="22"/>
        <v>5.7499999999999999E-3</v>
      </c>
      <c r="P148" s="14">
        <f t="shared" si="23"/>
        <v>38.333333333333336</v>
      </c>
      <c r="Q148" s="14" t="s">
        <v>8314</v>
      </c>
      <c r="R148" s="14" t="s">
        <v>8317</v>
      </c>
      <c r="S148">
        <v>3</v>
      </c>
      <c r="T148" t="b">
        <v>0</v>
      </c>
      <c r="U148" t="s">
        <v>8267</v>
      </c>
      <c r="V148" t="str">
        <f t="shared" si="24"/>
        <v xml:space="preserve"> </v>
      </c>
      <c r="W148" s="21" t="str">
        <f t="shared" si="25"/>
        <v xml:space="preserve"> </v>
      </c>
      <c r="X148" s="21">
        <f t="shared" si="26"/>
        <v>3</v>
      </c>
    </row>
    <row r="149" spans="1:24" ht="28.8" x14ac:dyDescent="0.3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19"/>
        <v>42012.762499999997</v>
      </c>
      <c r="K149">
        <v>1417026340</v>
      </c>
      <c r="L149" s="10">
        <f t="shared" si="20"/>
        <v>41969.767824074079</v>
      </c>
      <c r="M149" s="11">
        <f t="shared" si="21"/>
        <v>42.994675925918273</v>
      </c>
      <c r="N149" t="b">
        <v>0</v>
      </c>
      <c r="O149" s="9">
        <f t="shared" si="22"/>
        <v>0</v>
      </c>
      <c r="P149" s="14">
        <f t="shared" si="23"/>
        <v>0</v>
      </c>
      <c r="Q149" s="14" t="s">
        <v>8314</v>
      </c>
      <c r="R149" s="14" t="s">
        <v>8317</v>
      </c>
      <c r="S149">
        <v>0</v>
      </c>
      <c r="T149" t="b">
        <v>0</v>
      </c>
      <c r="U149" t="s">
        <v>8267</v>
      </c>
      <c r="V149" t="str">
        <f t="shared" si="24"/>
        <v xml:space="preserve"> </v>
      </c>
      <c r="W149" s="21" t="str">
        <f t="shared" si="25"/>
        <v xml:space="preserve"> </v>
      </c>
      <c r="X149" s="21">
        <f t="shared" si="26"/>
        <v>0</v>
      </c>
    </row>
    <row r="150" spans="1:24" ht="43.2" x14ac:dyDescent="0.3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19"/>
        <v>42427.281666666662</v>
      </c>
      <c r="K150">
        <v>1453963536</v>
      </c>
      <c r="L150" s="10">
        <f t="shared" si="20"/>
        <v>42397.281666666662</v>
      </c>
      <c r="M150" s="11">
        <f t="shared" si="21"/>
        <v>30</v>
      </c>
      <c r="N150" t="b">
        <v>0</v>
      </c>
      <c r="O150" s="9">
        <f t="shared" si="22"/>
        <v>8.0000000000000004E-4</v>
      </c>
      <c r="P150" s="14">
        <f t="shared" si="23"/>
        <v>20</v>
      </c>
      <c r="Q150" s="14" t="s">
        <v>8314</v>
      </c>
      <c r="R150" s="14" t="s">
        <v>8317</v>
      </c>
      <c r="S150">
        <v>2</v>
      </c>
      <c r="T150" t="b">
        <v>0</v>
      </c>
      <c r="U150" t="s">
        <v>8267</v>
      </c>
      <c r="V150" t="str">
        <f t="shared" si="24"/>
        <v xml:space="preserve"> </v>
      </c>
      <c r="W150" s="21" t="str">
        <f t="shared" si="25"/>
        <v xml:space="preserve"> </v>
      </c>
      <c r="X150" s="21">
        <f t="shared" si="26"/>
        <v>2</v>
      </c>
    </row>
    <row r="151" spans="1:24" ht="43.2" x14ac:dyDescent="0.3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19"/>
        <v>41998.333333333328</v>
      </c>
      <c r="K151">
        <v>1416888470</v>
      </c>
      <c r="L151" s="10">
        <f t="shared" si="20"/>
        <v>41968.172106481477</v>
      </c>
      <c r="M151" s="11">
        <f t="shared" si="21"/>
        <v>30.161226851851097</v>
      </c>
      <c r="N151" t="b">
        <v>0</v>
      </c>
      <c r="O151" s="9">
        <f t="shared" si="22"/>
        <v>9.1999999999999998E-3</v>
      </c>
      <c r="P151" s="14">
        <f t="shared" si="23"/>
        <v>15.333333333333334</v>
      </c>
      <c r="Q151" s="14" t="s">
        <v>8314</v>
      </c>
      <c r="R151" s="14" t="s">
        <v>8317</v>
      </c>
      <c r="S151">
        <v>6</v>
      </c>
      <c r="T151" t="b">
        <v>0</v>
      </c>
      <c r="U151" t="s">
        <v>8267</v>
      </c>
      <c r="V151" t="str">
        <f t="shared" si="24"/>
        <v xml:space="preserve"> </v>
      </c>
      <c r="W151" s="21" t="str">
        <f t="shared" si="25"/>
        <v xml:space="preserve"> </v>
      </c>
      <c r="X151" s="21">
        <f t="shared" si="26"/>
        <v>6</v>
      </c>
    </row>
    <row r="152" spans="1:24" ht="43.2" x14ac:dyDescent="0.3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19"/>
        <v>42150.161828703705</v>
      </c>
      <c r="K152">
        <v>1427428382</v>
      </c>
      <c r="L152" s="10">
        <f t="shared" si="20"/>
        <v>42090.161828703705</v>
      </c>
      <c r="M152" s="11">
        <f t="shared" si="21"/>
        <v>60</v>
      </c>
      <c r="N152" t="b">
        <v>0</v>
      </c>
      <c r="O152" s="9">
        <f t="shared" si="22"/>
        <v>0.23163076923076922</v>
      </c>
      <c r="P152" s="14">
        <f t="shared" si="23"/>
        <v>449.43283582089555</v>
      </c>
      <c r="Q152" s="14" t="s">
        <v>8314</v>
      </c>
      <c r="R152" s="14" t="s">
        <v>8317</v>
      </c>
      <c r="S152">
        <v>67</v>
      </c>
      <c r="T152" t="b">
        <v>0</v>
      </c>
      <c r="U152" t="s">
        <v>8267</v>
      </c>
      <c r="V152" t="str">
        <f t="shared" si="24"/>
        <v xml:space="preserve"> </v>
      </c>
      <c r="W152" s="21" t="str">
        <f t="shared" si="25"/>
        <v xml:space="preserve"> </v>
      </c>
      <c r="X152" s="21">
        <f t="shared" si="26"/>
        <v>67</v>
      </c>
    </row>
    <row r="153" spans="1:24" ht="43.2" x14ac:dyDescent="0.3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19"/>
        <v>42173.550821759258</v>
      </c>
      <c r="K153">
        <v>1429449191</v>
      </c>
      <c r="L153" s="10">
        <f t="shared" si="20"/>
        <v>42113.550821759258</v>
      </c>
      <c r="M153" s="11">
        <f t="shared" si="21"/>
        <v>60</v>
      </c>
      <c r="N153" t="b">
        <v>0</v>
      </c>
      <c r="O153" s="9">
        <f t="shared" si="22"/>
        <v>5.5999999999999995E-4</v>
      </c>
      <c r="P153" s="14">
        <f t="shared" si="23"/>
        <v>28</v>
      </c>
      <c r="Q153" s="14" t="s">
        <v>8314</v>
      </c>
      <c r="R153" s="14" t="s">
        <v>8317</v>
      </c>
      <c r="S153">
        <v>5</v>
      </c>
      <c r="T153" t="b">
        <v>0</v>
      </c>
      <c r="U153" t="s">
        <v>8267</v>
      </c>
      <c r="V153" t="str">
        <f t="shared" si="24"/>
        <v xml:space="preserve"> </v>
      </c>
      <c r="W153" s="21" t="str">
        <f t="shared" si="25"/>
        <v xml:space="preserve"> </v>
      </c>
      <c r="X153" s="21">
        <f t="shared" si="26"/>
        <v>5</v>
      </c>
    </row>
    <row r="154" spans="1:24" ht="28.8" x14ac:dyDescent="0.3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19"/>
        <v>41905.077546296299</v>
      </c>
      <c r="K154">
        <v>1408845100</v>
      </c>
      <c r="L154" s="10">
        <f t="shared" si="20"/>
        <v>41875.077546296299</v>
      </c>
      <c r="M154" s="11">
        <f t="shared" si="21"/>
        <v>30</v>
      </c>
      <c r="N154" t="b">
        <v>0</v>
      </c>
      <c r="O154" s="9">
        <f t="shared" si="22"/>
        <v>7.8947368421052633E-5</v>
      </c>
      <c r="P154" s="14">
        <f t="shared" si="23"/>
        <v>15</v>
      </c>
      <c r="Q154" s="14" t="s">
        <v>8314</v>
      </c>
      <c r="R154" s="14" t="s">
        <v>8317</v>
      </c>
      <c r="S154">
        <v>2</v>
      </c>
      <c r="T154" t="b">
        <v>0</v>
      </c>
      <c r="U154" t="s">
        <v>8267</v>
      </c>
      <c r="V154" t="str">
        <f t="shared" si="24"/>
        <v xml:space="preserve"> </v>
      </c>
      <c r="W154" s="21" t="str">
        <f t="shared" si="25"/>
        <v xml:space="preserve"> </v>
      </c>
      <c r="X154" s="21">
        <f t="shared" si="26"/>
        <v>2</v>
      </c>
    </row>
    <row r="155" spans="1:24" ht="43.2" x14ac:dyDescent="0.3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19"/>
        <v>41975.627824074079</v>
      </c>
      <c r="K155">
        <v>1413900244</v>
      </c>
      <c r="L155" s="10">
        <f t="shared" si="20"/>
        <v>41933.586157407408</v>
      </c>
      <c r="M155" s="11">
        <f t="shared" si="21"/>
        <v>42.041666666671517</v>
      </c>
      <c r="N155" t="b">
        <v>0</v>
      </c>
      <c r="O155" s="9">
        <f t="shared" si="22"/>
        <v>7.1799999999999998E-3</v>
      </c>
      <c r="P155" s="14">
        <f t="shared" si="23"/>
        <v>35.9</v>
      </c>
      <c r="Q155" s="14" t="s">
        <v>8314</v>
      </c>
      <c r="R155" s="14" t="s">
        <v>8317</v>
      </c>
      <c r="S155">
        <v>10</v>
      </c>
      <c r="T155" t="b">
        <v>0</v>
      </c>
      <c r="U155" t="s">
        <v>8267</v>
      </c>
      <c r="V155" t="str">
        <f t="shared" si="24"/>
        <v xml:space="preserve"> </v>
      </c>
      <c r="W155" s="21" t="str">
        <f t="shared" si="25"/>
        <v xml:space="preserve"> </v>
      </c>
      <c r="X155" s="21">
        <f t="shared" si="26"/>
        <v>10</v>
      </c>
    </row>
    <row r="156" spans="1:24" ht="43.2" x14ac:dyDescent="0.3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19"/>
        <v>42158.547395833331</v>
      </c>
      <c r="K156">
        <v>1429621695</v>
      </c>
      <c r="L156" s="10">
        <f t="shared" si="20"/>
        <v>42115.547395833331</v>
      </c>
      <c r="M156" s="11">
        <f t="shared" si="21"/>
        <v>43</v>
      </c>
      <c r="N156" t="b">
        <v>0</v>
      </c>
      <c r="O156" s="9">
        <f t="shared" si="22"/>
        <v>2.6666666666666668E-2</v>
      </c>
      <c r="P156" s="14">
        <f t="shared" si="23"/>
        <v>13.333333333333334</v>
      </c>
      <c r="Q156" s="14" t="s">
        <v>8314</v>
      </c>
      <c r="R156" s="14" t="s">
        <v>8317</v>
      </c>
      <c r="S156">
        <v>3</v>
      </c>
      <c r="T156" t="b">
        <v>0</v>
      </c>
      <c r="U156" t="s">
        <v>8267</v>
      </c>
      <c r="V156" t="str">
        <f t="shared" si="24"/>
        <v xml:space="preserve"> </v>
      </c>
      <c r="W156" s="21" t="str">
        <f t="shared" si="25"/>
        <v xml:space="preserve"> </v>
      </c>
      <c r="X156" s="21">
        <f t="shared" si="26"/>
        <v>3</v>
      </c>
    </row>
    <row r="157" spans="1:24" ht="57.6" x14ac:dyDescent="0.3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19"/>
        <v>42208.559432870374</v>
      </c>
      <c r="K157">
        <v>1434201935</v>
      </c>
      <c r="L157" s="10">
        <f t="shared" si="20"/>
        <v>42168.559432870374</v>
      </c>
      <c r="M157" s="11">
        <f t="shared" si="21"/>
        <v>40</v>
      </c>
      <c r="N157" t="b">
        <v>0</v>
      </c>
      <c r="O157" s="9">
        <f t="shared" si="22"/>
        <v>6.0000000000000002E-5</v>
      </c>
      <c r="P157" s="14">
        <f t="shared" si="23"/>
        <v>20.25</v>
      </c>
      <c r="Q157" s="14" t="s">
        <v>8314</v>
      </c>
      <c r="R157" s="14" t="s">
        <v>8317</v>
      </c>
      <c r="S157">
        <v>4</v>
      </c>
      <c r="T157" t="b">
        <v>0</v>
      </c>
      <c r="U157" t="s">
        <v>8267</v>
      </c>
      <c r="V157" t="str">
        <f t="shared" si="24"/>
        <v xml:space="preserve"> </v>
      </c>
      <c r="W157" s="21" t="str">
        <f t="shared" si="25"/>
        <v xml:space="preserve"> </v>
      </c>
      <c r="X157" s="21">
        <f t="shared" si="26"/>
        <v>4</v>
      </c>
    </row>
    <row r="158" spans="1:24" ht="57.6" x14ac:dyDescent="0.3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19"/>
        <v>41854.124953703707</v>
      </c>
      <c r="K158">
        <v>1401850796</v>
      </c>
      <c r="L158" s="10">
        <f t="shared" si="20"/>
        <v>41794.124953703707</v>
      </c>
      <c r="M158" s="11">
        <f t="shared" si="21"/>
        <v>60</v>
      </c>
      <c r="N158" t="b">
        <v>0</v>
      </c>
      <c r="O158" s="9">
        <f t="shared" si="22"/>
        <v>5.0999999999999997E-2</v>
      </c>
      <c r="P158" s="14">
        <f t="shared" si="23"/>
        <v>119</v>
      </c>
      <c r="Q158" s="14" t="s">
        <v>8314</v>
      </c>
      <c r="R158" s="14" t="s">
        <v>8317</v>
      </c>
      <c r="S158">
        <v>15</v>
      </c>
      <c r="T158" t="b">
        <v>0</v>
      </c>
      <c r="U158" t="s">
        <v>8267</v>
      </c>
      <c r="V158" t="str">
        <f t="shared" si="24"/>
        <v xml:space="preserve"> </v>
      </c>
      <c r="W158" s="21" t="str">
        <f t="shared" si="25"/>
        <v xml:space="preserve"> </v>
      </c>
      <c r="X158" s="21">
        <f t="shared" si="26"/>
        <v>15</v>
      </c>
    </row>
    <row r="159" spans="1:24" ht="43.2" x14ac:dyDescent="0.3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19"/>
        <v>42426.911712962959</v>
      </c>
      <c r="K159">
        <v>1453931572</v>
      </c>
      <c r="L159" s="10">
        <f t="shared" si="20"/>
        <v>42396.911712962959</v>
      </c>
      <c r="M159" s="11">
        <f t="shared" si="21"/>
        <v>30</v>
      </c>
      <c r="N159" t="b">
        <v>0</v>
      </c>
      <c r="O159" s="9">
        <f t="shared" si="22"/>
        <v>2.671118530884808E-3</v>
      </c>
      <c r="P159" s="14">
        <f t="shared" si="23"/>
        <v>4</v>
      </c>
      <c r="Q159" s="14" t="s">
        <v>8314</v>
      </c>
      <c r="R159" s="14" t="s">
        <v>8317</v>
      </c>
      <c r="S159">
        <v>2</v>
      </c>
      <c r="T159" t="b">
        <v>0</v>
      </c>
      <c r="U159" t="s">
        <v>8267</v>
      </c>
      <c r="V159" t="str">
        <f t="shared" si="24"/>
        <v xml:space="preserve"> </v>
      </c>
      <c r="W159" s="21" t="str">
        <f t="shared" si="25"/>
        <v xml:space="preserve"> </v>
      </c>
      <c r="X159" s="21">
        <f t="shared" si="26"/>
        <v>2</v>
      </c>
    </row>
    <row r="160" spans="1:24" ht="43.2" x14ac:dyDescent="0.3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19"/>
        <v>41934.07671296296</v>
      </c>
      <c r="K160">
        <v>1411350628</v>
      </c>
      <c r="L160" s="10">
        <f t="shared" si="20"/>
        <v>41904.07671296296</v>
      </c>
      <c r="M160" s="11">
        <f t="shared" si="21"/>
        <v>30</v>
      </c>
      <c r="N160" t="b">
        <v>0</v>
      </c>
      <c r="O160" s="9">
        <f t="shared" si="22"/>
        <v>0</v>
      </c>
      <c r="P160" s="14">
        <f t="shared" si="23"/>
        <v>0</v>
      </c>
      <c r="Q160" s="14" t="s">
        <v>8314</v>
      </c>
      <c r="R160" s="14" t="s">
        <v>8317</v>
      </c>
      <c r="S160">
        <v>0</v>
      </c>
      <c r="T160" t="b">
        <v>0</v>
      </c>
      <c r="U160" t="s">
        <v>8267</v>
      </c>
      <c r="V160" t="str">
        <f t="shared" si="24"/>
        <v xml:space="preserve"> </v>
      </c>
      <c r="W160" s="21" t="str">
        <f t="shared" si="25"/>
        <v xml:space="preserve"> </v>
      </c>
      <c r="X160" s="21">
        <f t="shared" si="26"/>
        <v>0</v>
      </c>
    </row>
    <row r="161" spans="1:24" ht="43.2" x14ac:dyDescent="0.3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19"/>
        <v>42554.434548611112</v>
      </c>
      <c r="K161">
        <v>1464085545</v>
      </c>
      <c r="L161" s="10">
        <f t="shared" si="20"/>
        <v>42514.434548611112</v>
      </c>
      <c r="M161" s="11">
        <f t="shared" si="21"/>
        <v>40</v>
      </c>
      <c r="N161" t="b">
        <v>0</v>
      </c>
      <c r="O161" s="9">
        <f t="shared" si="22"/>
        <v>2.0000000000000002E-5</v>
      </c>
      <c r="P161" s="14">
        <f t="shared" si="23"/>
        <v>10</v>
      </c>
      <c r="Q161" s="14" t="s">
        <v>8314</v>
      </c>
      <c r="R161" s="14" t="s">
        <v>8317</v>
      </c>
      <c r="S161">
        <v>1</v>
      </c>
      <c r="T161" t="b">
        <v>0</v>
      </c>
      <c r="U161" t="s">
        <v>8267</v>
      </c>
      <c r="V161" t="str">
        <f t="shared" si="24"/>
        <v xml:space="preserve"> </v>
      </c>
      <c r="W161" s="21" t="str">
        <f t="shared" si="25"/>
        <v xml:space="preserve"> </v>
      </c>
      <c r="X161" s="21">
        <f t="shared" si="26"/>
        <v>1</v>
      </c>
    </row>
    <row r="162" spans="1:24" ht="43.2" x14ac:dyDescent="0.3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19"/>
        <v>42231.913090277783</v>
      </c>
      <c r="K162">
        <v>1434491691</v>
      </c>
      <c r="L162" s="10">
        <f t="shared" si="20"/>
        <v>42171.913090277783</v>
      </c>
      <c r="M162" s="11">
        <f t="shared" si="21"/>
        <v>60</v>
      </c>
      <c r="N162" t="b">
        <v>0</v>
      </c>
      <c r="O162" s="9">
        <f t="shared" si="22"/>
        <v>0</v>
      </c>
      <c r="P162" s="14">
        <f t="shared" si="23"/>
        <v>0</v>
      </c>
      <c r="Q162" s="14" t="s">
        <v>8314</v>
      </c>
      <c r="R162" s="14" t="s">
        <v>8318</v>
      </c>
      <c r="S162">
        <v>0</v>
      </c>
      <c r="T162" t="b">
        <v>0</v>
      </c>
      <c r="U162" t="s">
        <v>8268</v>
      </c>
      <c r="V162" t="str">
        <f t="shared" si="24"/>
        <v xml:space="preserve"> </v>
      </c>
      <c r="W162" s="21">
        <f t="shared" si="25"/>
        <v>0</v>
      </c>
      <c r="X162" s="21" t="str">
        <f t="shared" si="26"/>
        <v xml:space="preserve"> </v>
      </c>
    </row>
    <row r="163" spans="1:24" ht="43.2" x14ac:dyDescent="0.3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19"/>
        <v>41822.687442129631</v>
      </c>
      <c r="K163">
        <v>1401726595</v>
      </c>
      <c r="L163" s="10">
        <f t="shared" si="20"/>
        <v>41792.687442129631</v>
      </c>
      <c r="M163" s="11">
        <f t="shared" si="21"/>
        <v>30</v>
      </c>
      <c r="N163" t="b">
        <v>0</v>
      </c>
      <c r="O163" s="9">
        <f t="shared" si="22"/>
        <v>1E-4</v>
      </c>
      <c r="P163" s="14">
        <f t="shared" si="23"/>
        <v>5</v>
      </c>
      <c r="Q163" s="14" t="s">
        <v>8314</v>
      </c>
      <c r="R163" s="14" t="s">
        <v>8318</v>
      </c>
      <c r="S163">
        <v>1</v>
      </c>
      <c r="T163" t="b">
        <v>0</v>
      </c>
      <c r="U163" t="s">
        <v>8268</v>
      </c>
      <c r="V163" t="str">
        <f t="shared" si="24"/>
        <v xml:space="preserve"> </v>
      </c>
      <c r="W163" s="21">
        <f t="shared" si="25"/>
        <v>1</v>
      </c>
      <c r="X163" s="21" t="str">
        <f t="shared" si="26"/>
        <v xml:space="preserve"> </v>
      </c>
    </row>
    <row r="164" spans="1:24" ht="43.2" x14ac:dyDescent="0.3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19"/>
        <v>41867.987500000003</v>
      </c>
      <c r="K164">
        <v>1405393356</v>
      </c>
      <c r="L164" s="10">
        <f t="shared" si="20"/>
        <v>41835.126805555556</v>
      </c>
      <c r="M164" s="11">
        <f t="shared" si="21"/>
        <v>32.86069444444729</v>
      </c>
      <c r="N164" t="b">
        <v>0</v>
      </c>
      <c r="O164" s="9">
        <f t="shared" si="22"/>
        <v>0.15535714285714286</v>
      </c>
      <c r="P164" s="14">
        <f t="shared" si="23"/>
        <v>43.5</v>
      </c>
      <c r="Q164" s="14" t="s">
        <v>8314</v>
      </c>
      <c r="R164" s="14" t="s">
        <v>8318</v>
      </c>
      <c r="S164">
        <v>10</v>
      </c>
      <c r="T164" t="b">
        <v>0</v>
      </c>
      <c r="U164" t="s">
        <v>8268</v>
      </c>
      <c r="V164" t="str">
        <f t="shared" si="24"/>
        <v xml:space="preserve"> </v>
      </c>
      <c r="W164" s="21">
        <f t="shared" si="25"/>
        <v>10</v>
      </c>
      <c r="X164" s="21" t="str">
        <f t="shared" si="26"/>
        <v xml:space="preserve"> </v>
      </c>
    </row>
    <row r="165" spans="1:24" ht="57.6" x14ac:dyDescent="0.3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19"/>
        <v>42278</v>
      </c>
      <c r="K165">
        <v>1440716654</v>
      </c>
      <c r="L165" s="10">
        <f t="shared" si="20"/>
        <v>42243.961273148147</v>
      </c>
      <c r="M165" s="11">
        <f t="shared" si="21"/>
        <v>34.038726851853426</v>
      </c>
      <c r="N165" t="b">
        <v>0</v>
      </c>
      <c r="O165" s="9">
        <f t="shared" si="22"/>
        <v>0</v>
      </c>
      <c r="P165" s="14">
        <f t="shared" si="23"/>
        <v>0</v>
      </c>
      <c r="Q165" s="14" t="s">
        <v>8314</v>
      </c>
      <c r="R165" s="14" t="s">
        <v>8318</v>
      </c>
      <c r="S165">
        <v>0</v>
      </c>
      <c r="T165" t="b">
        <v>0</v>
      </c>
      <c r="U165" t="s">
        <v>8268</v>
      </c>
      <c r="V165" t="str">
        <f t="shared" si="24"/>
        <v xml:space="preserve"> </v>
      </c>
      <c r="W165" s="21">
        <f t="shared" si="25"/>
        <v>0</v>
      </c>
      <c r="X165" s="21" t="str">
        <f t="shared" si="26"/>
        <v xml:space="preserve"> </v>
      </c>
    </row>
    <row r="166" spans="1:24" ht="43.2" x14ac:dyDescent="0.3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19"/>
        <v>41901.762743055559</v>
      </c>
      <c r="K166">
        <v>1405966701</v>
      </c>
      <c r="L166" s="10">
        <f t="shared" si="20"/>
        <v>41841.762743055559</v>
      </c>
      <c r="M166" s="11">
        <f t="shared" si="21"/>
        <v>60</v>
      </c>
      <c r="N166" t="b">
        <v>0</v>
      </c>
      <c r="O166" s="9">
        <f t="shared" si="22"/>
        <v>5.3333333333333332E-3</v>
      </c>
      <c r="P166" s="14">
        <f t="shared" si="23"/>
        <v>91.428571428571431</v>
      </c>
      <c r="Q166" s="14" t="s">
        <v>8314</v>
      </c>
      <c r="R166" s="14" t="s">
        <v>8318</v>
      </c>
      <c r="S166">
        <v>7</v>
      </c>
      <c r="T166" t="b">
        <v>0</v>
      </c>
      <c r="U166" t="s">
        <v>8268</v>
      </c>
      <c r="V166" t="str">
        <f t="shared" si="24"/>
        <v xml:space="preserve"> </v>
      </c>
      <c r="W166" s="21">
        <f t="shared" si="25"/>
        <v>7</v>
      </c>
      <c r="X166" s="21" t="str">
        <f t="shared" si="26"/>
        <v xml:space="preserve"> </v>
      </c>
    </row>
    <row r="167" spans="1:24" ht="28.8" x14ac:dyDescent="0.3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19"/>
        <v>42381.658842592587</v>
      </c>
      <c r="K167">
        <v>1450021724</v>
      </c>
      <c r="L167" s="10">
        <f t="shared" si="20"/>
        <v>42351.658842592587</v>
      </c>
      <c r="M167" s="11">
        <f t="shared" si="21"/>
        <v>30</v>
      </c>
      <c r="N167" t="b">
        <v>0</v>
      </c>
      <c r="O167" s="9">
        <f t="shared" si="22"/>
        <v>0</v>
      </c>
      <c r="P167" s="14">
        <f t="shared" si="23"/>
        <v>0</v>
      </c>
      <c r="Q167" s="14" t="s">
        <v>8314</v>
      </c>
      <c r="R167" s="14" t="s">
        <v>8318</v>
      </c>
      <c r="S167">
        <v>0</v>
      </c>
      <c r="T167" t="b">
        <v>0</v>
      </c>
      <c r="U167" t="s">
        <v>8268</v>
      </c>
      <c r="V167" t="str">
        <f t="shared" si="24"/>
        <v xml:space="preserve"> </v>
      </c>
      <c r="W167" s="21">
        <f t="shared" si="25"/>
        <v>0</v>
      </c>
      <c r="X167" s="21" t="str">
        <f t="shared" si="26"/>
        <v xml:space="preserve"> </v>
      </c>
    </row>
    <row r="168" spans="1:24" ht="43.2" x14ac:dyDescent="0.3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19"/>
        <v>42751.075949074075</v>
      </c>
      <c r="K168">
        <v>1481939362</v>
      </c>
      <c r="L168" s="10">
        <f t="shared" si="20"/>
        <v>42721.075949074075</v>
      </c>
      <c r="M168" s="11">
        <f t="shared" si="21"/>
        <v>30</v>
      </c>
      <c r="N168" t="b">
        <v>0</v>
      </c>
      <c r="O168" s="9">
        <f t="shared" si="22"/>
        <v>0.6</v>
      </c>
      <c r="P168" s="14">
        <f t="shared" si="23"/>
        <v>3000</v>
      </c>
      <c r="Q168" s="14" t="s">
        <v>8314</v>
      </c>
      <c r="R168" s="14" t="s">
        <v>8318</v>
      </c>
      <c r="S168">
        <v>1</v>
      </c>
      <c r="T168" t="b">
        <v>0</v>
      </c>
      <c r="U168" t="s">
        <v>8268</v>
      </c>
      <c r="V168" t="str">
        <f t="shared" si="24"/>
        <v xml:space="preserve"> </v>
      </c>
      <c r="W168" s="21">
        <f t="shared" si="25"/>
        <v>1</v>
      </c>
      <c r="X168" s="21" t="str">
        <f t="shared" si="26"/>
        <v xml:space="preserve"> </v>
      </c>
    </row>
    <row r="169" spans="1:24" ht="43.2" x14ac:dyDescent="0.3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19"/>
        <v>42220.927488425921</v>
      </c>
      <c r="K169">
        <v>1433542535</v>
      </c>
      <c r="L169" s="10">
        <f t="shared" si="20"/>
        <v>42160.927488425921</v>
      </c>
      <c r="M169" s="11">
        <f t="shared" si="21"/>
        <v>60</v>
      </c>
      <c r="N169" t="b">
        <v>0</v>
      </c>
      <c r="O169" s="9">
        <f t="shared" si="22"/>
        <v>1E-4</v>
      </c>
      <c r="P169" s="14">
        <f t="shared" si="23"/>
        <v>5.5</v>
      </c>
      <c r="Q169" s="14" t="s">
        <v>8314</v>
      </c>
      <c r="R169" s="14" t="s">
        <v>8318</v>
      </c>
      <c r="S169">
        <v>2</v>
      </c>
      <c r="T169" t="b">
        <v>0</v>
      </c>
      <c r="U169" t="s">
        <v>8268</v>
      </c>
      <c r="V169" t="str">
        <f t="shared" si="24"/>
        <v xml:space="preserve"> </v>
      </c>
      <c r="W169" s="21">
        <f t="shared" si="25"/>
        <v>2</v>
      </c>
      <c r="X169" s="21" t="str">
        <f t="shared" si="26"/>
        <v xml:space="preserve"> </v>
      </c>
    </row>
    <row r="170" spans="1:24" ht="43.2" x14ac:dyDescent="0.3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19"/>
        <v>42082.793634259258</v>
      </c>
      <c r="K170">
        <v>1424203370</v>
      </c>
      <c r="L170" s="10">
        <f t="shared" si="20"/>
        <v>42052.83530092593</v>
      </c>
      <c r="M170" s="11">
        <f t="shared" si="21"/>
        <v>29.958333333328483</v>
      </c>
      <c r="N170" t="b">
        <v>0</v>
      </c>
      <c r="O170" s="9">
        <f t="shared" si="22"/>
        <v>4.0625000000000001E-2</v>
      </c>
      <c r="P170" s="14">
        <f t="shared" si="23"/>
        <v>108.33333333333333</v>
      </c>
      <c r="Q170" s="14" t="s">
        <v>8314</v>
      </c>
      <c r="R170" s="14" t="s">
        <v>8318</v>
      </c>
      <c r="S170">
        <v>3</v>
      </c>
      <c r="T170" t="b">
        <v>0</v>
      </c>
      <c r="U170" t="s">
        <v>8268</v>
      </c>
      <c r="V170" t="str">
        <f t="shared" si="24"/>
        <v xml:space="preserve"> </v>
      </c>
      <c r="W170" s="21">
        <f t="shared" si="25"/>
        <v>3</v>
      </c>
      <c r="X170" s="21" t="str">
        <f t="shared" si="26"/>
        <v xml:space="preserve"> </v>
      </c>
    </row>
    <row r="171" spans="1:24" ht="43.2" x14ac:dyDescent="0.3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19"/>
        <v>41930.505312499998</v>
      </c>
      <c r="K171">
        <v>1411042059</v>
      </c>
      <c r="L171" s="10">
        <f t="shared" si="20"/>
        <v>41900.505312499998</v>
      </c>
      <c r="M171" s="11">
        <f t="shared" si="21"/>
        <v>30</v>
      </c>
      <c r="N171" t="b">
        <v>0</v>
      </c>
      <c r="O171" s="9">
        <f t="shared" si="22"/>
        <v>0.224</v>
      </c>
      <c r="P171" s="14">
        <f t="shared" si="23"/>
        <v>56</v>
      </c>
      <c r="Q171" s="14" t="s">
        <v>8314</v>
      </c>
      <c r="R171" s="14" t="s">
        <v>8318</v>
      </c>
      <c r="S171">
        <v>10</v>
      </c>
      <c r="T171" t="b">
        <v>0</v>
      </c>
      <c r="U171" t="s">
        <v>8268</v>
      </c>
      <c r="V171" t="str">
        <f t="shared" si="24"/>
        <v xml:space="preserve"> </v>
      </c>
      <c r="W171" s="21">
        <f t="shared" si="25"/>
        <v>10</v>
      </c>
      <c r="X171" s="21" t="str">
        <f t="shared" si="26"/>
        <v xml:space="preserve"> </v>
      </c>
    </row>
    <row r="172" spans="1:24" ht="43.2" x14ac:dyDescent="0.3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19"/>
        <v>42246.227777777778</v>
      </c>
      <c r="K172">
        <v>1438385283</v>
      </c>
      <c r="L172" s="10">
        <f t="shared" si="20"/>
        <v>42216.977812500001</v>
      </c>
      <c r="M172" s="11">
        <f t="shared" si="21"/>
        <v>29.249965277776937</v>
      </c>
      <c r="N172" t="b">
        <v>0</v>
      </c>
      <c r="O172" s="9">
        <f t="shared" si="22"/>
        <v>3.2500000000000001E-2</v>
      </c>
      <c r="P172" s="14">
        <f t="shared" si="23"/>
        <v>32.5</v>
      </c>
      <c r="Q172" s="14" t="s">
        <v>8314</v>
      </c>
      <c r="R172" s="14" t="s">
        <v>8318</v>
      </c>
      <c r="S172">
        <v>10</v>
      </c>
      <c r="T172" t="b">
        <v>0</v>
      </c>
      <c r="U172" t="s">
        <v>8268</v>
      </c>
      <c r="V172" t="str">
        <f t="shared" si="24"/>
        <v xml:space="preserve"> </v>
      </c>
      <c r="W172" s="21">
        <f t="shared" si="25"/>
        <v>10</v>
      </c>
      <c r="X172" s="21" t="str">
        <f t="shared" si="26"/>
        <v xml:space="preserve"> </v>
      </c>
    </row>
    <row r="173" spans="1:24" ht="43.2" x14ac:dyDescent="0.3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19"/>
        <v>42594.180717592593</v>
      </c>
      <c r="K173">
        <v>1465791614</v>
      </c>
      <c r="L173" s="10">
        <f t="shared" si="20"/>
        <v>42534.180717592593</v>
      </c>
      <c r="M173" s="11">
        <f t="shared" si="21"/>
        <v>60</v>
      </c>
      <c r="N173" t="b">
        <v>0</v>
      </c>
      <c r="O173" s="9">
        <f t="shared" si="22"/>
        <v>2.0000000000000002E-5</v>
      </c>
      <c r="P173" s="14">
        <f t="shared" si="23"/>
        <v>1</v>
      </c>
      <c r="Q173" s="14" t="s">
        <v>8314</v>
      </c>
      <c r="R173" s="14" t="s">
        <v>8318</v>
      </c>
      <c r="S173">
        <v>1</v>
      </c>
      <c r="T173" t="b">
        <v>0</v>
      </c>
      <c r="U173" t="s">
        <v>8268</v>
      </c>
      <c r="V173" t="str">
        <f t="shared" si="24"/>
        <v xml:space="preserve"> </v>
      </c>
      <c r="W173" s="21">
        <f t="shared" si="25"/>
        <v>1</v>
      </c>
      <c r="X173" s="21" t="str">
        <f t="shared" si="26"/>
        <v xml:space="preserve"> </v>
      </c>
    </row>
    <row r="174" spans="1:24" ht="43.2" x14ac:dyDescent="0.3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19"/>
        <v>42082.353275462956</v>
      </c>
      <c r="K174">
        <v>1423733323</v>
      </c>
      <c r="L174" s="10">
        <f t="shared" si="20"/>
        <v>42047.394942129627</v>
      </c>
      <c r="M174" s="11">
        <f t="shared" si="21"/>
        <v>34.958333333328483</v>
      </c>
      <c r="N174" t="b">
        <v>0</v>
      </c>
      <c r="O174" s="9">
        <f t="shared" si="22"/>
        <v>0</v>
      </c>
      <c r="P174" s="14">
        <f t="shared" si="23"/>
        <v>0</v>
      </c>
      <c r="Q174" s="14" t="s">
        <v>8314</v>
      </c>
      <c r="R174" s="14" t="s">
        <v>8318</v>
      </c>
      <c r="S174">
        <v>0</v>
      </c>
      <c r="T174" t="b">
        <v>0</v>
      </c>
      <c r="U174" t="s">
        <v>8268</v>
      </c>
      <c r="V174" t="str">
        <f t="shared" si="24"/>
        <v xml:space="preserve"> </v>
      </c>
      <c r="W174" s="21">
        <f t="shared" si="25"/>
        <v>0</v>
      </c>
      <c r="X174" s="21" t="str">
        <f t="shared" si="26"/>
        <v xml:space="preserve"> </v>
      </c>
    </row>
    <row r="175" spans="1:24" ht="43.2" x14ac:dyDescent="0.3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19"/>
        <v>42063.573009259257</v>
      </c>
      <c r="K175">
        <v>1422539108</v>
      </c>
      <c r="L175" s="10">
        <f t="shared" si="20"/>
        <v>42033.573009259257</v>
      </c>
      <c r="M175" s="11">
        <f t="shared" si="21"/>
        <v>30</v>
      </c>
      <c r="N175" t="b">
        <v>0</v>
      </c>
      <c r="O175" s="9">
        <f t="shared" si="22"/>
        <v>0</v>
      </c>
      <c r="P175" s="14">
        <f t="shared" si="23"/>
        <v>0</v>
      </c>
      <c r="Q175" s="14" t="s">
        <v>8314</v>
      </c>
      <c r="R175" s="14" t="s">
        <v>8318</v>
      </c>
      <c r="S175">
        <v>0</v>
      </c>
      <c r="T175" t="b">
        <v>0</v>
      </c>
      <c r="U175" t="s">
        <v>8268</v>
      </c>
      <c r="V175" t="str">
        <f t="shared" si="24"/>
        <v xml:space="preserve"> </v>
      </c>
      <c r="W175" s="21">
        <f t="shared" si="25"/>
        <v>0</v>
      </c>
      <c r="X175" s="21" t="str">
        <f t="shared" si="26"/>
        <v xml:space="preserve"> </v>
      </c>
    </row>
    <row r="176" spans="1:24" ht="43.2" x14ac:dyDescent="0.3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19"/>
        <v>42132.758981481486</v>
      </c>
      <c r="K176">
        <v>1425924776</v>
      </c>
      <c r="L176" s="10">
        <f t="shared" si="20"/>
        <v>42072.758981481486</v>
      </c>
      <c r="M176" s="11">
        <f t="shared" si="21"/>
        <v>60</v>
      </c>
      <c r="N176" t="b">
        <v>0</v>
      </c>
      <c r="O176" s="9">
        <f t="shared" si="22"/>
        <v>0</v>
      </c>
      <c r="P176" s="14">
        <f t="shared" si="23"/>
        <v>0</v>
      </c>
      <c r="Q176" s="14" t="s">
        <v>8314</v>
      </c>
      <c r="R176" s="14" t="s">
        <v>8318</v>
      </c>
      <c r="S176">
        <v>0</v>
      </c>
      <c r="T176" t="b">
        <v>0</v>
      </c>
      <c r="U176" t="s">
        <v>8268</v>
      </c>
      <c r="V176" t="str">
        <f t="shared" si="24"/>
        <v xml:space="preserve"> </v>
      </c>
      <c r="W176" s="21">
        <f t="shared" si="25"/>
        <v>0</v>
      </c>
      <c r="X176" s="21" t="str">
        <f t="shared" si="26"/>
        <v xml:space="preserve"> </v>
      </c>
    </row>
    <row r="177" spans="1:24" ht="43.2" x14ac:dyDescent="0.3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19"/>
        <v>41880.777905092589</v>
      </c>
      <c r="K177">
        <v>1407177611</v>
      </c>
      <c r="L177" s="10">
        <f t="shared" si="20"/>
        <v>41855.777905092589</v>
      </c>
      <c r="M177" s="11">
        <f t="shared" si="21"/>
        <v>25</v>
      </c>
      <c r="N177" t="b">
        <v>0</v>
      </c>
      <c r="O177" s="9">
        <f t="shared" si="22"/>
        <v>6.4850000000000005E-2</v>
      </c>
      <c r="P177" s="14">
        <f t="shared" si="23"/>
        <v>49.884615384615387</v>
      </c>
      <c r="Q177" s="14" t="s">
        <v>8314</v>
      </c>
      <c r="R177" s="14" t="s">
        <v>8318</v>
      </c>
      <c r="S177">
        <v>26</v>
      </c>
      <c r="T177" t="b">
        <v>0</v>
      </c>
      <c r="U177" t="s">
        <v>8268</v>
      </c>
      <c r="V177" t="str">
        <f t="shared" si="24"/>
        <v xml:space="preserve"> </v>
      </c>
      <c r="W177" s="21">
        <f t="shared" si="25"/>
        <v>26</v>
      </c>
      <c r="X177" s="21" t="str">
        <f t="shared" si="26"/>
        <v xml:space="preserve"> </v>
      </c>
    </row>
    <row r="178" spans="1:24" ht="43.2" x14ac:dyDescent="0.3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19"/>
        <v>42221.824062500003</v>
      </c>
      <c r="K178">
        <v>1436211999</v>
      </c>
      <c r="L178" s="10">
        <f t="shared" si="20"/>
        <v>42191.824062500003</v>
      </c>
      <c r="M178" s="11">
        <f t="shared" si="21"/>
        <v>30</v>
      </c>
      <c r="N178" t="b">
        <v>0</v>
      </c>
      <c r="O178" s="9">
        <f t="shared" si="22"/>
        <v>0</v>
      </c>
      <c r="P178" s="14">
        <f t="shared" si="23"/>
        <v>0</v>
      </c>
      <c r="Q178" s="14" t="s">
        <v>8314</v>
      </c>
      <c r="R178" s="14" t="s">
        <v>8318</v>
      </c>
      <c r="S178">
        <v>0</v>
      </c>
      <c r="T178" t="b">
        <v>0</v>
      </c>
      <c r="U178" t="s">
        <v>8268</v>
      </c>
      <c r="V178" t="str">
        <f t="shared" si="24"/>
        <v xml:space="preserve"> </v>
      </c>
      <c r="W178" s="21">
        <f t="shared" si="25"/>
        <v>0</v>
      </c>
      <c r="X178" s="21" t="str">
        <f t="shared" si="26"/>
        <v xml:space="preserve"> </v>
      </c>
    </row>
    <row r="179" spans="1:24" ht="28.8" x14ac:dyDescent="0.3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19"/>
        <v>42087.00608796296</v>
      </c>
      <c r="K179">
        <v>1425690526</v>
      </c>
      <c r="L179" s="10">
        <f t="shared" si="20"/>
        <v>42070.047754629632</v>
      </c>
      <c r="M179" s="11">
        <f t="shared" si="21"/>
        <v>16.958333333328483</v>
      </c>
      <c r="N179" t="b">
        <v>0</v>
      </c>
      <c r="O179" s="9">
        <f t="shared" si="22"/>
        <v>0.4</v>
      </c>
      <c r="P179" s="14">
        <f t="shared" si="23"/>
        <v>25.714285714285715</v>
      </c>
      <c r="Q179" s="14" t="s">
        <v>8314</v>
      </c>
      <c r="R179" s="14" t="s">
        <v>8318</v>
      </c>
      <c r="S179">
        <v>7</v>
      </c>
      <c r="T179" t="b">
        <v>0</v>
      </c>
      <c r="U179" t="s">
        <v>8268</v>
      </c>
      <c r="V179" t="str">
        <f t="shared" si="24"/>
        <v xml:space="preserve"> </v>
      </c>
      <c r="W179" s="21">
        <f t="shared" si="25"/>
        <v>7</v>
      </c>
      <c r="X179" s="21" t="str">
        <f t="shared" si="26"/>
        <v xml:space="preserve"> </v>
      </c>
    </row>
    <row r="180" spans="1:24" ht="28.8" x14ac:dyDescent="0.3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19"/>
        <v>42334.997048611112</v>
      </c>
      <c r="K180">
        <v>1445986545</v>
      </c>
      <c r="L180" s="10">
        <f t="shared" si="20"/>
        <v>42304.955381944441</v>
      </c>
      <c r="M180" s="11">
        <f t="shared" si="21"/>
        <v>30.041666666671517</v>
      </c>
      <c r="N180" t="b">
        <v>0</v>
      </c>
      <c r="O180" s="9">
        <f t="shared" si="22"/>
        <v>0</v>
      </c>
      <c r="P180" s="14">
        <f t="shared" si="23"/>
        <v>0</v>
      </c>
      <c r="Q180" s="14" t="s">
        <v>8314</v>
      </c>
      <c r="R180" s="14" t="s">
        <v>8318</v>
      </c>
      <c r="S180">
        <v>0</v>
      </c>
      <c r="T180" t="b">
        <v>0</v>
      </c>
      <c r="U180" t="s">
        <v>8268</v>
      </c>
      <c r="V180" t="str">
        <f t="shared" si="24"/>
        <v xml:space="preserve"> </v>
      </c>
      <c r="W180" s="21">
        <f t="shared" si="25"/>
        <v>0</v>
      </c>
      <c r="X180" s="21" t="str">
        <f t="shared" si="26"/>
        <v xml:space="preserve"> </v>
      </c>
    </row>
    <row r="181" spans="1:24" ht="28.8" x14ac:dyDescent="0.3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19"/>
        <v>42433.080497685187</v>
      </c>
      <c r="K181">
        <v>1454464555</v>
      </c>
      <c r="L181" s="10">
        <f t="shared" si="20"/>
        <v>42403.080497685187</v>
      </c>
      <c r="M181" s="11">
        <f t="shared" si="21"/>
        <v>30</v>
      </c>
      <c r="N181" t="b">
        <v>0</v>
      </c>
      <c r="O181" s="9">
        <f t="shared" si="22"/>
        <v>0.2</v>
      </c>
      <c r="P181" s="14">
        <f t="shared" si="23"/>
        <v>100</v>
      </c>
      <c r="Q181" s="14" t="s">
        <v>8314</v>
      </c>
      <c r="R181" s="14" t="s">
        <v>8318</v>
      </c>
      <c r="S181">
        <v>2</v>
      </c>
      <c r="T181" t="b">
        <v>0</v>
      </c>
      <c r="U181" t="s">
        <v>8268</v>
      </c>
      <c r="V181" t="str">
        <f t="shared" si="24"/>
        <v xml:space="preserve"> </v>
      </c>
      <c r="W181" s="21">
        <f t="shared" si="25"/>
        <v>2</v>
      </c>
      <c r="X181" s="21" t="str">
        <f t="shared" si="26"/>
        <v xml:space="preserve"> </v>
      </c>
    </row>
    <row r="182" spans="1:24" ht="43.2" x14ac:dyDescent="0.3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19"/>
        <v>42107.791666666672</v>
      </c>
      <c r="K182">
        <v>1425512843</v>
      </c>
      <c r="L182" s="10">
        <f t="shared" si="20"/>
        <v>42067.991238425922</v>
      </c>
      <c r="M182" s="11">
        <f t="shared" si="21"/>
        <v>39.80042824074917</v>
      </c>
      <c r="N182" t="b">
        <v>0</v>
      </c>
      <c r="O182" s="9">
        <f t="shared" si="22"/>
        <v>0.33416666666666667</v>
      </c>
      <c r="P182" s="14">
        <f t="shared" si="23"/>
        <v>30.846153846153847</v>
      </c>
      <c r="Q182" s="14" t="s">
        <v>8314</v>
      </c>
      <c r="R182" s="14" t="s">
        <v>8318</v>
      </c>
      <c r="S182">
        <v>13</v>
      </c>
      <c r="T182" t="b">
        <v>0</v>
      </c>
      <c r="U182" t="s">
        <v>8268</v>
      </c>
      <c r="V182" t="str">
        <f t="shared" si="24"/>
        <v xml:space="preserve"> </v>
      </c>
      <c r="W182" s="21">
        <f t="shared" si="25"/>
        <v>13</v>
      </c>
      <c r="X182" s="21" t="str">
        <f t="shared" si="26"/>
        <v xml:space="preserve"> </v>
      </c>
    </row>
    <row r="183" spans="1:24" ht="43.2" x14ac:dyDescent="0.3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19"/>
        <v>42177.741840277777</v>
      </c>
      <c r="K183">
        <v>1432403295</v>
      </c>
      <c r="L183" s="10">
        <f t="shared" si="20"/>
        <v>42147.741840277777</v>
      </c>
      <c r="M183" s="11">
        <f t="shared" si="21"/>
        <v>30</v>
      </c>
      <c r="N183" t="b">
        <v>0</v>
      </c>
      <c r="O183" s="9">
        <f t="shared" si="22"/>
        <v>0.21092608822670172</v>
      </c>
      <c r="P183" s="14">
        <f t="shared" si="23"/>
        <v>180.5</v>
      </c>
      <c r="Q183" s="14" t="s">
        <v>8314</v>
      </c>
      <c r="R183" s="14" t="s">
        <v>8318</v>
      </c>
      <c r="S183">
        <v>4</v>
      </c>
      <c r="T183" t="b">
        <v>0</v>
      </c>
      <c r="U183" t="s">
        <v>8268</v>
      </c>
      <c r="V183" t="str">
        <f t="shared" si="24"/>
        <v xml:space="preserve"> </v>
      </c>
      <c r="W183" s="21">
        <f t="shared" si="25"/>
        <v>4</v>
      </c>
      <c r="X183" s="21" t="str">
        <f t="shared" si="26"/>
        <v xml:space="preserve"> </v>
      </c>
    </row>
    <row r="184" spans="1:24" ht="43.2" x14ac:dyDescent="0.3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19"/>
        <v>42742.011944444443</v>
      </c>
      <c r="K184">
        <v>1481156232</v>
      </c>
      <c r="L184" s="10">
        <f t="shared" si="20"/>
        <v>42712.011944444443</v>
      </c>
      <c r="M184" s="11">
        <f t="shared" si="21"/>
        <v>30</v>
      </c>
      <c r="N184" t="b">
        <v>0</v>
      </c>
      <c r="O184" s="9">
        <f t="shared" si="22"/>
        <v>0</v>
      </c>
      <c r="P184" s="14">
        <f t="shared" si="23"/>
        <v>0</v>
      </c>
      <c r="Q184" s="14" t="s">
        <v>8314</v>
      </c>
      <c r="R184" s="14" t="s">
        <v>8318</v>
      </c>
      <c r="S184">
        <v>0</v>
      </c>
      <c r="T184" t="b">
        <v>0</v>
      </c>
      <c r="U184" t="s">
        <v>8268</v>
      </c>
      <c r="V184" t="str">
        <f t="shared" si="24"/>
        <v xml:space="preserve"> </v>
      </c>
      <c r="W184" s="21">
        <f t="shared" si="25"/>
        <v>0</v>
      </c>
      <c r="X184" s="21" t="str">
        <f t="shared" si="26"/>
        <v xml:space="preserve"> </v>
      </c>
    </row>
    <row r="185" spans="1:24" x14ac:dyDescent="0.3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19"/>
        <v>41969.851967592593</v>
      </c>
      <c r="K185">
        <v>1414438010</v>
      </c>
      <c r="L185" s="10">
        <f t="shared" si="20"/>
        <v>41939.810300925928</v>
      </c>
      <c r="M185" s="11">
        <f t="shared" si="21"/>
        <v>30.041666666664241</v>
      </c>
      <c r="N185" t="b">
        <v>0</v>
      </c>
      <c r="O185" s="9">
        <f t="shared" si="22"/>
        <v>0.35855999999999999</v>
      </c>
      <c r="P185" s="14">
        <f t="shared" si="23"/>
        <v>373.5</v>
      </c>
      <c r="Q185" s="14" t="s">
        <v>8314</v>
      </c>
      <c r="R185" s="14" t="s">
        <v>8318</v>
      </c>
      <c r="S185">
        <v>12</v>
      </c>
      <c r="T185" t="b">
        <v>0</v>
      </c>
      <c r="U185" t="s">
        <v>8268</v>
      </c>
      <c r="V185" t="str">
        <f t="shared" si="24"/>
        <v xml:space="preserve"> </v>
      </c>
      <c r="W185" s="21">
        <f t="shared" si="25"/>
        <v>12</v>
      </c>
      <c r="X185" s="21" t="str">
        <f t="shared" si="26"/>
        <v xml:space="preserve"> </v>
      </c>
    </row>
    <row r="186" spans="1:24" ht="43.2" x14ac:dyDescent="0.3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19"/>
        <v>41883.165972222225</v>
      </c>
      <c r="K186">
        <v>1404586762</v>
      </c>
      <c r="L186" s="10">
        <f t="shared" si="20"/>
        <v>41825.791226851856</v>
      </c>
      <c r="M186" s="11">
        <f t="shared" si="21"/>
        <v>57.374745370369055</v>
      </c>
      <c r="N186" t="b">
        <v>0</v>
      </c>
      <c r="O186" s="9">
        <f t="shared" si="22"/>
        <v>3.4000000000000002E-2</v>
      </c>
      <c r="P186" s="14">
        <f t="shared" si="23"/>
        <v>25.5</v>
      </c>
      <c r="Q186" s="14" t="s">
        <v>8314</v>
      </c>
      <c r="R186" s="14" t="s">
        <v>8318</v>
      </c>
      <c r="S186">
        <v>2</v>
      </c>
      <c r="T186" t="b">
        <v>0</v>
      </c>
      <c r="U186" t="s">
        <v>8268</v>
      </c>
      <c r="V186" t="str">
        <f t="shared" si="24"/>
        <v xml:space="preserve"> </v>
      </c>
      <c r="W186" s="21">
        <f t="shared" si="25"/>
        <v>2</v>
      </c>
      <c r="X186" s="21" t="str">
        <f t="shared" si="26"/>
        <v xml:space="preserve"> </v>
      </c>
    </row>
    <row r="187" spans="1:24" x14ac:dyDescent="0.3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19"/>
        <v>42600.91133101852</v>
      </c>
      <c r="K187">
        <v>1468965139</v>
      </c>
      <c r="L187" s="10">
        <f t="shared" si="20"/>
        <v>42570.91133101852</v>
      </c>
      <c r="M187" s="11">
        <f t="shared" si="21"/>
        <v>30</v>
      </c>
      <c r="N187" t="b">
        <v>0</v>
      </c>
      <c r="O187" s="9">
        <f t="shared" si="22"/>
        <v>5.5E-2</v>
      </c>
      <c r="P187" s="14">
        <f t="shared" si="23"/>
        <v>220</v>
      </c>
      <c r="Q187" s="14" t="s">
        <v>8314</v>
      </c>
      <c r="R187" s="14" t="s">
        <v>8318</v>
      </c>
      <c r="S187">
        <v>10</v>
      </c>
      <c r="T187" t="b">
        <v>0</v>
      </c>
      <c r="U187" t="s">
        <v>8268</v>
      </c>
      <c r="V187" t="str">
        <f t="shared" si="24"/>
        <v xml:space="preserve"> </v>
      </c>
      <c r="W187" s="21">
        <f t="shared" si="25"/>
        <v>10</v>
      </c>
      <c r="X187" s="21" t="str">
        <f t="shared" si="26"/>
        <v xml:space="preserve"> </v>
      </c>
    </row>
    <row r="188" spans="1:24" ht="43.2" x14ac:dyDescent="0.3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19"/>
        <v>42797.833333333328</v>
      </c>
      <c r="K188">
        <v>1485977434</v>
      </c>
      <c r="L188" s="10">
        <f t="shared" si="20"/>
        <v>42767.812893518523</v>
      </c>
      <c r="M188" s="11">
        <f t="shared" si="21"/>
        <v>30.020439814805286</v>
      </c>
      <c r="N188" t="b">
        <v>0</v>
      </c>
      <c r="O188" s="9">
        <f t="shared" si="22"/>
        <v>0</v>
      </c>
      <c r="P188" s="14">
        <f t="shared" si="23"/>
        <v>0</v>
      </c>
      <c r="Q188" s="14" t="s">
        <v>8314</v>
      </c>
      <c r="R188" s="14" t="s">
        <v>8318</v>
      </c>
      <c r="S188">
        <v>0</v>
      </c>
      <c r="T188" t="b">
        <v>0</v>
      </c>
      <c r="U188" t="s">
        <v>8268</v>
      </c>
      <c r="V188" t="str">
        <f t="shared" si="24"/>
        <v xml:space="preserve"> </v>
      </c>
      <c r="W188" s="21">
        <f t="shared" si="25"/>
        <v>0</v>
      </c>
      <c r="X188" s="21" t="str">
        <f t="shared" si="26"/>
        <v xml:space="preserve"> </v>
      </c>
    </row>
    <row r="189" spans="1:24" ht="43.2" x14ac:dyDescent="0.3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19"/>
        <v>42206.290972222225</v>
      </c>
      <c r="K189">
        <v>1435383457</v>
      </c>
      <c r="L189" s="10">
        <f t="shared" si="20"/>
        <v>42182.234456018516</v>
      </c>
      <c r="M189" s="11">
        <f t="shared" si="21"/>
        <v>24.05651620370918</v>
      </c>
      <c r="N189" t="b">
        <v>0</v>
      </c>
      <c r="O189" s="9">
        <f t="shared" si="22"/>
        <v>0.16</v>
      </c>
      <c r="P189" s="14">
        <f t="shared" si="23"/>
        <v>160</v>
      </c>
      <c r="Q189" s="14" t="s">
        <v>8314</v>
      </c>
      <c r="R189" s="14" t="s">
        <v>8318</v>
      </c>
      <c r="S189">
        <v>5</v>
      </c>
      <c r="T189" t="b">
        <v>0</v>
      </c>
      <c r="U189" t="s">
        <v>8268</v>
      </c>
      <c r="V189" t="str">
        <f t="shared" si="24"/>
        <v xml:space="preserve"> </v>
      </c>
      <c r="W189" s="21">
        <f t="shared" si="25"/>
        <v>5</v>
      </c>
      <c r="X189" s="21" t="str">
        <f t="shared" si="26"/>
        <v xml:space="preserve"> </v>
      </c>
    </row>
    <row r="190" spans="1:24" ht="43.2" x14ac:dyDescent="0.3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19"/>
        <v>41887.18304398148</v>
      </c>
      <c r="K190">
        <v>1407299015</v>
      </c>
      <c r="L190" s="10">
        <f t="shared" si="20"/>
        <v>41857.18304398148</v>
      </c>
      <c r="M190" s="11">
        <f t="shared" si="21"/>
        <v>30</v>
      </c>
      <c r="N190" t="b">
        <v>0</v>
      </c>
      <c r="O190" s="9">
        <f t="shared" si="22"/>
        <v>0</v>
      </c>
      <c r="P190" s="14">
        <f t="shared" si="23"/>
        <v>0</v>
      </c>
      <c r="Q190" s="14" t="s">
        <v>8314</v>
      </c>
      <c r="R190" s="14" t="s">
        <v>8318</v>
      </c>
      <c r="S190">
        <v>0</v>
      </c>
      <c r="T190" t="b">
        <v>0</v>
      </c>
      <c r="U190" t="s">
        <v>8268</v>
      </c>
      <c r="V190" t="str">
        <f t="shared" si="24"/>
        <v xml:space="preserve"> </v>
      </c>
      <c r="W190" s="21">
        <f t="shared" si="25"/>
        <v>0</v>
      </c>
      <c r="X190" s="21" t="str">
        <f t="shared" si="26"/>
        <v xml:space="preserve"> </v>
      </c>
    </row>
    <row r="191" spans="1:24" ht="43.2" x14ac:dyDescent="0.3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19"/>
        <v>42616.690706018519</v>
      </c>
      <c r="K191">
        <v>1467736477</v>
      </c>
      <c r="L191" s="10">
        <f t="shared" si="20"/>
        <v>42556.690706018519</v>
      </c>
      <c r="M191" s="11">
        <f t="shared" si="21"/>
        <v>60</v>
      </c>
      <c r="N191" t="b">
        <v>0</v>
      </c>
      <c r="O191" s="9">
        <f t="shared" si="22"/>
        <v>6.8999999999999997E-4</v>
      </c>
      <c r="P191" s="14">
        <f t="shared" si="23"/>
        <v>69</v>
      </c>
      <c r="Q191" s="14" t="s">
        <v>8314</v>
      </c>
      <c r="R191" s="14" t="s">
        <v>8318</v>
      </c>
      <c r="S191">
        <v>5</v>
      </c>
      <c r="T191" t="b">
        <v>0</v>
      </c>
      <c r="U191" t="s">
        <v>8268</v>
      </c>
      <c r="V191" t="str">
        <f t="shared" si="24"/>
        <v xml:space="preserve"> </v>
      </c>
      <c r="W191" s="21">
        <f t="shared" si="25"/>
        <v>5</v>
      </c>
      <c r="X191" s="21" t="str">
        <f t="shared" si="26"/>
        <v xml:space="preserve"> </v>
      </c>
    </row>
    <row r="192" spans="1:24" x14ac:dyDescent="0.3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19"/>
        <v>42537.650995370372</v>
      </c>
      <c r="K192">
        <v>1465227446</v>
      </c>
      <c r="L192" s="10">
        <f t="shared" si="20"/>
        <v>42527.650995370372</v>
      </c>
      <c r="M192" s="11">
        <f t="shared" si="21"/>
        <v>10</v>
      </c>
      <c r="N192" t="b">
        <v>0</v>
      </c>
      <c r="O192" s="9">
        <f t="shared" si="22"/>
        <v>4.1666666666666666E-3</v>
      </c>
      <c r="P192" s="14">
        <f t="shared" si="23"/>
        <v>50</v>
      </c>
      <c r="Q192" s="14" t="s">
        <v>8314</v>
      </c>
      <c r="R192" s="14" t="s">
        <v>8318</v>
      </c>
      <c r="S192">
        <v>1</v>
      </c>
      <c r="T192" t="b">
        <v>0</v>
      </c>
      <c r="U192" t="s">
        <v>8268</v>
      </c>
      <c r="V192" t="str">
        <f t="shared" si="24"/>
        <v xml:space="preserve"> </v>
      </c>
      <c r="W192" s="21">
        <f t="shared" si="25"/>
        <v>1</v>
      </c>
      <c r="X192" s="21" t="str">
        <f t="shared" si="26"/>
        <v xml:space="preserve"> </v>
      </c>
    </row>
    <row r="193" spans="1:24" ht="43.2" x14ac:dyDescent="0.3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19"/>
        <v>42279.441412037035</v>
      </c>
      <c r="K193">
        <v>1440326138</v>
      </c>
      <c r="L193" s="10">
        <f t="shared" si="20"/>
        <v>42239.441412037035</v>
      </c>
      <c r="M193" s="11">
        <f t="shared" si="21"/>
        <v>40</v>
      </c>
      <c r="N193" t="b">
        <v>0</v>
      </c>
      <c r="O193" s="9">
        <f t="shared" si="22"/>
        <v>0.05</v>
      </c>
      <c r="P193" s="14">
        <f t="shared" si="23"/>
        <v>83.333333333333329</v>
      </c>
      <c r="Q193" s="14" t="s">
        <v>8314</v>
      </c>
      <c r="R193" s="14" t="s">
        <v>8318</v>
      </c>
      <c r="S193">
        <v>3</v>
      </c>
      <c r="T193" t="b">
        <v>0</v>
      </c>
      <c r="U193" t="s">
        <v>8268</v>
      </c>
      <c r="V193" t="str">
        <f t="shared" si="24"/>
        <v xml:space="preserve"> </v>
      </c>
      <c r="W193" s="21">
        <f t="shared" si="25"/>
        <v>3</v>
      </c>
      <c r="X193" s="21" t="str">
        <f t="shared" si="26"/>
        <v xml:space="preserve"> </v>
      </c>
    </row>
    <row r="194" spans="1:24" ht="57.6" x14ac:dyDescent="0.3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ref="J194:J257" si="27">(((I194/60)/60)/24)+DATE(1970,1,1)</f>
        <v>41929.792037037041</v>
      </c>
      <c r="K194">
        <v>1410980432</v>
      </c>
      <c r="L194" s="10">
        <f t="shared" ref="L194:L257" si="28">(((K194/60)/60)/24)+DATE(1970,1,1)</f>
        <v>41899.792037037041</v>
      </c>
      <c r="M194" s="11">
        <f t="shared" ref="M194:M257" si="29">J194-L194</f>
        <v>30</v>
      </c>
      <c r="N194" t="b">
        <v>0</v>
      </c>
      <c r="O194" s="9">
        <f t="shared" ref="O194:O257" si="30">E194/D194</f>
        <v>1.7E-5</v>
      </c>
      <c r="P194" s="14">
        <f t="shared" ref="P194:P257" si="31">IF(E194&gt;0,(E194/S194),0)</f>
        <v>5.666666666666667</v>
      </c>
      <c r="Q194" s="14" t="s">
        <v>8314</v>
      </c>
      <c r="R194" s="14" t="s">
        <v>8318</v>
      </c>
      <c r="S194">
        <v>3</v>
      </c>
      <c r="T194" t="b">
        <v>0</v>
      </c>
      <c r="U194" t="s">
        <v>8268</v>
      </c>
      <c r="V194" t="str">
        <f t="shared" si="24"/>
        <v xml:space="preserve"> </v>
      </c>
      <c r="W194" s="21">
        <f t="shared" si="25"/>
        <v>3</v>
      </c>
      <c r="X194" s="21" t="str">
        <f t="shared" si="26"/>
        <v xml:space="preserve"> </v>
      </c>
    </row>
    <row r="195" spans="1:24" ht="57.6" x14ac:dyDescent="0.3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si="27"/>
        <v>41971.976458333331</v>
      </c>
      <c r="K195">
        <v>1412029566</v>
      </c>
      <c r="L195" s="10">
        <f t="shared" si="28"/>
        <v>41911.934791666667</v>
      </c>
      <c r="M195" s="11">
        <f t="shared" si="29"/>
        <v>60.041666666664241</v>
      </c>
      <c r="N195" t="b">
        <v>0</v>
      </c>
      <c r="O195" s="9">
        <f t="shared" si="30"/>
        <v>0</v>
      </c>
      <c r="P195" s="14">
        <f t="shared" si="31"/>
        <v>0</v>
      </c>
      <c r="Q195" s="14" t="s">
        <v>8314</v>
      </c>
      <c r="R195" s="14" t="s">
        <v>8318</v>
      </c>
      <c r="S195">
        <v>0</v>
      </c>
      <c r="T195" t="b">
        <v>0</v>
      </c>
      <c r="U195" t="s">
        <v>8268</v>
      </c>
      <c r="V195" t="str">
        <f t="shared" ref="V195:V258" si="32">IF(F195 = "successful",S195," ")</f>
        <v xml:space="preserve"> </v>
      </c>
      <c r="W195" s="21">
        <f t="shared" ref="W195:W258" si="33">IF(F195 = "failed",S195," ")</f>
        <v>0</v>
      </c>
      <c r="X195" s="21" t="str">
        <f t="shared" ref="X195:X258" si="34">IF(F195 = "canceled",S195," ")</f>
        <v xml:space="preserve"> </v>
      </c>
    </row>
    <row r="196" spans="1:24" ht="43.2" x14ac:dyDescent="0.3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27"/>
        <v>42435.996886574074</v>
      </c>
      <c r="K196">
        <v>1452124531</v>
      </c>
      <c r="L196" s="10">
        <f t="shared" si="28"/>
        <v>42375.996886574074</v>
      </c>
      <c r="M196" s="11">
        <f t="shared" si="29"/>
        <v>60</v>
      </c>
      <c r="N196" t="b">
        <v>0</v>
      </c>
      <c r="O196" s="9">
        <f t="shared" si="30"/>
        <v>1.1999999999999999E-3</v>
      </c>
      <c r="P196" s="14">
        <f t="shared" si="31"/>
        <v>1</v>
      </c>
      <c r="Q196" s="14" t="s">
        <v>8314</v>
      </c>
      <c r="R196" s="14" t="s">
        <v>8318</v>
      </c>
      <c r="S196">
        <v>3</v>
      </c>
      <c r="T196" t="b">
        <v>0</v>
      </c>
      <c r="U196" t="s">
        <v>8268</v>
      </c>
      <c r="V196" t="str">
        <f t="shared" si="32"/>
        <v xml:space="preserve"> </v>
      </c>
      <c r="W196" s="21">
        <f t="shared" si="33"/>
        <v>3</v>
      </c>
      <c r="X196" s="21" t="str">
        <f t="shared" si="34"/>
        <v xml:space="preserve"> </v>
      </c>
    </row>
    <row r="197" spans="1:24" ht="43.2" x14ac:dyDescent="0.3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27"/>
        <v>42195.67050925926</v>
      </c>
      <c r="K197">
        <v>1431360332</v>
      </c>
      <c r="L197" s="10">
        <f t="shared" si="28"/>
        <v>42135.67050925926</v>
      </c>
      <c r="M197" s="11">
        <f t="shared" si="29"/>
        <v>60</v>
      </c>
      <c r="N197" t="b">
        <v>0</v>
      </c>
      <c r="O197" s="9">
        <f t="shared" si="30"/>
        <v>0</v>
      </c>
      <c r="P197" s="14">
        <f t="shared" si="31"/>
        <v>0</v>
      </c>
      <c r="Q197" s="14" t="s">
        <v>8314</v>
      </c>
      <c r="R197" s="14" t="s">
        <v>8318</v>
      </c>
      <c r="S197">
        <v>0</v>
      </c>
      <c r="T197" t="b">
        <v>0</v>
      </c>
      <c r="U197" t="s">
        <v>8268</v>
      </c>
      <c r="V197" t="str">
        <f t="shared" si="32"/>
        <v xml:space="preserve"> </v>
      </c>
      <c r="W197" s="21">
        <f t="shared" si="33"/>
        <v>0</v>
      </c>
      <c r="X197" s="21" t="str">
        <f t="shared" si="34"/>
        <v xml:space="preserve"> </v>
      </c>
    </row>
    <row r="198" spans="1:24" ht="43.2" x14ac:dyDescent="0.3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27"/>
        <v>42287.875</v>
      </c>
      <c r="K198">
        <v>1442062898</v>
      </c>
      <c r="L198" s="10">
        <f t="shared" si="28"/>
        <v>42259.542800925927</v>
      </c>
      <c r="M198" s="11">
        <f t="shared" si="29"/>
        <v>28.332199074073287</v>
      </c>
      <c r="N198" t="b">
        <v>0</v>
      </c>
      <c r="O198" s="9">
        <f t="shared" si="30"/>
        <v>0.41857142857142859</v>
      </c>
      <c r="P198" s="14">
        <f t="shared" si="31"/>
        <v>77.10526315789474</v>
      </c>
      <c r="Q198" s="14" t="s">
        <v>8314</v>
      </c>
      <c r="R198" s="14" t="s">
        <v>8318</v>
      </c>
      <c r="S198">
        <v>19</v>
      </c>
      <c r="T198" t="b">
        <v>0</v>
      </c>
      <c r="U198" t="s">
        <v>8268</v>
      </c>
      <c r="V198" t="str">
        <f t="shared" si="32"/>
        <v xml:space="preserve"> </v>
      </c>
      <c r="W198" s="21">
        <f t="shared" si="33"/>
        <v>19</v>
      </c>
      <c r="X198" s="21" t="str">
        <f t="shared" si="34"/>
        <v xml:space="preserve"> </v>
      </c>
    </row>
    <row r="199" spans="1:24" ht="43.2" x14ac:dyDescent="0.3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27"/>
        <v>42783.875</v>
      </c>
      <c r="K199">
        <v>1483734100</v>
      </c>
      <c r="L199" s="10">
        <f t="shared" si="28"/>
        <v>42741.848379629635</v>
      </c>
      <c r="M199" s="11">
        <f t="shared" si="29"/>
        <v>42.026620370364981</v>
      </c>
      <c r="N199" t="b">
        <v>0</v>
      </c>
      <c r="O199" s="9">
        <f t="shared" si="30"/>
        <v>0.1048</v>
      </c>
      <c r="P199" s="14">
        <f t="shared" si="31"/>
        <v>32.75</v>
      </c>
      <c r="Q199" s="14" t="s">
        <v>8314</v>
      </c>
      <c r="R199" s="14" t="s">
        <v>8318</v>
      </c>
      <c r="S199">
        <v>8</v>
      </c>
      <c r="T199" t="b">
        <v>0</v>
      </c>
      <c r="U199" t="s">
        <v>8268</v>
      </c>
      <c r="V199" t="str">
        <f t="shared" si="32"/>
        <v xml:space="preserve"> </v>
      </c>
      <c r="W199" s="21">
        <f t="shared" si="33"/>
        <v>8</v>
      </c>
      <c r="X199" s="21" t="str">
        <f t="shared" si="34"/>
        <v xml:space="preserve"> </v>
      </c>
    </row>
    <row r="200" spans="1:24" ht="43.2" x14ac:dyDescent="0.3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27"/>
        <v>41917.383356481485</v>
      </c>
      <c r="K200">
        <v>1409908322</v>
      </c>
      <c r="L200" s="10">
        <f t="shared" si="28"/>
        <v>41887.383356481485</v>
      </c>
      <c r="M200" s="11">
        <f t="shared" si="29"/>
        <v>30</v>
      </c>
      <c r="N200" t="b">
        <v>0</v>
      </c>
      <c r="O200" s="9">
        <f t="shared" si="30"/>
        <v>1.116E-2</v>
      </c>
      <c r="P200" s="14">
        <f t="shared" si="31"/>
        <v>46.5</v>
      </c>
      <c r="Q200" s="14" t="s">
        <v>8314</v>
      </c>
      <c r="R200" s="14" t="s">
        <v>8318</v>
      </c>
      <c r="S200">
        <v>6</v>
      </c>
      <c r="T200" t="b">
        <v>0</v>
      </c>
      <c r="U200" t="s">
        <v>8268</v>
      </c>
      <c r="V200" t="str">
        <f t="shared" si="32"/>
        <v xml:space="preserve"> </v>
      </c>
      <c r="W200" s="21">
        <f t="shared" si="33"/>
        <v>6</v>
      </c>
      <c r="X200" s="21" t="str">
        <f t="shared" si="34"/>
        <v xml:space="preserve"> </v>
      </c>
    </row>
    <row r="201" spans="1:24" ht="43.2" x14ac:dyDescent="0.3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27"/>
        <v>42614.123865740738</v>
      </c>
      <c r="K201">
        <v>1470106702</v>
      </c>
      <c r="L201" s="10">
        <f t="shared" si="28"/>
        <v>42584.123865740738</v>
      </c>
      <c r="M201" s="11">
        <f t="shared" si="29"/>
        <v>30</v>
      </c>
      <c r="N201" t="b">
        <v>0</v>
      </c>
      <c r="O201" s="9">
        <f t="shared" si="30"/>
        <v>0</v>
      </c>
      <c r="P201" s="14">
        <f t="shared" si="31"/>
        <v>0</v>
      </c>
      <c r="Q201" s="14" t="s">
        <v>8314</v>
      </c>
      <c r="R201" s="14" t="s">
        <v>8318</v>
      </c>
      <c r="S201">
        <v>0</v>
      </c>
      <c r="T201" t="b">
        <v>0</v>
      </c>
      <c r="U201" t="s">
        <v>8268</v>
      </c>
      <c r="V201" t="str">
        <f t="shared" si="32"/>
        <v xml:space="preserve"> </v>
      </c>
      <c r="W201" s="21">
        <f t="shared" si="33"/>
        <v>0</v>
      </c>
      <c r="X201" s="21" t="str">
        <f t="shared" si="34"/>
        <v xml:space="preserve"> </v>
      </c>
    </row>
    <row r="202" spans="1:24" ht="28.8" x14ac:dyDescent="0.3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27"/>
        <v>41897.083368055559</v>
      </c>
      <c r="K202">
        <v>1408154403</v>
      </c>
      <c r="L202" s="10">
        <f t="shared" si="28"/>
        <v>41867.083368055559</v>
      </c>
      <c r="M202" s="11">
        <f t="shared" si="29"/>
        <v>30</v>
      </c>
      <c r="N202" t="b">
        <v>0</v>
      </c>
      <c r="O202" s="9">
        <f t="shared" si="30"/>
        <v>0.26192500000000002</v>
      </c>
      <c r="P202" s="14">
        <f t="shared" si="31"/>
        <v>87.308333333333337</v>
      </c>
      <c r="Q202" s="14" t="s">
        <v>8314</v>
      </c>
      <c r="R202" s="14" t="s">
        <v>8318</v>
      </c>
      <c r="S202">
        <v>18</v>
      </c>
      <c r="T202" t="b">
        <v>0</v>
      </c>
      <c r="U202" t="s">
        <v>8268</v>
      </c>
      <c r="V202" t="str">
        <f t="shared" si="32"/>
        <v xml:space="preserve"> </v>
      </c>
      <c r="W202" s="21">
        <f t="shared" si="33"/>
        <v>18</v>
      </c>
      <c r="X202" s="21" t="str">
        <f t="shared" si="34"/>
        <v xml:space="preserve"> </v>
      </c>
    </row>
    <row r="203" spans="1:24" ht="43.2" x14ac:dyDescent="0.3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27"/>
        <v>42043.818622685183</v>
      </c>
      <c r="K203">
        <v>1421696329</v>
      </c>
      <c r="L203" s="10">
        <f t="shared" si="28"/>
        <v>42023.818622685183</v>
      </c>
      <c r="M203" s="11">
        <f t="shared" si="29"/>
        <v>20</v>
      </c>
      <c r="N203" t="b">
        <v>0</v>
      </c>
      <c r="O203" s="9">
        <f t="shared" si="30"/>
        <v>0.58461538461538465</v>
      </c>
      <c r="P203" s="14">
        <f t="shared" si="31"/>
        <v>54.285714285714285</v>
      </c>
      <c r="Q203" s="14" t="s">
        <v>8314</v>
      </c>
      <c r="R203" s="14" t="s">
        <v>8318</v>
      </c>
      <c r="S203">
        <v>7</v>
      </c>
      <c r="T203" t="b">
        <v>0</v>
      </c>
      <c r="U203" t="s">
        <v>8268</v>
      </c>
      <c r="V203" t="str">
        <f t="shared" si="32"/>
        <v xml:space="preserve"> </v>
      </c>
      <c r="W203" s="21">
        <f t="shared" si="33"/>
        <v>7</v>
      </c>
      <c r="X203" s="21" t="str">
        <f t="shared" si="34"/>
        <v xml:space="preserve"> </v>
      </c>
    </row>
    <row r="204" spans="1:24" x14ac:dyDescent="0.3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27"/>
        <v>42285.874305555553</v>
      </c>
      <c r="K204">
        <v>1441750564</v>
      </c>
      <c r="L204" s="10">
        <f t="shared" si="28"/>
        <v>42255.927824074075</v>
      </c>
      <c r="M204" s="11">
        <f t="shared" si="29"/>
        <v>29.946481481478259</v>
      </c>
      <c r="N204" t="b">
        <v>0</v>
      </c>
      <c r="O204" s="9">
        <f t="shared" si="30"/>
        <v>0</v>
      </c>
      <c r="P204" s="14">
        <f t="shared" si="31"/>
        <v>0</v>
      </c>
      <c r="Q204" s="14" t="s">
        <v>8314</v>
      </c>
      <c r="R204" s="14" t="s">
        <v>8318</v>
      </c>
      <c r="S204">
        <v>0</v>
      </c>
      <c r="T204" t="b">
        <v>0</v>
      </c>
      <c r="U204" t="s">
        <v>8268</v>
      </c>
      <c r="V204" t="str">
        <f t="shared" si="32"/>
        <v xml:space="preserve"> </v>
      </c>
      <c r="W204" s="21">
        <f t="shared" si="33"/>
        <v>0</v>
      </c>
      <c r="X204" s="21" t="str">
        <f t="shared" si="34"/>
        <v xml:space="preserve"> </v>
      </c>
    </row>
    <row r="205" spans="1:24" ht="43.2" x14ac:dyDescent="0.3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27"/>
        <v>42033.847962962958</v>
      </c>
      <c r="K205">
        <v>1417378864</v>
      </c>
      <c r="L205" s="10">
        <f t="shared" si="28"/>
        <v>41973.847962962958</v>
      </c>
      <c r="M205" s="11">
        <f t="shared" si="29"/>
        <v>60</v>
      </c>
      <c r="N205" t="b">
        <v>0</v>
      </c>
      <c r="O205" s="9">
        <f t="shared" si="30"/>
        <v>0.2984</v>
      </c>
      <c r="P205" s="14">
        <f t="shared" si="31"/>
        <v>93.25</v>
      </c>
      <c r="Q205" s="14" t="s">
        <v>8314</v>
      </c>
      <c r="R205" s="14" t="s">
        <v>8318</v>
      </c>
      <c r="S205">
        <v>8</v>
      </c>
      <c r="T205" t="b">
        <v>0</v>
      </c>
      <c r="U205" t="s">
        <v>8268</v>
      </c>
      <c r="V205" t="str">
        <f t="shared" si="32"/>
        <v xml:space="preserve"> </v>
      </c>
      <c r="W205" s="21">
        <f t="shared" si="33"/>
        <v>8</v>
      </c>
      <c r="X205" s="21" t="str">
        <f t="shared" si="34"/>
        <v xml:space="preserve"> </v>
      </c>
    </row>
    <row r="206" spans="1:24" ht="43.2" x14ac:dyDescent="0.3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27"/>
        <v>42586.583368055552</v>
      </c>
      <c r="K206">
        <v>1467727203</v>
      </c>
      <c r="L206" s="10">
        <f t="shared" si="28"/>
        <v>42556.583368055552</v>
      </c>
      <c r="M206" s="11">
        <f t="shared" si="29"/>
        <v>30</v>
      </c>
      <c r="N206" t="b">
        <v>0</v>
      </c>
      <c r="O206" s="9">
        <f t="shared" si="30"/>
        <v>0.50721666666666665</v>
      </c>
      <c r="P206" s="14">
        <f t="shared" si="31"/>
        <v>117.68368136117556</v>
      </c>
      <c r="Q206" s="14" t="s">
        <v>8314</v>
      </c>
      <c r="R206" s="14" t="s">
        <v>8318</v>
      </c>
      <c r="S206">
        <v>1293</v>
      </c>
      <c r="T206" t="b">
        <v>0</v>
      </c>
      <c r="U206" t="s">
        <v>8268</v>
      </c>
      <c r="V206" t="str">
        <f t="shared" si="32"/>
        <v xml:space="preserve"> </v>
      </c>
      <c r="W206" s="21">
        <f t="shared" si="33"/>
        <v>1293</v>
      </c>
      <c r="X206" s="21" t="str">
        <f t="shared" si="34"/>
        <v xml:space="preserve"> </v>
      </c>
    </row>
    <row r="207" spans="1:24" ht="43.2" x14ac:dyDescent="0.3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27"/>
        <v>42283.632199074069</v>
      </c>
      <c r="K207">
        <v>1441120222</v>
      </c>
      <c r="L207" s="10">
        <f t="shared" si="28"/>
        <v>42248.632199074069</v>
      </c>
      <c r="M207" s="11">
        <f t="shared" si="29"/>
        <v>35</v>
      </c>
      <c r="N207" t="b">
        <v>0</v>
      </c>
      <c r="O207" s="9">
        <f t="shared" si="30"/>
        <v>0.16250000000000001</v>
      </c>
      <c r="P207" s="14">
        <f t="shared" si="31"/>
        <v>76.470588235294116</v>
      </c>
      <c r="Q207" s="14" t="s">
        <v>8314</v>
      </c>
      <c r="R207" s="14" t="s">
        <v>8318</v>
      </c>
      <c r="S207">
        <v>17</v>
      </c>
      <c r="T207" t="b">
        <v>0</v>
      </c>
      <c r="U207" t="s">
        <v>8268</v>
      </c>
      <c r="V207" t="str">
        <f t="shared" si="32"/>
        <v xml:space="preserve"> </v>
      </c>
      <c r="W207" s="21">
        <f t="shared" si="33"/>
        <v>17</v>
      </c>
      <c r="X207" s="21" t="str">
        <f t="shared" si="34"/>
        <v xml:space="preserve"> </v>
      </c>
    </row>
    <row r="208" spans="1:24" ht="43.2" x14ac:dyDescent="0.3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27"/>
        <v>42588.004432870366</v>
      </c>
      <c r="K208">
        <v>1468627583</v>
      </c>
      <c r="L208" s="10">
        <f t="shared" si="28"/>
        <v>42567.004432870366</v>
      </c>
      <c r="M208" s="11">
        <f t="shared" si="29"/>
        <v>21</v>
      </c>
      <c r="N208" t="b">
        <v>0</v>
      </c>
      <c r="O208" s="9">
        <f t="shared" si="30"/>
        <v>0</v>
      </c>
      <c r="P208" s="14">
        <f t="shared" si="31"/>
        <v>0</v>
      </c>
      <c r="Q208" s="14" t="s">
        <v>8314</v>
      </c>
      <c r="R208" s="14" t="s">
        <v>8318</v>
      </c>
      <c r="S208">
        <v>0</v>
      </c>
      <c r="T208" t="b">
        <v>0</v>
      </c>
      <c r="U208" t="s">
        <v>8268</v>
      </c>
      <c r="V208" t="str">
        <f t="shared" si="32"/>
        <v xml:space="preserve"> </v>
      </c>
      <c r="W208" s="21">
        <f t="shared" si="33"/>
        <v>0</v>
      </c>
      <c r="X208" s="21" t="str">
        <f t="shared" si="34"/>
        <v xml:space="preserve"> </v>
      </c>
    </row>
    <row r="209" spans="1:24" ht="43.2" x14ac:dyDescent="0.3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27"/>
        <v>42008.197199074071</v>
      </c>
      <c r="K209">
        <v>1417754638</v>
      </c>
      <c r="L209" s="10">
        <f t="shared" si="28"/>
        <v>41978.197199074071</v>
      </c>
      <c r="M209" s="11">
        <f t="shared" si="29"/>
        <v>30</v>
      </c>
      <c r="N209" t="b">
        <v>0</v>
      </c>
      <c r="O209" s="9">
        <f t="shared" si="30"/>
        <v>0.15214285714285714</v>
      </c>
      <c r="P209" s="14">
        <f t="shared" si="31"/>
        <v>163.84615384615384</v>
      </c>
      <c r="Q209" s="14" t="s">
        <v>8314</v>
      </c>
      <c r="R209" s="14" t="s">
        <v>8318</v>
      </c>
      <c r="S209">
        <v>13</v>
      </c>
      <c r="T209" t="b">
        <v>0</v>
      </c>
      <c r="U209" t="s">
        <v>8268</v>
      </c>
      <c r="V209" t="str">
        <f t="shared" si="32"/>
        <v xml:space="preserve"> </v>
      </c>
      <c r="W209" s="21">
        <f t="shared" si="33"/>
        <v>13</v>
      </c>
      <c r="X209" s="21" t="str">
        <f t="shared" si="34"/>
        <v xml:space="preserve"> </v>
      </c>
    </row>
    <row r="210" spans="1:24" ht="43.2" x14ac:dyDescent="0.3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27"/>
        <v>41989.369988425926</v>
      </c>
      <c r="K210">
        <v>1416127967</v>
      </c>
      <c r="L210" s="10">
        <f t="shared" si="28"/>
        <v>41959.369988425926</v>
      </c>
      <c r="M210" s="11">
        <f t="shared" si="29"/>
        <v>30</v>
      </c>
      <c r="N210" t="b">
        <v>0</v>
      </c>
      <c r="O210" s="9">
        <f t="shared" si="30"/>
        <v>0</v>
      </c>
      <c r="P210" s="14">
        <f t="shared" si="31"/>
        <v>0</v>
      </c>
      <c r="Q210" s="14" t="s">
        <v>8314</v>
      </c>
      <c r="R210" s="14" t="s">
        <v>8318</v>
      </c>
      <c r="S210">
        <v>0</v>
      </c>
      <c r="T210" t="b">
        <v>0</v>
      </c>
      <c r="U210" t="s">
        <v>8268</v>
      </c>
      <c r="V210" t="str">
        <f t="shared" si="32"/>
        <v xml:space="preserve"> </v>
      </c>
      <c r="W210" s="21">
        <f t="shared" si="33"/>
        <v>0</v>
      </c>
      <c r="X210" s="21" t="str">
        <f t="shared" si="34"/>
        <v xml:space="preserve"> </v>
      </c>
    </row>
    <row r="211" spans="1:24" ht="43.2" x14ac:dyDescent="0.3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27"/>
        <v>42195.922858796301</v>
      </c>
      <c r="K211">
        <v>1433974135</v>
      </c>
      <c r="L211" s="10">
        <f t="shared" si="28"/>
        <v>42165.922858796301</v>
      </c>
      <c r="M211" s="11">
        <f t="shared" si="29"/>
        <v>30</v>
      </c>
      <c r="N211" t="b">
        <v>0</v>
      </c>
      <c r="O211" s="9">
        <f t="shared" si="30"/>
        <v>0</v>
      </c>
      <c r="P211" s="14">
        <f t="shared" si="31"/>
        <v>0</v>
      </c>
      <c r="Q211" s="14" t="s">
        <v>8314</v>
      </c>
      <c r="R211" s="14" t="s">
        <v>8318</v>
      </c>
      <c r="S211">
        <v>0</v>
      </c>
      <c r="T211" t="b">
        <v>0</v>
      </c>
      <c r="U211" t="s">
        <v>8268</v>
      </c>
      <c r="V211" t="str">
        <f t="shared" si="32"/>
        <v xml:space="preserve"> </v>
      </c>
      <c r="W211" s="21">
        <f t="shared" si="33"/>
        <v>0</v>
      </c>
      <c r="X211" s="21" t="str">
        <f t="shared" si="34"/>
        <v xml:space="preserve"> </v>
      </c>
    </row>
    <row r="212" spans="1:24" ht="43.2" x14ac:dyDescent="0.3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27"/>
        <v>42278.208333333328</v>
      </c>
      <c r="K212">
        <v>1441157592</v>
      </c>
      <c r="L212" s="10">
        <f t="shared" si="28"/>
        <v>42249.064722222218</v>
      </c>
      <c r="M212" s="11">
        <f t="shared" si="29"/>
        <v>29.143611111110658</v>
      </c>
      <c r="N212" t="b">
        <v>0</v>
      </c>
      <c r="O212" s="9">
        <f t="shared" si="30"/>
        <v>0.2525</v>
      </c>
      <c r="P212" s="14">
        <f t="shared" si="31"/>
        <v>91.818181818181813</v>
      </c>
      <c r="Q212" s="14" t="s">
        <v>8314</v>
      </c>
      <c r="R212" s="14" t="s">
        <v>8318</v>
      </c>
      <c r="S212">
        <v>33</v>
      </c>
      <c r="T212" t="b">
        <v>0</v>
      </c>
      <c r="U212" t="s">
        <v>8268</v>
      </c>
      <c r="V212" t="str">
        <f t="shared" si="32"/>
        <v xml:space="preserve"> </v>
      </c>
      <c r="W212" s="21">
        <f t="shared" si="33"/>
        <v>33</v>
      </c>
      <c r="X212" s="21" t="str">
        <f t="shared" si="34"/>
        <v xml:space="preserve"> </v>
      </c>
    </row>
    <row r="213" spans="1:24" ht="43.2" x14ac:dyDescent="0.3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27"/>
        <v>42266.159918981488</v>
      </c>
      <c r="K213">
        <v>1440042617</v>
      </c>
      <c r="L213" s="10">
        <f t="shared" si="28"/>
        <v>42236.159918981488</v>
      </c>
      <c r="M213" s="11">
        <f t="shared" si="29"/>
        <v>30</v>
      </c>
      <c r="N213" t="b">
        <v>0</v>
      </c>
      <c r="O213" s="9">
        <f t="shared" si="30"/>
        <v>0.44600000000000001</v>
      </c>
      <c r="P213" s="14">
        <f t="shared" si="31"/>
        <v>185.83333333333334</v>
      </c>
      <c r="Q213" s="14" t="s">
        <v>8314</v>
      </c>
      <c r="R213" s="14" t="s">
        <v>8318</v>
      </c>
      <c r="S213">
        <v>12</v>
      </c>
      <c r="T213" t="b">
        <v>0</v>
      </c>
      <c r="U213" t="s">
        <v>8268</v>
      </c>
      <c r="V213" t="str">
        <f t="shared" si="32"/>
        <v xml:space="preserve"> </v>
      </c>
      <c r="W213" s="21">
        <f t="shared" si="33"/>
        <v>12</v>
      </c>
      <c r="X213" s="21" t="str">
        <f t="shared" si="34"/>
        <v xml:space="preserve"> </v>
      </c>
    </row>
    <row r="214" spans="1:24" ht="28.8" x14ac:dyDescent="0.3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27"/>
        <v>42476.839351851857</v>
      </c>
      <c r="K214">
        <v>1455656920</v>
      </c>
      <c r="L214" s="10">
        <f t="shared" si="28"/>
        <v>42416.881018518514</v>
      </c>
      <c r="M214" s="11">
        <f t="shared" si="29"/>
        <v>59.958333333343035</v>
      </c>
      <c r="N214" t="b">
        <v>0</v>
      </c>
      <c r="O214" s="9">
        <f t="shared" si="30"/>
        <v>1.5873015873015873E-4</v>
      </c>
      <c r="P214" s="14">
        <f t="shared" si="31"/>
        <v>1</v>
      </c>
      <c r="Q214" s="14" t="s">
        <v>8314</v>
      </c>
      <c r="R214" s="14" t="s">
        <v>8318</v>
      </c>
      <c r="S214">
        <v>1</v>
      </c>
      <c r="T214" t="b">
        <v>0</v>
      </c>
      <c r="U214" t="s">
        <v>8268</v>
      </c>
      <c r="V214" t="str">
        <f t="shared" si="32"/>
        <v xml:space="preserve"> </v>
      </c>
      <c r="W214" s="21">
        <f t="shared" si="33"/>
        <v>1</v>
      </c>
      <c r="X214" s="21" t="str">
        <f t="shared" si="34"/>
        <v xml:space="preserve"> </v>
      </c>
    </row>
    <row r="215" spans="1:24" ht="43.2" x14ac:dyDescent="0.3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27"/>
        <v>42232.587974537033</v>
      </c>
      <c r="K215">
        <v>1437142547</v>
      </c>
      <c r="L215" s="10">
        <f t="shared" si="28"/>
        <v>42202.594293981485</v>
      </c>
      <c r="M215" s="11">
        <f t="shared" si="29"/>
        <v>29.993680555548053</v>
      </c>
      <c r="N215" t="b">
        <v>0</v>
      </c>
      <c r="O215" s="9">
        <f t="shared" si="30"/>
        <v>4.0000000000000002E-4</v>
      </c>
      <c r="P215" s="14">
        <f t="shared" si="31"/>
        <v>20</v>
      </c>
      <c r="Q215" s="14" t="s">
        <v>8314</v>
      </c>
      <c r="R215" s="14" t="s">
        <v>8318</v>
      </c>
      <c r="S215">
        <v>1</v>
      </c>
      <c r="T215" t="b">
        <v>0</v>
      </c>
      <c r="U215" t="s">
        <v>8268</v>
      </c>
      <c r="V215" t="str">
        <f t="shared" si="32"/>
        <v xml:space="preserve"> </v>
      </c>
      <c r="W215" s="21">
        <f t="shared" si="33"/>
        <v>1</v>
      </c>
      <c r="X215" s="21" t="str">
        <f t="shared" si="34"/>
        <v xml:space="preserve"> </v>
      </c>
    </row>
    <row r="216" spans="1:24" ht="43.2" x14ac:dyDescent="0.3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27"/>
        <v>42069.64061342593</v>
      </c>
      <c r="K216">
        <v>1420471349</v>
      </c>
      <c r="L216" s="10">
        <f t="shared" si="28"/>
        <v>42009.64061342593</v>
      </c>
      <c r="M216" s="11">
        <f t="shared" si="29"/>
        <v>60</v>
      </c>
      <c r="N216" t="b">
        <v>0</v>
      </c>
      <c r="O216" s="9">
        <f t="shared" si="30"/>
        <v>8.0000000000000007E-5</v>
      </c>
      <c r="P216" s="14">
        <f t="shared" si="31"/>
        <v>1</v>
      </c>
      <c r="Q216" s="14" t="s">
        <v>8314</v>
      </c>
      <c r="R216" s="14" t="s">
        <v>8318</v>
      </c>
      <c r="S216">
        <v>1</v>
      </c>
      <c r="T216" t="b">
        <v>0</v>
      </c>
      <c r="U216" t="s">
        <v>8268</v>
      </c>
      <c r="V216" t="str">
        <f t="shared" si="32"/>
        <v xml:space="preserve"> </v>
      </c>
      <c r="W216" s="21">
        <f t="shared" si="33"/>
        <v>1</v>
      </c>
      <c r="X216" s="21" t="str">
        <f t="shared" si="34"/>
        <v xml:space="preserve"> </v>
      </c>
    </row>
    <row r="217" spans="1:24" ht="43.2" x14ac:dyDescent="0.3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27"/>
        <v>42417.999305555553</v>
      </c>
      <c r="K217">
        <v>1452058282</v>
      </c>
      <c r="L217" s="10">
        <f t="shared" si="28"/>
        <v>42375.230115740742</v>
      </c>
      <c r="M217" s="11">
        <f t="shared" si="29"/>
        <v>42.769189814811398</v>
      </c>
      <c r="N217" t="b">
        <v>0</v>
      </c>
      <c r="O217" s="9">
        <f t="shared" si="30"/>
        <v>2.2727272727272726E-3</v>
      </c>
      <c r="P217" s="14">
        <f t="shared" si="31"/>
        <v>10</v>
      </c>
      <c r="Q217" s="14" t="s">
        <v>8314</v>
      </c>
      <c r="R217" s="14" t="s">
        <v>8318</v>
      </c>
      <c r="S217">
        <v>1</v>
      </c>
      <c r="T217" t="b">
        <v>0</v>
      </c>
      <c r="U217" t="s">
        <v>8268</v>
      </c>
      <c r="V217" t="str">
        <f t="shared" si="32"/>
        <v xml:space="preserve"> </v>
      </c>
      <c r="W217" s="21">
        <f t="shared" si="33"/>
        <v>1</v>
      </c>
      <c r="X217" s="21" t="str">
        <f t="shared" si="34"/>
        <v xml:space="preserve"> </v>
      </c>
    </row>
    <row r="218" spans="1:24" ht="43.2" x14ac:dyDescent="0.3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27"/>
        <v>42116.917094907403</v>
      </c>
      <c r="K218">
        <v>1425423637</v>
      </c>
      <c r="L218" s="10">
        <f t="shared" si="28"/>
        <v>42066.958761574075</v>
      </c>
      <c r="M218" s="11">
        <f t="shared" si="29"/>
        <v>49.958333333328483</v>
      </c>
      <c r="N218" t="b">
        <v>0</v>
      </c>
      <c r="O218" s="9">
        <f t="shared" si="30"/>
        <v>0.55698440000000005</v>
      </c>
      <c r="P218" s="14">
        <f t="shared" si="31"/>
        <v>331.53833333333336</v>
      </c>
      <c r="Q218" s="14" t="s">
        <v>8314</v>
      </c>
      <c r="R218" s="14" t="s">
        <v>8318</v>
      </c>
      <c r="S218">
        <v>84</v>
      </c>
      <c r="T218" t="b">
        <v>0</v>
      </c>
      <c r="U218" t="s">
        <v>8268</v>
      </c>
      <c r="V218" t="str">
        <f t="shared" si="32"/>
        <v xml:space="preserve"> </v>
      </c>
      <c r="W218" s="21">
        <f t="shared" si="33"/>
        <v>84</v>
      </c>
      <c r="X218" s="21" t="str">
        <f t="shared" si="34"/>
        <v xml:space="preserve"> </v>
      </c>
    </row>
    <row r="219" spans="1:24" x14ac:dyDescent="0.3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27"/>
        <v>42001.64061342593</v>
      </c>
      <c r="K219">
        <v>1417101749</v>
      </c>
      <c r="L219" s="10">
        <f t="shared" si="28"/>
        <v>41970.64061342593</v>
      </c>
      <c r="M219" s="11">
        <f t="shared" si="29"/>
        <v>31</v>
      </c>
      <c r="N219" t="b">
        <v>0</v>
      </c>
      <c r="O219" s="9">
        <f t="shared" si="30"/>
        <v>0.11942999999999999</v>
      </c>
      <c r="P219" s="14">
        <f t="shared" si="31"/>
        <v>314.28947368421052</v>
      </c>
      <c r="Q219" s="14" t="s">
        <v>8314</v>
      </c>
      <c r="R219" s="14" t="s">
        <v>8318</v>
      </c>
      <c r="S219">
        <v>38</v>
      </c>
      <c r="T219" t="b">
        <v>0</v>
      </c>
      <c r="U219" t="s">
        <v>8268</v>
      </c>
      <c r="V219" t="str">
        <f t="shared" si="32"/>
        <v xml:space="preserve"> </v>
      </c>
      <c r="W219" s="21">
        <f t="shared" si="33"/>
        <v>38</v>
      </c>
      <c r="X219" s="21" t="str">
        <f t="shared" si="34"/>
        <v xml:space="preserve"> </v>
      </c>
    </row>
    <row r="220" spans="1:24" ht="43.2" x14ac:dyDescent="0.3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27"/>
        <v>42139.628344907411</v>
      </c>
      <c r="K220">
        <v>1426518289</v>
      </c>
      <c r="L220" s="10">
        <f t="shared" si="28"/>
        <v>42079.628344907411</v>
      </c>
      <c r="M220" s="11">
        <f t="shared" si="29"/>
        <v>60</v>
      </c>
      <c r="N220" t="b">
        <v>0</v>
      </c>
      <c r="O220" s="9">
        <f t="shared" si="30"/>
        <v>0.02</v>
      </c>
      <c r="P220" s="14">
        <f t="shared" si="31"/>
        <v>100</v>
      </c>
      <c r="Q220" s="14" t="s">
        <v>8314</v>
      </c>
      <c r="R220" s="14" t="s">
        <v>8318</v>
      </c>
      <c r="S220">
        <v>1</v>
      </c>
      <c r="T220" t="b">
        <v>0</v>
      </c>
      <c r="U220" t="s">
        <v>8268</v>
      </c>
      <c r="V220" t="str">
        <f t="shared" si="32"/>
        <v xml:space="preserve"> </v>
      </c>
      <c r="W220" s="21">
        <f t="shared" si="33"/>
        <v>1</v>
      </c>
      <c r="X220" s="21" t="str">
        <f t="shared" si="34"/>
        <v xml:space="preserve"> </v>
      </c>
    </row>
    <row r="221" spans="1:24" ht="28.8" x14ac:dyDescent="0.3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27"/>
        <v>42461.290972222225</v>
      </c>
      <c r="K221">
        <v>1456732225</v>
      </c>
      <c r="L221" s="10">
        <f t="shared" si="28"/>
        <v>42429.326678240745</v>
      </c>
      <c r="M221" s="11">
        <f t="shared" si="29"/>
        <v>31.964293981480296</v>
      </c>
      <c r="N221" t="b">
        <v>0</v>
      </c>
      <c r="O221" s="9">
        <f t="shared" si="30"/>
        <v>0.17630000000000001</v>
      </c>
      <c r="P221" s="14">
        <f t="shared" si="31"/>
        <v>115.98684210526316</v>
      </c>
      <c r="Q221" s="14" t="s">
        <v>8314</v>
      </c>
      <c r="R221" s="14" t="s">
        <v>8318</v>
      </c>
      <c r="S221">
        <v>76</v>
      </c>
      <c r="T221" t="b">
        <v>0</v>
      </c>
      <c r="U221" t="s">
        <v>8268</v>
      </c>
      <c r="V221" t="str">
        <f t="shared" si="32"/>
        <v xml:space="preserve"> </v>
      </c>
      <c r="W221" s="21">
        <f t="shared" si="33"/>
        <v>76</v>
      </c>
      <c r="X221" s="21" t="str">
        <f t="shared" si="34"/>
        <v xml:space="preserve"> </v>
      </c>
    </row>
    <row r="222" spans="1:24" ht="43.2" x14ac:dyDescent="0.3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27"/>
        <v>42236.837499999994</v>
      </c>
      <c r="K222">
        <v>1436542030</v>
      </c>
      <c r="L222" s="10">
        <f t="shared" si="28"/>
        <v>42195.643865740742</v>
      </c>
      <c r="M222" s="11">
        <f t="shared" si="29"/>
        <v>41.193634259252576</v>
      </c>
      <c r="N222" t="b">
        <v>0</v>
      </c>
      <c r="O222" s="9">
        <f t="shared" si="30"/>
        <v>7.1999999999999998E-3</v>
      </c>
      <c r="P222" s="14">
        <f t="shared" si="31"/>
        <v>120</v>
      </c>
      <c r="Q222" s="14" t="s">
        <v>8314</v>
      </c>
      <c r="R222" s="14" t="s">
        <v>8318</v>
      </c>
      <c r="S222">
        <v>3</v>
      </c>
      <c r="T222" t="b">
        <v>0</v>
      </c>
      <c r="U222" t="s">
        <v>8268</v>
      </c>
      <c r="V222" t="str">
        <f t="shared" si="32"/>
        <v xml:space="preserve"> </v>
      </c>
      <c r="W222" s="21">
        <f t="shared" si="33"/>
        <v>3</v>
      </c>
      <c r="X222" s="21" t="str">
        <f t="shared" si="34"/>
        <v xml:space="preserve"> </v>
      </c>
    </row>
    <row r="223" spans="1:24" x14ac:dyDescent="0.3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27"/>
        <v>42091.79587962963</v>
      </c>
      <c r="K223">
        <v>1422389164</v>
      </c>
      <c r="L223" s="10">
        <f t="shared" si="28"/>
        <v>42031.837546296301</v>
      </c>
      <c r="M223" s="11">
        <f t="shared" si="29"/>
        <v>59.958333333328483</v>
      </c>
      <c r="N223" t="b">
        <v>0</v>
      </c>
      <c r="O223" s="9">
        <f t="shared" si="30"/>
        <v>0</v>
      </c>
      <c r="P223" s="14">
        <f t="shared" si="31"/>
        <v>0</v>
      </c>
      <c r="Q223" s="14" t="s">
        <v>8314</v>
      </c>
      <c r="R223" s="14" t="s">
        <v>8318</v>
      </c>
      <c r="S223">
        <v>0</v>
      </c>
      <c r="T223" t="b">
        <v>0</v>
      </c>
      <c r="U223" t="s">
        <v>8268</v>
      </c>
      <c r="V223" t="str">
        <f t="shared" si="32"/>
        <v xml:space="preserve"> </v>
      </c>
      <c r="W223" s="21">
        <f t="shared" si="33"/>
        <v>0</v>
      </c>
      <c r="X223" s="21" t="str">
        <f t="shared" si="34"/>
        <v xml:space="preserve"> </v>
      </c>
    </row>
    <row r="224" spans="1:24" ht="43.2" x14ac:dyDescent="0.3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27"/>
        <v>42090.110416666663</v>
      </c>
      <c r="K224">
        <v>1422383318</v>
      </c>
      <c r="L224" s="10">
        <f t="shared" si="28"/>
        <v>42031.769884259258</v>
      </c>
      <c r="M224" s="11">
        <f t="shared" si="29"/>
        <v>58.34053240740468</v>
      </c>
      <c r="N224" t="b">
        <v>0</v>
      </c>
      <c r="O224" s="9">
        <f t="shared" si="30"/>
        <v>0.13</v>
      </c>
      <c r="P224" s="14">
        <f t="shared" si="31"/>
        <v>65</v>
      </c>
      <c r="Q224" s="14" t="s">
        <v>8314</v>
      </c>
      <c r="R224" s="14" t="s">
        <v>8318</v>
      </c>
      <c r="S224">
        <v>2</v>
      </c>
      <c r="T224" t="b">
        <v>0</v>
      </c>
      <c r="U224" t="s">
        <v>8268</v>
      </c>
      <c r="V224" t="str">
        <f t="shared" si="32"/>
        <v xml:space="preserve"> </v>
      </c>
      <c r="W224" s="21">
        <f t="shared" si="33"/>
        <v>2</v>
      </c>
      <c r="X224" s="21" t="str">
        <f t="shared" si="34"/>
        <v xml:space="preserve"> </v>
      </c>
    </row>
    <row r="225" spans="1:24" ht="43.2" x14ac:dyDescent="0.3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27"/>
        <v>42512.045138888891</v>
      </c>
      <c r="K225">
        <v>1461287350</v>
      </c>
      <c r="L225" s="10">
        <f t="shared" si="28"/>
        <v>42482.048032407409</v>
      </c>
      <c r="M225" s="11">
        <f t="shared" si="29"/>
        <v>29.997106481481751</v>
      </c>
      <c r="N225" t="b">
        <v>0</v>
      </c>
      <c r="O225" s="9">
        <f t="shared" si="30"/>
        <v>0</v>
      </c>
      <c r="P225" s="14">
        <f t="shared" si="31"/>
        <v>0</v>
      </c>
      <c r="Q225" s="14" t="s">
        <v>8314</v>
      </c>
      <c r="R225" s="14" t="s">
        <v>8318</v>
      </c>
      <c r="S225">
        <v>0</v>
      </c>
      <c r="T225" t="b">
        <v>0</v>
      </c>
      <c r="U225" t="s">
        <v>8268</v>
      </c>
      <c r="V225" t="str">
        <f t="shared" si="32"/>
        <v xml:space="preserve"> </v>
      </c>
      <c r="W225" s="21">
        <f t="shared" si="33"/>
        <v>0</v>
      </c>
      <c r="X225" s="21" t="str">
        <f t="shared" si="34"/>
        <v xml:space="preserve"> </v>
      </c>
    </row>
    <row r="226" spans="1:24" ht="43.2" x14ac:dyDescent="0.3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27"/>
        <v>42195.235254629632</v>
      </c>
      <c r="K226">
        <v>1431322726</v>
      </c>
      <c r="L226" s="10">
        <f t="shared" si="28"/>
        <v>42135.235254629632</v>
      </c>
      <c r="M226" s="11">
        <f t="shared" si="29"/>
        <v>60</v>
      </c>
      <c r="N226" t="b">
        <v>0</v>
      </c>
      <c r="O226" s="9">
        <f t="shared" si="30"/>
        <v>0</v>
      </c>
      <c r="P226" s="14">
        <f t="shared" si="31"/>
        <v>0</v>
      </c>
      <c r="Q226" s="14" t="s">
        <v>8314</v>
      </c>
      <c r="R226" s="14" t="s">
        <v>8318</v>
      </c>
      <c r="S226">
        <v>0</v>
      </c>
      <c r="T226" t="b">
        <v>0</v>
      </c>
      <c r="U226" t="s">
        <v>8268</v>
      </c>
      <c r="V226" t="str">
        <f t="shared" si="32"/>
        <v xml:space="preserve"> </v>
      </c>
      <c r="W226" s="21">
        <f t="shared" si="33"/>
        <v>0</v>
      </c>
      <c r="X226" s="21" t="str">
        <f t="shared" si="34"/>
        <v xml:space="preserve"> </v>
      </c>
    </row>
    <row r="227" spans="1:24" ht="43.2" x14ac:dyDescent="0.3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27"/>
        <v>42468.919606481482</v>
      </c>
      <c r="K227">
        <v>1457564654</v>
      </c>
      <c r="L227" s="10">
        <f t="shared" si="28"/>
        <v>42438.961273148147</v>
      </c>
      <c r="M227" s="11">
        <f t="shared" si="29"/>
        <v>29.958333333335759</v>
      </c>
      <c r="N227" t="b">
        <v>0</v>
      </c>
      <c r="O227" s="9">
        <f t="shared" si="30"/>
        <v>0</v>
      </c>
      <c r="P227" s="14">
        <f t="shared" si="31"/>
        <v>0</v>
      </c>
      <c r="Q227" s="14" t="s">
        <v>8314</v>
      </c>
      <c r="R227" s="14" t="s">
        <v>8318</v>
      </c>
      <c r="S227">
        <v>0</v>
      </c>
      <c r="T227" t="b">
        <v>0</v>
      </c>
      <c r="U227" t="s">
        <v>8268</v>
      </c>
      <c r="V227" t="str">
        <f t="shared" si="32"/>
        <v xml:space="preserve"> </v>
      </c>
      <c r="W227" s="21">
        <f t="shared" si="33"/>
        <v>0</v>
      </c>
      <c r="X227" s="21" t="str">
        <f t="shared" si="34"/>
        <v xml:space="preserve"> </v>
      </c>
    </row>
    <row r="228" spans="1:24" ht="43.2" x14ac:dyDescent="0.3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27"/>
        <v>42155.395138888889</v>
      </c>
      <c r="K228">
        <v>1428854344</v>
      </c>
      <c r="L228" s="10">
        <f t="shared" si="28"/>
        <v>42106.666018518517</v>
      </c>
      <c r="M228" s="11">
        <f t="shared" si="29"/>
        <v>48.729120370371675</v>
      </c>
      <c r="N228" t="b">
        <v>0</v>
      </c>
      <c r="O228" s="9">
        <f t="shared" si="30"/>
        <v>8.6206896551724137E-3</v>
      </c>
      <c r="P228" s="14">
        <f t="shared" si="31"/>
        <v>125</v>
      </c>
      <c r="Q228" s="14" t="s">
        <v>8314</v>
      </c>
      <c r="R228" s="14" t="s">
        <v>8318</v>
      </c>
      <c r="S228">
        <v>2</v>
      </c>
      <c r="T228" t="b">
        <v>0</v>
      </c>
      <c r="U228" t="s">
        <v>8268</v>
      </c>
      <c r="V228" t="str">
        <f t="shared" si="32"/>
        <v xml:space="preserve"> </v>
      </c>
      <c r="W228" s="21">
        <f t="shared" si="33"/>
        <v>2</v>
      </c>
      <c r="X228" s="21" t="str">
        <f t="shared" si="34"/>
        <v xml:space="preserve"> </v>
      </c>
    </row>
    <row r="229" spans="1:24" ht="43.2" x14ac:dyDescent="0.3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27"/>
        <v>42194.893993055557</v>
      </c>
      <c r="K229">
        <v>1433885241</v>
      </c>
      <c r="L229" s="10">
        <f t="shared" si="28"/>
        <v>42164.893993055557</v>
      </c>
      <c r="M229" s="11">
        <f t="shared" si="29"/>
        <v>30</v>
      </c>
      <c r="N229" t="b">
        <v>0</v>
      </c>
      <c r="O229" s="9">
        <f t="shared" si="30"/>
        <v>0</v>
      </c>
      <c r="P229" s="14">
        <f t="shared" si="31"/>
        <v>0</v>
      </c>
      <c r="Q229" s="14" t="s">
        <v>8314</v>
      </c>
      <c r="R229" s="14" t="s">
        <v>8318</v>
      </c>
      <c r="S229">
        <v>0</v>
      </c>
      <c r="T229" t="b">
        <v>0</v>
      </c>
      <c r="U229" t="s">
        <v>8268</v>
      </c>
      <c r="V229" t="str">
        <f t="shared" si="32"/>
        <v xml:space="preserve"> </v>
      </c>
      <c r="W229" s="21">
        <f t="shared" si="33"/>
        <v>0</v>
      </c>
      <c r="X229" s="21" t="str">
        <f t="shared" si="34"/>
        <v xml:space="preserve"> </v>
      </c>
    </row>
    <row r="230" spans="1:24" ht="28.8" x14ac:dyDescent="0.3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27"/>
        <v>42156.686400462961</v>
      </c>
      <c r="K230">
        <v>1427992105</v>
      </c>
      <c r="L230" s="10">
        <f t="shared" si="28"/>
        <v>42096.686400462961</v>
      </c>
      <c r="M230" s="11">
        <f t="shared" si="29"/>
        <v>60</v>
      </c>
      <c r="N230" t="b">
        <v>0</v>
      </c>
      <c r="O230" s="9">
        <f t="shared" si="30"/>
        <v>0</v>
      </c>
      <c r="P230" s="14">
        <f t="shared" si="31"/>
        <v>0</v>
      </c>
      <c r="Q230" s="14" t="s">
        <v>8314</v>
      </c>
      <c r="R230" s="14" t="s">
        <v>8318</v>
      </c>
      <c r="S230">
        <v>0</v>
      </c>
      <c r="T230" t="b">
        <v>0</v>
      </c>
      <c r="U230" t="s">
        <v>8268</v>
      </c>
      <c r="V230" t="str">
        <f t="shared" si="32"/>
        <v xml:space="preserve"> </v>
      </c>
      <c r="W230" s="21">
        <f t="shared" si="33"/>
        <v>0</v>
      </c>
      <c r="X230" s="21" t="str">
        <f t="shared" si="34"/>
        <v xml:space="preserve"> </v>
      </c>
    </row>
    <row r="231" spans="1:24" ht="43.2" x14ac:dyDescent="0.3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27"/>
        <v>42413.933993055558</v>
      </c>
      <c r="K231">
        <v>1452810297</v>
      </c>
      <c r="L231" s="10">
        <f t="shared" si="28"/>
        <v>42383.933993055558</v>
      </c>
      <c r="M231" s="11">
        <f t="shared" si="29"/>
        <v>30</v>
      </c>
      <c r="N231" t="b">
        <v>0</v>
      </c>
      <c r="O231" s="9">
        <f t="shared" si="30"/>
        <v>0</v>
      </c>
      <c r="P231" s="14">
        <f t="shared" si="31"/>
        <v>0</v>
      </c>
      <c r="Q231" s="14" t="s">
        <v>8314</v>
      </c>
      <c r="R231" s="14" t="s">
        <v>8318</v>
      </c>
      <c r="S231">
        <v>0</v>
      </c>
      <c r="T231" t="b">
        <v>0</v>
      </c>
      <c r="U231" t="s">
        <v>8268</v>
      </c>
      <c r="V231" t="str">
        <f t="shared" si="32"/>
        <v xml:space="preserve"> </v>
      </c>
      <c r="W231" s="21">
        <f t="shared" si="33"/>
        <v>0</v>
      </c>
      <c r="X231" s="21" t="str">
        <f t="shared" si="34"/>
        <v xml:space="preserve"> </v>
      </c>
    </row>
    <row r="232" spans="1:24" ht="43.2" x14ac:dyDescent="0.3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27"/>
        <v>42159.777210648142</v>
      </c>
      <c r="K232">
        <v>1430851151</v>
      </c>
      <c r="L232" s="10">
        <f t="shared" si="28"/>
        <v>42129.777210648142</v>
      </c>
      <c r="M232" s="11">
        <f t="shared" si="29"/>
        <v>30</v>
      </c>
      <c r="N232" t="b">
        <v>0</v>
      </c>
      <c r="O232" s="9">
        <f t="shared" si="30"/>
        <v>4.0000000000000001E-3</v>
      </c>
      <c r="P232" s="14">
        <f t="shared" si="31"/>
        <v>30</v>
      </c>
      <c r="Q232" s="14" t="s">
        <v>8314</v>
      </c>
      <c r="R232" s="14" t="s">
        <v>8318</v>
      </c>
      <c r="S232">
        <v>2</v>
      </c>
      <c r="T232" t="b">
        <v>0</v>
      </c>
      <c r="U232" t="s">
        <v>8268</v>
      </c>
      <c r="V232" t="str">
        <f t="shared" si="32"/>
        <v xml:space="preserve"> </v>
      </c>
      <c r="W232" s="21">
        <f t="shared" si="33"/>
        <v>2</v>
      </c>
      <c r="X232" s="21" t="str">
        <f t="shared" si="34"/>
        <v xml:space="preserve"> </v>
      </c>
    </row>
    <row r="233" spans="1:24" ht="43.2" x14ac:dyDescent="0.3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27"/>
        <v>42371.958923611113</v>
      </c>
      <c r="K233">
        <v>1449183651</v>
      </c>
      <c r="L233" s="10">
        <f t="shared" si="28"/>
        <v>42341.958923611113</v>
      </c>
      <c r="M233" s="11">
        <f t="shared" si="29"/>
        <v>30</v>
      </c>
      <c r="N233" t="b">
        <v>0</v>
      </c>
      <c r="O233" s="9">
        <f t="shared" si="30"/>
        <v>0</v>
      </c>
      <c r="P233" s="14">
        <f t="shared" si="31"/>
        <v>0</v>
      </c>
      <c r="Q233" s="14" t="s">
        <v>8314</v>
      </c>
      <c r="R233" s="14" t="s">
        <v>8318</v>
      </c>
      <c r="S233">
        <v>0</v>
      </c>
      <c r="T233" t="b">
        <v>0</v>
      </c>
      <c r="U233" t="s">
        <v>8268</v>
      </c>
      <c r="V233" t="str">
        <f t="shared" si="32"/>
        <v xml:space="preserve"> </v>
      </c>
      <c r="W233" s="21">
        <f t="shared" si="33"/>
        <v>0</v>
      </c>
      <c r="X233" s="21" t="str">
        <f t="shared" si="34"/>
        <v xml:space="preserve"> </v>
      </c>
    </row>
    <row r="234" spans="1:24" ht="43.2" x14ac:dyDescent="0.3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27"/>
        <v>42062.82576388889</v>
      </c>
      <c r="K234">
        <v>1422474546</v>
      </c>
      <c r="L234" s="10">
        <f t="shared" si="28"/>
        <v>42032.82576388889</v>
      </c>
      <c r="M234" s="11">
        <f t="shared" si="29"/>
        <v>30</v>
      </c>
      <c r="N234" t="b">
        <v>0</v>
      </c>
      <c r="O234" s="9">
        <f t="shared" si="30"/>
        <v>2.75E-2</v>
      </c>
      <c r="P234" s="14">
        <f t="shared" si="31"/>
        <v>15.714285714285714</v>
      </c>
      <c r="Q234" s="14" t="s">
        <v>8314</v>
      </c>
      <c r="R234" s="14" t="s">
        <v>8318</v>
      </c>
      <c r="S234">
        <v>7</v>
      </c>
      <c r="T234" t="b">
        <v>0</v>
      </c>
      <c r="U234" t="s">
        <v>8268</v>
      </c>
      <c r="V234" t="str">
        <f t="shared" si="32"/>
        <v xml:space="preserve"> </v>
      </c>
      <c r="W234" s="21">
        <f t="shared" si="33"/>
        <v>7</v>
      </c>
      <c r="X234" s="21" t="str">
        <f t="shared" si="34"/>
        <v xml:space="preserve"> </v>
      </c>
    </row>
    <row r="235" spans="1:24" ht="43.2" x14ac:dyDescent="0.3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27"/>
        <v>42642.911712962959</v>
      </c>
      <c r="K235">
        <v>1472593972</v>
      </c>
      <c r="L235" s="10">
        <f t="shared" si="28"/>
        <v>42612.911712962959</v>
      </c>
      <c r="M235" s="11">
        <f t="shared" si="29"/>
        <v>30</v>
      </c>
      <c r="N235" t="b">
        <v>0</v>
      </c>
      <c r="O235" s="9">
        <f t="shared" si="30"/>
        <v>0</v>
      </c>
      <c r="P235" s="14">
        <f t="shared" si="31"/>
        <v>0</v>
      </c>
      <c r="Q235" s="14" t="s">
        <v>8314</v>
      </c>
      <c r="R235" s="14" t="s">
        <v>8318</v>
      </c>
      <c r="S235">
        <v>0</v>
      </c>
      <c r="T235" t="b">
        <v>0</v>
      </c>
      <c r="U235" t="s">
        <v>8268</v>
      </c>
      <c r="V235" t="str">
        <f t="shared" si="32"/>
        <v xml:space="preserve"> </v>
      </c>
      <c r="W235" s="21">
        <f t="shared" si="33"/>
        <v>0</v>
      </c>
      <c r="X235" s="21" t="str">
        <f t="shared" si="34"/>
        <v xml:space="preserve"> </v>
      </c>
    </row>
    <row r="236" spans="1:24" ht="43.2" x14ac:dyDescent="0.3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27"/>
        <v>42176.035405092596</v>
      </c>
      <c r="K236">
        <v>1431391859</v>
      </c>
      <c r="L236" s="10">
        <f t="shared" si="28"/>
        <v>42136.035405092596</v>
      </c>
      <c r="M236" s="11">
        <f t="shared" si="29"/>
        <v>40</v>
      </c>
      <c r="N236" t="b">
        <v>0</v>
      </c>
      <c r="O236" s="9">
        <f t="shared" si="30"/>
        <v>0.40100000000000002</v>
      </c>
      <c r="P236" s="14">
        <f t="shared" si="31"/>
        <v>80.2</v>
      </c>
      <c r="Q236" s="14" t="s">
        <v>8314</v>
      </c>
      <c r="R236" s="14" t="s">
        <v>8318</v>
      </c>
      <c r="S236">
        <v>5</v>
      </c>
      <c r="T236" t="b">
        <v>0</v>
      </c>
      <c r="U236" t="s">
        <v>8268</v>
      </c>
      <c r="V236" t="str">
        <f t="shared" si="32"/>
        <v xml:space="preserve"> </v>
      </c>
      <c r="W236" s="21">
        <f t="shared" si="33"/>
        <v>5</v>
      </c>
      <c r="X236" s="21" t="str">
        <f t="shared" si="34"/>
        <v xml:space="preserve"> </v>
      </c>
    </row>
    <row r="237" spans="1:24" ht="43.2" x14ac:dyDescent="0.3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27"/>
        <v>42194.908530092594</v>
      </c>
      <c r="K237">
        <v>1433886497</v>
      </c>
      <c r="L237" s="10">
        <f t="shared" si="28"/>
        <v>42164.908530092594</v>
      </c>
      <c r="M237" s="11">
        <f t="shared" si="29"/>
        <v>30</v>
      </c>
      <c r="N237" t="b">
        <v>0</v>
      </c>
      <c r="O237" s="9">
        <f t="shared" si="30"/>
        <v>0</v>
      </c>
      <c r="P237" s="14">
        <f t="shared" si="31"/>
        <v>0</v>
      </c>
      <c r="Q237" s="14" t="s">
        <v>8314</v>
      </c>
      <c r="R237" s="14" t="s">
        <v>8318</v>
      </c>
      <c r="S237">
        <v>0</v>
      </c>
      <c r="T237" t="b">
        <v>0</v>
      </c>
      <c r="U237" t="s">
        <v>8268</v>
      </c>
      <c r="V237" t="str">
        <f t="shared" si="32"/>
        <v xml:space="preserve"> </v>
      </c>
      <c r="W237" s="21">
        <f t="shared" si="33"/>
        <v>0</v>
      </c>
      <c r="X237" s="21" t="str">
        <f t="shared" si="34"/>
        <v xml:space="preserve"> </v>
      </c>
    </row>
    <row r="238" spans="1:24" ht="43.2" x14ac:dyDescent="0.3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27"/>
        <v>42374</v>
      </c>
      <c r="K238">
        <v>1447380099</v>
      </c>
      <c r="L238" s="10">
        <f t="shared" si="28"/>
        <v>42321.08447916666</v>
      </c>
      <c r="M238" s="11">
        <f t="shared" si="29"/>
        <v>52.915520833339542</v>
      </c>
      <c r="N238" t="b">
        <v>0</v>
      </c>
      <c r="O238" s="9">
        <f t="shared" si="30"/>
        <v>0</v>
      </c>
      <c r="P238" s="14">
        <f t="shared" si="31"/>
        <v>0</v>
      </c>
      <c r="Q238" s="14" t="s">
        <v>8314</v>
      </c>
      <c r="R238" s="14" t="s">
        <v>8318</v>
      </c>
      <c r="S238">
        <v>0</v>
      </c>
      <c r="T238" t="b">
        <v>0</v>
      </c>
      <c r="U238" t="s">
        <v>8268</v>
      </c>
      <c r="V238" t="str">
        <f t="shared" si="32"/>
        <v xml:space="preserve"> </v>
      </c>
      <c r="W238" s="21">
        <f t="shared" si="33"/>
        <v>0</v>
      </c>
      <c r="X238" s="21" t="str">
        <f t="shared" si="34"/>
        <v xml:space="preserve"> </v>
      </c>
    </row>
    <row r="239" spans="1:24" ht="28.8" x14ac:dyDescent="0.3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27"/>
        <v>42437.577187499999</v>
      </c>
      <c r="K239">
        <v>1452261069</v>
      </c>
      <c r="L239" s="10">
        <f t="shared" si="28"/>
        <v>42377.577187499999</v>
      </c>
      <c r="M239" s="11">
        <f t="shared" si="29"/>
        <v>60</v>
      </c>
      <c r="N239" t="b">
        <v>0</v>
      </c>
      <c r="O239" s="9">
        <f t="shared" si="30"/>
        <v>3.3333333333333335E-3</v>
      </c>
      <c r="P239" s="14">
        <f t="shared" si="31"/>
        <v>50</v>
      </c>
      <c r="Q239" s="14" t="s">
        <v>8314</v>
      </c>
      <c r="R239" s="14" t="s">
        <v>8318</v>
      </c>
      <c r="S239">
        <v>1</v>
      </c>
      <c r="T239" t="b">
        <v>0</v>
      </c>
      <c r="U239" t="s">
        <v>8268</v>
      </c>
      <c r="V239" t="str">
        <f t="shared" si="32"/>
        <v xml:space="preserve"> </v>
      </c>
      <c r="W239" s="21">
        <f t="shared" si="33"/>
        <v>1</v>
      </c>
      <c r="X239" s="21" t="str">
        <f t="shared" si="34"/>
        <v xml:space="preserve"> </v>
      </c>
    </row>
    <row r="240" spans="1:24" ht="43.2" x14ac:dyDescent="0.3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27"/>
        <v>42734.375</v>
      </c>
      <c r="K240">
        <v>1481324760</v>
      </c>
      <c r="L240" s="10">
        <f t="shared" si="28"/>
        <v>42713.962499999994</v>
      </c>
      <c r="M240" s="11">
        <f t="shared" si="29"/>
        <v>20.412500000005821</v>
      </c>
      <c r="N240" t="b">
        <v>0</v>
      </c>
      <c r="O240" s="9">
        <f t="shared" si="30"/>
        <v>0</v>
      </c>
      <c r="P240" s="14">
        <f t="shared" si="31"/>
        <v>0</v>
      </c>
      <c r="Q240" s="14" t="s">
        <v>8314</v>
      </c>
      <c r="R240" s="14" t="s">
        <v>8318</v>
      </c>
      <c r="S240">
        <v>0</v>
      </c>
      <c r="T240" t="b">
        <v>0</v>
      </c>
      <c r="U240" t="s">
        <v>8268</v>
      </c>
      <c r="V240" t="str">
        <f t="shared" si="32"/>
        <v xml:space="preserve"> </v>
      </c>
      <c r="W240" s="21">
        <f t="shared" si="33"/>
        <v>0</v>
      </c>
      <c r="X240" s="21" t="str">
        <f t="shared" si="34"/>
        <v xml:space="preserve"> </v>
      </c>
    </row>
    <row r="241" spans="1:24" ht="43.2" x14ac:dyDescent="0.3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27"/>
        <v>42316.5</v>
      </c>
      <c r="K241">
        <v>1445308730</v>
      </c>
      <c r="L241" s="10">
        <f t="shared" si="28"/>
        <v>42297.110300925924</v>
      </c>
      <c r="M241" s="11">
        <f t="shared" si="29"/>
        <v>19.389699074075907</v>
      </c>
      <c r="N241" t="b">
        <v>0</v>
      </c>
      <c r="O241" s="9">
        <f t="shared" si="30"/>
        <v>0.25</v>
      </c>
      <c r="P241" s="14">
        <f t="shared" si="31"/>
        <v>50</v>
      </c>
      <c r="Q241" s="14" t="s">
        <v>8314</v>
      </c>
      <c r="R241" s="14" t="s">
        <v>8318</v>
      </c>
      <c r="S241">
        <v>5</v>
      </c>
      <c r="T241" t="b">
        <v>0</v>
      </c>
      <c r="U241" t="s">
        <v>8268</v>
      </c>
      <c r="V241" t="str">
        <f t="shared" si="32"/>
        <v xml:space="preserve"> </v>
      </c>
      <c r="W241" s="21">
        <f t="shared" si="33"/>
        <v>5</v>
      </c>
      <c r="X241" s="21" t="str">
        <f t="shared" si="34"/>
        <v xml:space="preserve"> </v>
      </c>
    </row>
    <row r="242" spans="1:24" ht="57.6" x14ac:dyDescent="0.3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27"/>
        <v>41399.708460648151</v>
      </c>
      <c r="K242">
        <v>1363885211</v>
      </c>
      <c r="L242" s="10">
        <f t="shared" si="28"/>
        <v>41354.708460648151</v>
      </c>
      <c r="M242" s="11">
        <f t="shared" si="29"/>
        <v>45</v>
      </c>
      <c r="N242" t="b">
        <v>1</v>
      </c>
      <c r="O242" s="9">
        <f t="shared" si="30"/>
        <v>1.0763413333333334</v>
      </c>
      <c r="P242" s="14">
        <f t="shared" si="31"/>
        <v>117.84759124087591</v>
      </c>
      <c r="Q242" s="14" t="s">
        <v>8314</v>
      </c>
      <c r="R242" s="14" t="s">
        <v>8319</v>
      </c>
      <c r="S242">
        <v>137</v>
      </c>
      <c r="T242" t="b">
        <v>1</v>
      </c>
      <c r="U242" t="s">
        <v>8269</v>
      </c>
      <c r="V242">
        <f t="shared" si="32"/>
        <v>137</v>
      </c>
      <c r="W242" s="21" t="str">
        <f t="shared" si="33"/>
        <v xml:space="preserve"> </v>
      </c>
      <c r="X242" s="21" t="str">
        <f t="shared" si="34"/>
        <v xml:space="preserve"> </v>
      </c>
    </row>
    <row r="243" spans="1:24" ht="43.2" x14ac:dyDescent="0.3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27"/>
        <v>41994.697962962964</v>
      </c>
      <c r="K243">
        <v>1415292304</v>
      </c>
      <c r="L243" s="10">
        <f t="shared" si="28"/>
        <v>41949.697962962964</v>
      </c>
      <c r="M243" s="11">
        <f t="shared" si="29"/>
        <v>45</v>
      </c>
      <c r="N243" t="b">
        <v>1</v>
      </c>
      <c r="O243" s="9">
        <f t="shared" si="30"/>
        <v>1.1263736263736264</v>
      </c>
      <c r="P243" s="14">
        <f t="shared" si="31"/>
        <v>109.04255319148936</v>
      </c>
      <c r="Q243" s="14" t="s">
        <v>8314</v>
      </c>
      <c r="R243" s="14" t="s">
        <v>8319</v>
      </c>
      <c r="S243">
        <v>376</v>
      </c>
      <c r="T243" t="b">
        <v>1</v>
      </c>
      <c r="U243" t="s">
        <v>8269</v>
      </c>
      <c r="V243">
        <f t="shared" si="32"/>
        <v>376</v>
      </c>
      <c r="W243" s="21" t="str">
        <f t="shared" si="33"/>
        <v xml:space="preserve"> </v>
      </c>
      <c r="X243" s="21" t="str">
        <f t="shared" si="34"/>
        <v xml:space="preserve"> </v>
      </c>
    </row>
    <row r="244" spans="1:24" ht="43.2" x14ac:dyDescent="0.3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27"/>
        <v>40897.492939814816</v>
      </c>
      <c r="K244">
        <v>1321357790</v>
      </c>
      <c r="L244" s="10">
        <f t="shared" si="28"/>
        <v>40862.492939814816</v>
      </c>
      <c r="M244" s="11">
        <f t="shared" si="29"/>
        <v>35</v>
      </c>
      <c r="N244" t="b">
        <v>1</v>
      </c>
      <c r="O244" s="9">
        <f t="shared" si="30"/>
        <v>1.1346153846153846</v>
      </c>
      <c r="P244" s="14">
        <f t="shared" si="31"/>
        <v>73.019801980198025</v>
      </c>
      <c r="Q244" s="14" t="s">
        <v>8314</v>
      </c>
      <c r="R244" s="14" t="s">
        <v>8319</v>
      </c>
      <c r="S244">
        <v>202</v>
      </c>
      <c r="T244" t="b">
        <v>1</v>
      </c>
      <c r="U244" t="s">
        <v>8269</v>
      </c>
      <c r="V244">
        <f t="shared" si="32"/>
        <v>202</v>
      </c>
      <c r="W244" s="21" t="str">
        <f t="shared" si="33"/>
        <v xml:space="preserve"> </v>
      </c>
      <c r="X244" s="21" t="str">
        <f t="shared" si="34"/>
        <v xml:space="preserve"> </v>
      </c>
    </row>
    <row r="245" spans="1:24" ht="43.2" x14ac:dyDescent="0.3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27"/>
        <v>41692.047500000001</v>
      </c>
      <c r="K245">
        <v>1390439304</v>
      </c>
      <c r="L245" s="10">
        <f t="shared" si="28"/>
        <v>41662.047500000001</v>
      </c>
      <c r="M245" s="11">
        <f t="shared" si="29"/>
        <v>30</v>
      </c>
      <c r="N245" t="b">
        <v>1</v>
      </c>
      <c r="O245" s="9">
        <f t="shared" si="30"/>
        <v>1.0259199999999999</v>
      </c>
      <c r="P245" s="14">
        <f t="shared" si="31"/>
        <v>78.195121951219505</v>
      </c>
      <c r="Q245" s="14" t="s">
        <v>8314</v>
      </c>
      <c r="R245" s="14" t="s">
        <v>8319</v>
      </c>
      <c r="S245">
        <v>328</v>
      </c>
      <c r="T245" t="b">
        <v>1</v>
      </c>
      <c r="U245" t="s">
        <v>8269</v>
      </c>
      <c r="V245">
        <f t="shared" si="32"/>
        <v>328</v>
      </c>
      <c r="W245" s="21" t="str">
        <f t="shared" si="33"/>
        <v xml:space="preserve"> </v>
      </c>
      <c r="X245" s="21" t="str">
        <f t="shared" si="34"/>
        <v xml:space="preserve"> </v>
      </c>
    </row>
    <row r="246" spans="1:24" ht="57.6" x14ac:dyDescent="0.3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27"/>
        <v>40253.29583333333</v>
      </c>
      <c r="K246">
        <v>1265269559</v>
      </c>
      <c r="L246" s="10">
        <f t="shared" si="28"/>
        <v>40213.323599537034</v>
      </c>
      <c r="M246" s="11">
        <f t="shared" si="29"/>
        <v>39.972233796295768</v>
      </c>
      <c r="N246" t="b">
        <v>1</v>
      </c>
      <c r="O246" s="9">
        <f t="shared" si="30"/>
        <v>1.1375714285714287</v>
      </c>
      <c r="P246" s="14">
        <f t="shared" si="31"/>
        <v>47.398809523809526</v>
      </c>
      <c r="Q246" s="14" t="s">
        <v>8314</v>
      </c>
      <c r="R246" s="14" t="s">
        <v>8319</v>
      </c>
      <c r="S246">
        <v>84</v>
      </c>
      <c r="T246" t="b">
        <v>1</v>
      </c>
      <c r="U246" t="s">
        <v>8269</v>
      </c>
      <c r="V246">
        <f t="shared" si="32"/>
        <v>84</v>
      </c>
      <c r="W246" s="21" t="str">
        <f t="shared" si="33"/>
        <v xml:space="preserve"> </v>
      </c>
      <c r="X246" s="21" t="str">
        <f t="shared" si="34"/>
        <v xml:space="preserve"> </v>
      </c>
    </row>
    <row r="247" spans="1:24" ht="43.2" x14ac:dyDescent="0.3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27"/>
        <v>41137.053067129629</v>
      </c>
      <c r="K247">
        <v>1342487785</v>
      </c>
      <c r="L247" s="10">
        <f t="shared" si="28"/>
        <v>41107.053067129629</v>
      </c>
      <c r="M247" s="11">
        <f t="shared" si="29"/>
        <v>30</v>
      </c>
      <c r="N247" t="b">
        <v>1</v>
      </c>
      <c r="O247" s="9">
        <f t="shared" si="30"/>
        <v>1.0371999999999999</v>
      </c>
      <c r="P247" s="14">
        <f t="shared" si="31"/>
        <v>54.020833333333336</v>
      </c>
      <c r="Q247" s="14" t="s">
        <v>8314</v>
      </c>
      <c r="R247" s="14" t="s">
        <v>8319</v>
      </c>
      <c r="S247">
        <v>96</v>
      </c>
      <c r="T247" t="b">
        <v>1</v>
      </c>
      <c r="U247" t="s">
        <v>8269</v>
      </c>
      <c r="V247">
        <f t="shared" si="32"/>
        <v>96</v>
      </c>
      <c r="W247" s="21" t="str">
        <f t="shared" si="33"/>
        <v xml:space="preserve"> </v>
      </c>
      <c r="X247" s="21" t="str">
        <f t="shared" si="34"/>
        <v xml:space="preserve"> </v>
      </c>
    </row>
    <row r="248" spans="1:24" ht="43.2" x14ac:dyDescent="0.3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27"/>
        <v>40530.405150462961</v>
      </c>
      <c r="K248">
        <v>1288341805</v>
      </c>
      <c r="L248" s="10">
        <f t="shared" si="28"/>
        <v>40480.363483796296</v>
      </c>
      <c r="M248" s="11">
        <f t="shared" si="29"/>
        <v>50.041666666664241</v>
      </c>
      <c r="N248" t="b">
        <v>1</v>
      </c>
      <c r="O248" s="9">
        <f t="shared" si="30"/>
        <v>3.0546000000000002</v>
      </c>
      <c r="P248" s="14">
        <f t="shared" si="31"/>
        <v>68.488789237668158</v>
      </c>
      <c r="Q248" s="14" t="s">
        <v>8314</v>
      </c>
      <c r="R248" s="14" t="s">
        <v>8319</v>
      </c>
      <c r="S248">
        <v>223</v>
      </c>
      <c r="T248" t="b">
        <v>1</v>
      </c>
      <c r="U248" t="s">
        <v>8269</v>
      </c>
      <c r="V248">
        <f t="shared" si="32"/>
        <v>223</v>
      </c>
      <c r="W248" s="21" t="str">
        <f t="shared" si="33"/>
        <v xml:space="preserve"> </v>
      </c>
      <c r="X248" s="21" t="str">
        <f t="shared" si="34"/>
        <v xml:space="preserve"> </v>
      </c>
    </row>
    <row r="249" spans="1:24" ht="57.6" x14ac:dyDescent="0.3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27"/>
        <v>40467.152083333334</v>
      </c>
      <c r="K249">
        <v>1284042614</v>
      </c>
      <c r="L249" s="10">
        <f t="shared" si="28"/>
        <v>40430.604328703703</v>
      </c>
      <c r="M249" s="11">
        <f t="shared" si="29"/>
        <v>36.547754629631527</v>
      </c>
      <c r="N249" t="b">
        <v>1</v>
      </c>
      <c r="O249" s="9">
        <f t="shared" si="30"/>
        <v>1.341</v>
      </c>
      <c r="P249" s="14">
        <f t="shared" si="31"/>
        <v>108.14516129032258</v>
      </c>
      <c r="Q249" s="14" t="s">
        <v>8314</v>
      </c>
      <c r="R249" s="14" t="s">
        <v>8319</v>
      </c>
      <c r="S249">
        <v>62</v>
      </c>
      <c r="T249" t="b">
        <v>1</v>
      </c>
      <c r="U249" t="s">
        <v>8269</v>
      </c>
      <c r="V249">
        <f t="shared" si="32"/>
        <v>62</v>
      </c>
      <c r="W249" s="21" t="str">
        <f t="shared" si="33"/>
        <v xml:space="preserve"> </v>
      </c>
      <c r="X249" s="21" t="str">
        <f t="shared" si="34"/>
        <v xml:space="preserve"> </v>
      </c>
    </row>
    <row r="250" spans="1:24" ht="43.2" x14ac:dyDescent="0.3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27"/>
        <v>40915.774409722224</v>
      </c>
      <c r="K250">
        <v>1322073309</v>
      </c>
      <c r="L250" s="10">
        <f t="shared" si="28"/>
        <v>40870.774409722224</v>
      </c>
      <c r="M250" s="11">
        <f t="shared" si="29"/>
        <v>45</v>
      </c>
      <c r="N250" t="b">
        <v>1</v>
      </c>
      <c r="O250" s="9">
        <f t="shared" si="30"/>
        <v>1.0133294117647058</v>
      </c>
      <c r="P250" s="14">
        <f t="shared" si="31"/>
        <v>589.95205479452056</v>
      </c>
      <c r="Q250" s="14" t="s">
        <v>8314</v>
      </c>
      <c r="R250" s="14" t="s">
        <v>8319</v>
      </c>
      <c r="S250">
        <v>146</v>
      </c>
      <c r="T250" t="b">
        <v>1</v>
      </c>
      <c r="U250" t="s">
        <v>8269</v>
      </c>
      <c r="V250">
        <f t="shared" si="32"/>
        <v>146</v>
      </c>
      <c r="W250" s="21" t="str">
        <f t="shared" si="33"/>
        <v xml:space="preserve"> </v>
      </c>
      <c r="X250" s="21" t="str">
        <f t="shared" si="34"/>
        <v xml:space="preserve"> </v>
      </c>
    </row>
    <row r="251" spans="1:24" ht="57.6" x14ac:dyDescent="0.3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27"/>
        <v>40412.736111111109</v>
      </c>
      <c r="K251">
        <v>1275603020</v>
      </c>
      <c r="L251" s="10">
        <f t="shared" si="28"/>
        <v>40332.923842592594</v>
      </c>
      <c r="M251" s="11">
        <f t="shared" si="29"/>
        <v>79.812268518515339</v>
      </c>
      <c r="N251" t="b">
        <v>1</v>
      </c>
      <c r="O251" s="9">
        <f t="shared" si="30"/>
        <v>1.1292</v>
      </c>
      <c r="P251" s="14">
        <f t="shared" si="31"/>
        <v>48.051063829787232</v>
      </c>
      <c r="Q251" s="14" t="s">
        <v>8314</v>
      </c>
      <c r="R251" s="14" t="s">
        <v>8319</v>
      </c>
      <c r="S251">
        <v>235</v>
      </c>
      <c r="T251" t="b">
        <v>1</v>
      </c>
      <c r="U251" t="s">
        <v>8269</v>
      </c>
      <c r="V251">
        <f t="shared" si="32"/>
        <v>235</v>
      </c>
      <c r="W251" s="21" t="str">
        <f t="shared" si="33"/>
        <v xml:space="preserve"> </v>
      </c>
      <c r="X251" s="21" t="str">
        <f t="shared" si="34"/>
        <v xml:space="preserve"> </v>
      </c>
    </row>
    <row r="252" spans="1:24" ht="43.2" x14ac:dyDescent="0.3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27"/>
        <v>41431.565868055557</v>
      </c>
      <c r="K252">
        <v>1367933691</v>
      </c>
      <c r="L252" s="10">
        <f t="shared" si="28"/>
        <v>41401.565868055557</v>
      </c>
      <c r="M252" s="11">
        <f t="shared" si="29"/>
        <v>30</v>
      </c>
      <c r="N252" t="b">
        <v>1</v>
      </c>
      <c r="O252" s="9">
        <f t="shared" si="30"/>
        <v>1.0558333333333334</v>
      </c>
      <c r="P252" s="14">
        <f t="shared" si="31"/>
        <v>72.482837528604122</v>
      </c>
      <c r="Q252" s="14" t="s">
        <v>8314</v>
      </c>
      <c r="R252" s="14" t="s">
        <v>8319</v>
      </c>
      <c r="S252">
        <v>437</v>
      </c>
      <c r="T252" t="b">
        <v>1</v>
      </c>
      <c r="U252" t="s">
        <v>8269</v>
      </c>
      <c r="V252">
        <f t="shared" si="32"/>
        <v>437</v>
      </c>
      <c r="W252" s="21" t="str">
        <f t="shared" si="33"/>
        <v xml:space="preserve"> </v>
      </c>
      <c r="X252" s="21" t="str">
        <f t="shared" si="34"/>
        <v xml:space="preserve"> </v>
      </c>
    </row>
    <row r="253" spans="1:24" ht="43.2" x14ac:dyDescent="0.3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27"/>
        <v>41045.791666666664</v>
      </c>
      <c r="K253">
        <v>1334429646</v>
      </c>
      <c r="L253" s="10">
        <f t="shared" si="28"/>
        <v>41013.787569444445</v>
      </c>
      <c r="M253" s="11">
        <f t="shared" si="29"/>
        <v>32.004097222219571</v>
      </c>
      <c r="N253" t="b">
        <v>1</v>
      </c>
      <c r="O253" s="9">
        <f t="shared" si="30"/>
        <v>1.2557142857142858</v>
      </c>
      <c r="P253" s="14">
        <f t="shared" si="31"/>
        <v>57.077922077922075</v>
      </c>
      <c r="Q253" s="14" t="s">
        <v>8314</v>
      </c>
      <c r="R253" s="14" t="s">
        <v>8319</v>
      </c>
      <c r="S253">
        <v>77</v>
      </c>
      <c r="T253" t="b">
        <v>1</v>
      </c>
      <c r="U253" t="s">
        <v>8269</v>
      </c>
      <c r="V253">
        <f t="shared" si="32"/>
        <v>77</v>
      </c>
      <c r="W253" s="21" t="str">
        <f t="shared" si="33"/>
        <v xml:space="preserve"> </v>
      </c>
      <c r="X253" s="21" t="str">
        <f t="shared" si="34"/>
        <v xml:space="preserve"> </v>
      </c>
    </row>
    <row r="254" spans="1:24" ht="43.2" x14ac:dyDescent="0.3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27"/>
        <v>40330.165972222225</v>
      </c>
      <c r="K254">
        <v>1269878058</v>
      </c>
      <c r="L254" s="10">
        <f t="shared" si="28"/>
        <v>40266.662708333337</v>
      </c>
      <c r="M254" s="11">
        <f t="shared" si="29"/>
        <v>63.503263888887886</v>
      </c>
      <c r="N254" t="b">
        <v>1</v>
      </c>
      <c r="O254" s="9">
        <f t="shared" si="30"/>
        <v>1.8455999999999999</v>
      </c>
      <c r="P254" s="14">
        <f t="shared" si="31"/>
        <v>85.444444444444443</v>
      </c>
      <c r="Q254" s="14" t="s">
        <v>8314</v>
      </c>
      <c r="R254" s="14" t="s">
        <v>8319</v>
      </c>
      <c r="S254">
        <v>108</v>
      </c>
      <c r="T254" t="b">
        <v>1</v>
      </c>
      <c r="U254" t="s">
        <v>8269</v>
      </c>
      <c r="V254">
        <f t="shared" si="32"/>
        <v>108</v>
      </c>
      <c r="W254" s="21" t="str">
        <f t="shared" si="33"/>
        <v xml:space="preserve"> </v>
      </c>
      <c r="X254" s="21" t="str">
        <f t="shared" si="34"/>
        <v xml:space="preserve"> </v>
      </c>
    </row>
    <row r="255" spans="1:24" ht="57.6" x14ac:dyDescent="0.3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27"/>
        <v>40954.650868055556</v>
      </c>
      <c r="K255">
        <v>1326728235</v>
      </c>
      <c r="L255" s="10">
        <f t="shared" si="28"/>
        <v>40924.650868055556</v>
      </c>
      <c r="M255" s="11">
        <f t="shared" si="29"/>
        <v>30</v>
      </c>
      <c r="N255" t="b">
        <v>1</v>
      </c>
      <c r="O255" s="9">
        <f t="shared" si="30"/>
        <v>1.0073333333333334</v>
      </c>
      <c r="P255" s="14">
        <f t="shared" si="31"/>
        <v>215.85714285714286</v>
      </c>
      <c r="Q255" s="14" t="s">
        <v>8314</v>
      </c>
      <c r="R255" s="14" t="s">
        <v>8319</v>
      </c>
      <c r="S255">
        <v>7</v>
      </c>
      <c r="T255" t="b">
        <v>1</v>
      </c>
      <c r="U255" t="s">
        <v>8269</v>
      </c>
      <c r="V255">
        <f t="shared" si="32"/>
        <v>7</v>
      </c>
      <c r="W255" s="21" t="str">
        <f t="shared" si="33"/>
        <v xml:space="preserve"> </v>
      </c>
      <c r="X255" s="21" t="str">
        <f t="shared" si="34"/>
        <v xml:space="preserve"> </v>
      </c>
    </row>
    <row r="256" spans="1:24" ht="43.2" x14ac:dyDescent="0.3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27"/>
        <v>42294.083333333328</v>
      </c>
      <c r="K256">
        <v>1442443910</v>
      </c>
      <c r="L256" s="10">
        <f t="shared" si="28"/>
        <v>42263.952662037031</v>
      </c>
      <c r="M256" s="11">
        <f t="shared" si="29"/>
        <v>30.130671296297805</v>
      </c>
      <c r="N256" t="b">
        <v>1</v>
      </c>
      <c r="O256" s="9">
        <f t="shared" si="30"/>
        <v>1.1694724999999999</v>
      </c>
      <c r="P256" s="14">
        <f t="shared" si="31"/>
        <v>89.38643312101911</v>
      </c>
      <c r="Q256" s="14" t="s">
        <v>8314</v>
      </c>
      <c r="R256" s="14" t="s">
        <v>8319</v>
      </c>
      <c r="S256">
        <v>314</v>
      </c>
      <c r="T256" t="b">
        <v>1</v>
      </c>
      <c r="U256" t="s">
        <v>8269</v>
      </c>
      <c r="V256">
        <f t="shared" si="32"/>
        <v>314</v>
      </c>
      <c r="W256" s="21" t="str">
        <f t="shared" si="33"/>
        <v xml:space="preserve"> </v>
      </c>
      <c r="X256" s="21" t="str">
        <f t="shared" si="34"/>
        <v xml:space="preserve"> </v>
      </c>
    </row>
    <row r="257" spans="1:24" ht="28.8" x14ac:dyDescent="0.3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27"/>
        <v>40618.48474537037</v>
      </c>
      <c r="K257">
        <v>1297687082</v>
      </c>
      <c r="L257" s="10">
        <f t="shared" si="28"/>
        <v>40588.526412037041</v>
      </c>
      <c r="M257" s="11">
        <f t="shared" si="29"/>
        <v>29.958333333328483</v>
      </c>
      <c r="N257" t="b">
        <v>1</v>
      </c>
      <c r="O257" s="9">
        <f t="shared" si="30"/>
        <v>1.0673325</v>
      </c>
      <c r="P257" s="14">
        <f t="shared" si="31"/>
        <v>45.418404255319146</v>
      </c>
      <c r="Q257" s="14" t="s">
        <v>8314</v>
      </c>
      <c r="R257" s="14" t="s">
        <v>8319</v>
      </c>
      <c r="S257">
        <v>188</v>
      </c>
      <c r="T257" t="b">
        <v>1</v>
      </c>
      <c r="U257" t="s">
        <v>8269</v>
      </c>
      <c r="V257">
        <f t="shared" si="32"/>
        <v>188</v>
      </c>
      <c r="W257" s="21" t="str">
        <f t="shared" si="33"/>
        <v xml:space="preserve"> </v>
      </c>
      <c r="X257" s="21" t="str">
        <f t="shared" si="34"/>
        <v xml:space="preserve"> </v>
      </c>
    </row>
    <row r="258" spans="1:24" ht="43.2" x14ac:dyDescent="0.3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ref="J258:J321" si="35">(((I258/60)/60)/24)+DATE(1970,1,1)</f>
        <v>41349.769293981481</v>
      </c>
      <c r="K258">
        <v>1360866467</v>
      </c>
      <c r="L258" s="10">
        <f t="shared" ref="L258:L321" si="36">(((K258/60)/60)/24)+DATE(1970,1,1)</f>
        <v>41319.769293981481</v>
      </c>
      <c r="M258" s="11">
        <f t="shared" ref="M258:M321" si="37">J258-L258</f>
        <v>30</v>
      </c>
      <c r="N258" t="b">
        <v>1</v>
      </c>
      <c r="O258" s="9">
        <f t="shared" ref="O258:O321" si="38">E258/D258</f>
        <v>1.391</v>
      </c>
      <c r="P258" s="14">
        <f t="shared" ref="P258:P321" si="39">IF(E258&gt;0,(E258/S258),0)</f>
        <v>65.756363636363631</v>
      </c>
      <c r="Q258" s="14" t="s">
        <v>8314</v>
      </c>
      <c r="R258" s="14" t="s">
        <v>8319</v>
      </c>
      <c r="S258">
        <v>275</v>
      </c>
      <c r="T258" t="b">
        <v>1</v>
      </c>
      <c r="U258" t="s">
        <v>8269</v>
      </c>
      <c r="V258">
        <f t="shared" si="32"/>
        <v>275</v>
      </c>
      <c r="W258" s="21" t="str">
        <f t="shared" si="33"/>
        <v xml:space="preserve"> </v>
      </c>
      <c r="X258" s="21" t="str">
        <f t="shared" si="34"/>
        <v xml:space="preserve"> </v>
      </c>
    </row>
    <row r="259" spans="1:24" ht="43.2" x14ac:dyDescent="0.3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si="35"/>
        <v>42509.626875000002</v>
      </c>
      <c r="K259">
        <v>1461078162</v>
      </c>
      <c r="L259" s="10">
        <f t="shared" si="36"/>
        <v>42479.626875000002</v>
      </c>
      <c r="M259" s="11">
        <f t="shared" si="37"/>
        <v>30</v>
      </c>
      <c r="N259" t="b">
        <v>1</v>
      </c>
      <c r="O259" s="9">
        <f t="shared" si="38"/>
        <v>1.0672648571428571</v>
      </c>
      <c r="P259" s="14">
        <f t="shared" si="39"/>
        <v>66.70405357142856</v>
      </c>
      <c r="Q259" s="14" t="s">
        <v>8314</v>
      </c>
      <c r="R259" s="14" t="s">
        <v>8319</v>
      </c>
      <c r="S259">
        <v>560</v>
      </c>
      <c r="T259" t="b">
        <v>1</v>
      </c>
      <c r="U259" t="s">
        <v>8269</v>
      </c>
      <c r="V259">
        <f t="shared" ref="V259:V322" si="40">IF(F259 = "successful",S259," ")</f>
        <v>560</v>
      </c>
      <c r="W259" s="21" t="str">
        <f t="shared" ref="W259:W322" si="41">IF(F259 = "failed",S259," ")</f>
        <v xml:space="preserve"> </v>
      </c>
      <c r="X259" s="21" t="str">
        <f t="shared" ref="X259:X322" si="42">IF(F259 = "canceled",S259," ")</f>
        <v xml:space="preserve"> </v>
      </c>
    </row>
    <row r="260" spans="1:24" ht="43.2" x14ac:dyDescent="0.3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35"/>
        <v>40712.051689814813</v>
      </c>
      <c r="K260">
        <v>1305767666</v>
      </c>
      <c r="L260" s="10">
        <f t="shared" si="36"/>
        <v>40682.051689814813</v>
      </c>
      <c r="M260" s="11">
        <f t="shared" si="37"/>
        <v>30</v>
      </c>
      <c r="N260" t="b">
        <v>1</v>
      </c>
      <c r="O260" s="9">
        <f t="shared" si="38"/>
        <v>1.9114</v>
      </c>
      <c r="P260" s="14">
        <f t="shared" si="39"/>
        <v>83.345930232558146</v>
      </c>
      <c r="Q260" s="14" t="s">
        <v>8314</v>
      </c>
      <c r="R260" s="14" t="s">
        <v>8319</v>
      </c>
      <c r="S260">
        <v>688</v>
      </c>
      <c r="T260" t="b">
        <v>1</v>
      </c>
      <c r="U260" t="s">
        <v>8269</v>
      </c>
      <c r="V260">
        <f t="shared" si="40"/>
        <v>688</v>
      </c>
      <c r="W260" s="21" t="str">
        <f t="shared" si="41"/>
        <v xml:space="preserve"> </v>
      </c>
      <c r="X260" s="21" t="str">
        <f t="shared" si="42"/>
        <v xml:space="preserve"> </v>
      </c>
    </row>
    <row r="261" spans="1:24" ht="57.6" x14ac:dyDescent="0.3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35"/>
        <v>42102.738067129627</v>
      </c>
      <c r="K261">
        <v>1425922969</v>
      </c>
      <c r="L261" s="10">
        <f t="shared" si="36"/>
        <v>42072.738067129627</v>
      </c>
      <c r="M261" s="11">
        <f t="shared" si="37"/>
        <v>30</v>
      </c>
      <c r="N261" t="b">
        <v>1</v>
      </c>
      <c r="O261" s="9">
        <f t="shared" si="38"/>
        <v>1.3193789333333332</v>
      </c>
      <c r="P261" s="14">
        <f t="shared" si="39"/>
        <v>105.04609341825902</v>
      </c>
      <c r="Q261" s="14" t="s">
        <v>8314</v>
      </c>
      <c r="R261" s="14" t="s">
        <v>8319</v>
      </c>
      <c r="S261">
        <v>942</v>
      </c>
      <c r="T261" t="b">
        <v>1</v>
      </c>
      <c r="U261" t="s">
        <v>8269</v>
      </c>
      <c r="V261">
        <f t="shared" si="40"/>
        <v>942</v>
      </c>
      <c r="W261" s="21" t="str">
        <f t="shared" si="41"/>
        <v xml:space="preserve"> </v>
      </c>
      <c r="X261" s="21" t="str">
        <f t="shared" si="42"/>
        <v xml:space="preserve"> </v>
      </c>
    </row>
    <row r="262" spans="1:24" ht="43.2" x14ac:dyDescent="0.3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35"/>
        <v>40376.415972222225</v>
      </c>
      <c r="K262">
        <v>1275415679</v>
      </c>
      <c r="L262" s="10">
        <f t="shared" si="36"/>
        <v>40330.755543981482</v>
      </c>
      <c r="M262" s="11">
        <f t="shared" si="37"/>
        <v>45.660428240742476</v>
      </c>
      <c r="N262" t="b">
        <v>1</v>
      </c>
      <c r="O262" s="9">
        <f t="shared" si="38"/>
        <v>1.0640000000000001</v>
      </c>
      <c r="P262" s="14">
        <f t="shared" si="39"/>
        <v>120.90909090909091</v>
      </c>
      <c r="Q262" s="14" t="s">
        <v>8314</v>
      </c>
      <c r="R262" s="14" t="s">
        <v>8319</v>
      </c>
      <c r="S262">
        <v>88</v>
      </c>
      <c r="T262" t="b">
        <v>1</v>
      </c>
      <c r="U262" t="s">
        <v>8269</v>
      </c>
      <c r="V262">
        <f t="shared" si="40"/>
        <v>88</v>
      </c>
      <c r="W262" s="21" t="str">
        <f t="shared" si="41"/>
        <v xml:space="preserve"> </v>
      </c>
      <c r="X262" s="21" t="str">
        <f t="shared" si="42"/>
        <v xml:space="preserve"> </v>
      </c>
    </row>
    <row r="263" spans="1:24" ht="28.8" x14ac:dyDescent="0.3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35"/>
        <v>41067.621527777781</v>
      </c>
      <c r="K263">
        <v>1334783704</v>
      </c>
      <c r="L263" s="10">
        <f t="shared" si="36"/>
        <v>41017.885462962964</v>
      </c>
      <c r="M263" s="11">
        <f t="shared" si="37"/>
        <v>49.736064814816928</v>
      </c>
      <c r="N263" t="b">
        <v>1</v>
      </c>
      <c r="O263" s="9">
        <f t="shared" si="38"/>
        <v>1.0740000000000001</v>
      </c>
      <c r="P263" s="14">
        <f t="shared" si="39"/>
        <v>97.63636363636364</v>
      </c>
      <c r="Q263" s="14" t="s">
        <v>8314</v>
      </c>
      <c r="R263" s="14" t="s">
        <v>8319</v>
      </c>
      <c r="S263">
        <v>220</v>
      </c>
      <c r="T263" t="b">
        <v>1</v>
      </c>
      <c r="U263" t="s">
        <v>8269</v>
      </c>
      <c r="V263">
        <f t="shared" si="40"/>
        <v>220</v>
      </c>
      <c r="W263" s="21" t="str">
        <f t="shared" si="41"/>
        <v xml:space="preserve"> </v>
      </c>
      <c r="X263" s="21" t="str">
        <f t="shared" si="42"/>
        <v xml:space="preserve"> </v>
      </c>
    </row>
    <row r="264" spans="1:24" ht="28.8" x14ac:dyDescent="0.3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35"/>
        <v>40600.24800925926</v>
      </c>
      <c r="K264">
        <v>1294811828</v>
      </c>
      <c r="L264" s="10">
        <f t="shared" si="36"/>
        <v>40555.24800925926</v>
      </c>
      <c r="M264" s="11">
        <f t="shared" si="37"/>
        <v>45</v>
      </c>
      <c r="N264" t="b">
        <v>1</v>
      </c>
      <c r="O264" s="9">
        <f t="shared" si="38"/>
        <v>2.4</v>
      </c>
      <c r="P264" s="14">
        <f t="shared" si="39"/>
        <v>41.379310344827587</v>
      </c>
      <c r="Q264" s="14" t="s">
        <v>8314</v>
      </c>
      <c r="R264" s="14" t="s">
        <v>8319</v>
      </c>
      <c r="S264">
        <v>145</v>
      </c>
      <c r="T264" t="b">
        <v>1</v>
      </c>
      <c r="U264" t="s">
        <v>8269</v>
      </c>
      <c r="V264">
        <f t="shared" si="40"/>
        <v>145</v>
      </c>
      <c r="W264" s="21" t="str">
        <f t="shared" si="41"/>
        <v xml:space="preserve"> </v>
      </c>
      <c r="X264" s="21" t="str">
        <f t="shared" si="42"/>
        <v xml:space="preserve"> </v>
      </c>
    </row>
    <row r="265" spans="1:24" ht="57.6" x14ac:dyDescent="0.3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35"/>
        <v>41179.954791666663</v>
      </c>
      <c r="K265">
        <v>1346194494</v>
      </c>
      <c r="L265" s="10">
        <f t="shared" si="36"/>
        <v>41149.954791666663</v>
      </c>
      <c r="M265" s="11">
        <f t="shared" si="37"/>
        <v>30</v>
      </c>
      <c r="N265" t="b">
        <v>1</v>
      </c>
      <c r="O265" s="9">
        <f t="shared" si="38"/>
        <v>1.1808107999999999</v>
      </c>
      <c r="P265" s="14">
        <f t="shared" si="39"/>
        <v>30.654485981308412</v>
      </c>
      <c r="Q265" s="14" t="s">
        <v>8314</v>
      </c>
      <c r="R265" s="14" t="s">
        <v>8319</v>
      </c>
      <c r="S265">
        <v>963</v>
      </c>
      <c r="T265" t="b">
        <v>1</v>
      </c>
      <c r="U265" t="s">
        <v>8269</v>
      </c>
      <c r="V265">
        <f t="shared" si="40"/>
        <v>963</v>
      </c>
      <c r="W265" s="21" t="str">
        <f t="shared" si="41"/>
        <v xml:space="preserve"> </v>
      </c>
      <c r="X265" s="21" t="str">
        <f t="shared" si="42"/>
        <v xml:space="preserve"> </v>
      </c>
    </row>
    <row r="266" spans="1:24" ht="57.6" x14ac:dyDescent="0.3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35"/>
        <v>41040.620312500003</v>
      </c>
      <c r="K266">
        <v>1334155995</v>
      </c>
      <c r="L266" s="10">
        <f t="shared" si="36"/>
        <v>41010.620312500003</v>
      </c>
      <c r="M266" s="11">
        <f t="shared" si="37"/>
        <v>30</v>
      </c>
      <c r="N266" t="b">
        <v>1</v>
      </c>
      <c r="O266" s="9">
        <f t="shared" si="38"/>
        <v>1.1819999999999999</v>
      </c>
      <c r="P266" s="14">
        <f t="shared" si="39"/>
        <v>64.945054945054949</v>
      </c>
      <c r="Q266" s="14" t="s">
        <v>8314</v>
      </c>
      <c r="R266" s="14" t="s">
        <v>8319</v>
      </c>
      <c r="S266">
        <v>91</v>
      </c>
      <c r="T266" t="b">
        <v>1</v>
      </c>
      <c r="U266" t="s">
        <v>8269</v>
      </c>
      <c r="V266">
        <f t="shared" si="40"/>
        <v>91</v>
      </c>
      <c r="W266" s="21" t="str">
        <f t="shared" si="41"/>
        <v xml:space="preserve"> </v>
      </c>
      <c r="X266" s="21" t="str">
        <f t="shared" si="42"/>
        <v xml:space="preserve"> </v>
      </c>
    </row>
    <row r="267" spans="1:24" ht="57.6" x14ac:dyDescent="0.3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35"/>
        <v>40308.844444444447</v>
      </c>
      <c r="K267">
        <v>1269928430</v>
      </c>
      <c r="L267" s="10">
        <f t="shared" si="36"/>
        <v>40267.245717592588</v>
      </c>
      <c r="M267" s="11">
        <f t="shared" si="37"/>
        <v>41.598726851858373</v>
      </c>
      <c r="N267" t="b">
        <v>1</v>
      </c>
      <c r="O267" s="9">
        <f t="shared" si="38"/>
        <v>1.111</v>
      </c>
      <c r="P267" s="14">
        <f t="shared" si="39"/>
        <v>95.775862068965523</v>
      </c>
      <c r="Q267" s="14" t="s">
        <v>8314</v>
      </c>
      <c r="R267" s="14" t="s">
        <v>8319</v>
      </c>
      <c r="S267">
        <v>58</v>
      </c>
      <c r="T267" t="b">
        <v>1</v>
      </c>
      <c r="U267" t="s">
        <v>8269</v>
      </c>
      <c r="V267">
        <f t="shared" si="40"/>
        <v>58</v>
      </c>
      <c r="W267" s="21" t="str">
        <f t="shared" si="41"/>
        <v xml:space="preserve"> </v>
      </c>
      <c r="X267" s="21" t="str">
        <f t="shared" si="42"/>
        <v xml:space="preserve"> </v>
      </c>
    </row>
    <row r="268" spans="1:24" ht="57.6" x14ac:dyDescent="0.3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35"/>
        <v>40291.160416666666</v>
      </c>
      <c r="K268">
        <v>1264565507</v>
      </c>
      <c r="L268" s="10">
        <f t="shared" si="36"/>
        <v>40205.174849537041</v>
      </c>
      <c r="M268" s="11">
        <f t="shared" si="37"/>
        <v>85.985567129624542</v>
      </c>
      <c r="N268" t="b">
        <v>1</v>
      </c>
      <c r="O268" s="9">
        <f t="shared" si="38"/>
        <v>1.4550000000000001</v>
      </c>
      <c r="P268" s="14">
        <f t="shared" si="39"/>
        <v>40.416666666666664</v>
      </c>
      <c r="Q268" s="14" t="s">
        <v>8314</v>
      </c>
      <c r="R268" s="14" t="s">
        <v>8319</v>
      </c>
      <c r="S268">
        <v>36</v>
      </c>
      <c r="T268" t="b">
        <v>1</v>
      </c>
      <c r="U268" t="s">
        <v>8269</v>
      </c>
      <c r="V268">
        <f t="shared" si="40"/>
        <v>36</v>
      </c>
      <c r="W268" s="21" t="str">
        <f t="shared" si="41"/>
        <v xml:space="preserve"> </v>
      </c>
      <c r="X268" s="21" t="str">
        <f t="shared" si="42"/>
        <v xml:space="preserve"> </v>
      </c>
    </row>
    <row r="269" spans="1:24" ht="43.2" x14ac:dyDescent="0.3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35"/>
        <v>41815.452534722222</v>
      </c>
      <c r="K269">
        <v>1401101499</v>
      </c>
      <c r="L269" s="10">
        <f t="shared" si="36"/>
        <v>41785.452534722222</v>
      </c>
      <c r="M269" s="11">
        <f t="shared" si="37"/>
        <v>30</v>
      </c>
      <c r="N269" t="b">
        <v>1</v>
      </c>
      <c r="O269" s="9">
        <f t="shared" si="38"/>
        <v>1.3162883248730965</v>
      </c>
      <c r="P269" s="14">
        <f t="shared" si="39"/>
        <v>78.578424242424248</v>
      </c>
      <c r="Q269" s="14" t="s">
        <v>8314</v>
      </c>
      <c r="R269" s="14" t="s">
        <v>8319</v>
      </c>
      <c r="S269">
        <v>165</v>
      </c>
      <c r="T269" t="b">
        <v>1</v>
      </c>
      <c r="U269" t="s">
        <v>8269</v>
      </c>
      <c r="V269">
        <f t="shared" si="40"/>
        <v>165</v>
      </c>
      <c r="W269" s="21" t="str">
        <f t="shared" si="41"/>
        <v xml:space="preserve"> </v>
      </c>
      <c r="X269" s="21" t="str">
        <f t="shared" si="42"/>
        <v xml:space="preserve"> </v>
      </c>
    </row>
    <row r="270" spans="1:24" ht="43.2" x14ac:dyDescent="0.3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35"/>
        <v>40854.194189814814</v>
      </c>
      <c r="K270">
        <v>1316749178</v>
      </c>
      <c r="L270" s="10">
        <f t="shared" si="36"/>
        <v>40809.15252314815</v>
      </c>
      <c r="M270" s="11">
        <f t="shared" si="37"/>
        <v>45.041666666664241</v>
      </c>
      <c r="N270" t="b">
        <v>1</v>
      </c>
      <c r="O270" s="9">
        <f t="shared" si="38"/>
        <v>1.1140000000000001</v>
      </c>
      <c r="P270" s="14">
        <f t="shared" si="39"/>
        <v>50.18018018018018</v>
      </c>
      <c r="Q270" s="14" t="s">
        <v>8314</v>
      </c>
      <c r="R270" s="14" t="s">
        <v>8319</v>
      </c>
      <c r="S270">
        <v>111</v>
      </c>
      <c r="T270" t="b">
        <v>1</v>
      </c>
      <c r="U270" t="s">
        <v>8269</v>
      </c>
      <c r="V270">
        <f t="shared" si="40"/>
        <v>111</v>
      </c>
      <c r="W270" s="21" t="str">
        <f t="shared" si="41"/>
        <v xml:space="preserve"> </v>
      </c>
      <c r="X270" s="21" t="str">
        <f t="shared" si="42"/>
        <v xml:space="preserve"> </v>
      </c>
    </row>
    <row r="271" spans="1:24" ht="43.2" x14ac:dyDescent="0.3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35"/>
        <v>42788.197013888886</v>
      </c>
      <c r="K271">
        <v>1485146622</v>
      </c>
      <c r="L271" s="10">
        <f t="shared" si="36"/>
        <v>42758.197013888886</v>
      </c>
      <c r="M271" s="11">
        <f t="shared" si="37"/>
        <v>30</v>
      </c>
      <c r="N271" t="b">
        <v>1</v>
      </c>
      <c r="O271" s="9">
        <f t="shared" si="38"/>
        <v>1.4723377</v>
      </c>
      <c r="P271" s="14">
        <f t="shared" si="39"/>
        <v>92.251735588972423</v>
      </c>
      <c r="Q271" s="14" t="s">
        <v>8314</v>
      </c>
      <c r="R271" s="14" t="s">
        <v>8319</v>
      </c>
      <c r="S271">
        <v>1596</v>
      </c>
      <c r="T271" t="b">
        <v>1</v>
      </c>
      <c r="U271" t="s">
        <v>8269</v>
      </c>
      <c r="V271">
        <f t="shared" si="40"/>
        <v>1596</v>
      </c>
      <c r="W271" s="21" t="str">
        <f t="shared" si="41"/>
        <v xml:space="preserve"> </v>
      </c>
      <c r="X271" s="21" t="str">
        <f t="shared" si="42"/>
        <v xml:space="preserve"> </v>
      </c>
    </row>
    <row r="272" spans="1:24" ht="43.2" x14ac:dyDescent="0.3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35"/>
        <v>40688.166666666664</v>
      </c>
      <c r="K272">
        <v>1301950070</v>
      </c>
      <c r="L272" s="10">
        <f t="shared" si="36"/>
        <v>40637.866550925923</v>
      </c>
      <c r="M272" s="11">
        <f t="shared" si="37"/>
        <v>50.300115740741603</v>
      </c>
      <c r="N272" t="b">
        <v>1</v>
      </c>
      <c r="O272" s="9">
        <f t="shared" si="38"/>
        <v>1.5260869565217392</v>
      </c>
      <c r="P272" s="14">
        <f t="shared" si="39"/>
        <v>57.540983606557376</v>
      </c>
      <c r="Q272" s="14" t="s">
        <v>8314</v>
      </c>
      <c r="R272" s="14" t="s">
        <v>8319</v>
      </c>
      <c r="S272">
        <v>61</v>
      </c>
      <c r="T272" t="b">
        <v>1</v>
      </c>
      <c r="U272" t="s">
        <v>8269</v>
      </c>
      <c r="V272">
        <f t="shared" si="40"/>
        <v>61</v>
      </c>
      <c r="W272" s="21" t="str">
        <f t="shared" si="41"/>
        <v xml:space="preserve"> </v>
      </c>
      <c r="X272" s="21" t="str">
        <f t="shared" si="42"/>
        <v xml:space="preserve"> </v>
      </c>
    </row>
    <row r="273" spans="1:24" ht="43.2" x14ac:dyDescent="0.3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35"/>
        <v>41641.333333333336</v>
      </c>
      <c r="K273">
        <v>1386123861</v>
      </c>
      <c r="L273" s="10">
        <f t="shared" si="36"/>
        <v>41612.10024305556</v>
      </c>
      <c r="M273" s="11">
        <f t="shared" si="37"/>
        <v>29.233090277775773</v>
      </c>
      <c r="N273" t="b">
        <v>1</v>
      </c>
      <c r="O273" s="9">
        <f t="shared" si="38"/>
        <v>1.0468</v>
      </c>
      <c r="P273" s="14">
        <f t="shared" si="39"/>
        <v>109.42160278745645</v>
      </c>
      <c r="Q273" s="14" t="s">
        <v>8314</v>
      </c>
      <c r="R273" s="14" t="s">
        <v>8319</v>
      </c>
      <c r="S273">
        <v>287</v>
      </c>
      <c r="T273" t="b">
        <v>1</v>
      </c>
      <c r="U273" t="s">
        <v>8269</v>
      </c>
      <c r="V273">
        <f t="shared" si="40"/>
        <v>287</v>
      </c>
      <c r="W273" s="21" t="str">
        <f t="shared" si="41"/>
        <v xml:space="preserve"> </v>
      </c>
      <c r="X273" s="21" t="str">
        <f t="shared" si="42"/>
        <v xml:space="preserve"> </v>
      </c>
    </row>
    <row r="274" spans="1:24" ht="43.2" x14ac:dyDescent="0.3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35"/>
        <v>40296.78402777778</v>
      </c>
      <c r="K274">
        <v>1267220191</v>
      </c>
      <c r="L274" s="10">
        <f t="shared" si="36"/>
        <v>40235.900358796294</v>
      </c>
      <c r="M274" s="11">
        <f t="shared" si="37"/>
        <v>60.883668981485243</v>
      </c>
      <c r="N274" t="b">
        <v>1</v>
      </c>
      <c r="O274" s="9">
        <f t="shared" si="38"/>
        <v>1.7743366666666667</v>
      </c>
      <c r="P274" s="14">
        <f t="shared" si="39"/>
        <v>81.892461538461546</v>
      </c>
      <c r="Q274" s="14" t="s">
        <v>8314</v>
      </c>
      <c r="R274" s="14" t="s">
        <v>8319</v>
      </c>
      <c r="S274">
        <v>65</v>
      </c>
      <c r="T274" t="b">
        <v>1</v>
      </c>
      <c r="U274" t="s">
        <v>8269</v>
      </c>
      <c r="V274">
        <f t="shared" si="40"/>
        <v>65</v>
      </c>
      <c r="W274" s="21" t="str">
        <f t="shared" si="41"/>
        <v xml:space="preserve"> </v>
      </c>
      <c r="X274" s="21" t="str">
        <f t="shared" si="42"/>
        <v xml:space="preserve"> </v>
      </c>
    </row>
    <row r="275" spans="1:24" ht="43.2" x14ac:dyDescent="0.3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35"/>
        <v>40727.498449074075</v>
      </c>
      <c r="K275">
        <v>1307102266</v>
      </c>
      <c r="L275" s="10">
        <f t="shared" si="36"/>
        <v>40697.498449074075</v>
      </c>
      <c r="M275" s="11">
        <f t="shared" si="37"/>
        <v>30</v>
      </c>
      <c r="N275" t="b">
        <v>1</v>
      </c>
      <c r="O275" s="9">
        <f t="shared" si="38"/>
        <v>1.077758</v>
      </c>
      <c r="P275" s="14">
        <f t="shared" si="39"/>
        <v>45.667711864406776</v>
      </c>
      <c r="Q275" s="14" t="s">
        <v>8314</v>
      </c>
      <c r="R275" s="14" t="s">
        <v>8319</v>
      </c>
      <c r="S275">
        <v>118</v>
      </c>
      <c r="T275" t="b">
        <v>1</v>
      </c>
      <c r="U275" t="s">
        <v>8269</v>
      </c>
      <c r="V275">
        <f t="shared" si="40"/>
        <v>118</v>
      </c>
      <c r="W275" s="21" t="str">
        <f t="shared" si="41"/>
        <v xml:space="preserve"> </v>
      </c>
      <c r="X275" s="21" t="str">
        <f t="shared" si="42"/>
        <v xml:space="preserve"> </v>
      </c>
    </row>
    <row r="276" spans="1:24" ht="43.2" x14ac:dyDescent="0.3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35"/>
        <v>41004.290972222225</v>
      </c>
      <c r="K276">
        <v>1330638829</v>
      </c>
      <c r="L276" s="10">
        <f t="shared" si="36"/>
        <v>40969.912372685183</v>
      </c>
      <c r="M276" s="11">
        <f t="shared" si="37"/>
        <v>34.378599537041737</v>
      </c>
      <c r="N276" t="b">
        <v>1</v>
      </c>
      <c r="O276" s="9">
        <f t="shared" si="38"/>
        <v>1.56</v>
      </c>
      <c r="P276" s="14">
        <f t="shared" si="39"/>
        <v>55.221238938053098</v>
      </c>
      <c r="Q276" s="14" t="s">
        <v>8314</v>
      </c>
      <c r="R276" s="14" t="s">
        <v>8319</v>
      </c>
      <c r="S276">
        <v>113</v>
      </c>
      <c r="T276" t="b">
        <v>1</v>
      </c>
      <c r="U276" t="s">
        <v>8269</v>
      </c>
      <c r="V276">
        <f t="shared" si="40"/>
        <v>113</v>
      </c>
      <c r="W276" s="21" t="str">
        <f t="shared" si="41"/>
        <v xml:space="preserve"> </v>
      </c>
      <c r="X276" s="21" t="str">
        <f t="shared" si="42"/>
        <v xml:space="preserve"> </v>
      </c>
    </row>
    <row r="277" spans="1:24" ht="43.2" x14ac:dyDescent="0.3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35"/>
        <v>41223.073680555557</v>
      </c>
      <c r="K277">
        <v>1349916366</v>
      </c>
      <c r="L277" s="10">
        <f t="shared" si="36"/>
        <v>41193.032013888893</v>
      </c>
      <c r="M277" s="11">
        <f t="shared" si="37"/>
        <v>30.041666666664241</v>
      </c>
      <c r="N277" t="b">
        <v>1</v>
      </c>
      <c r="O277" s="9">
        <f t="shared" si="38"/>
        <v>1.08395</v>
      </c>
      <c r="P277" s="14">
        <f t="shared" si="39"/>
        <v>65.298192771084331</v>
      </c>
      <c r="Q277" s="14" t="s">
        <v>8314</v>
      </c>
      <c r="R277" s="14" t="s">
        <v>8319</v>
      </c>
      <c r="S277">
        <v>332</v>
      </c>
      <c r="T277" t="b">
        <v>1</v>
      </c>
      <c r="U277" t="s">
        <v>8269</v>
      </c>
      <c r="V277">
        <f t="shared" si="40"/>
        <v>332</v>
      </c>
      <c r="W277" s="21" t="str">
        <f t="shared" si="41"/>
        <v xml:space="preserve"> </v>
      </c>
      <c r="X277" s="21" t="str">
        <f t="shared" si="42"/>
        <v xml:space="preserve"> </v>
      </c>
    </row>
    <row r="278" spans="1:24" ht="43.2" x14ac:dyDescent="0.3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35"/>
        <v>41027.040208333332</v>
      </c>
      <c r="K278">
        <v>1330394274</v>
      </c>
      <c r="L278" s="10">
        <f t="shared" si="36"/>
        <v>40967.081874999996</v>
      </c>
      <c r="M278" s="11">
        <f t="shared" si="37"/>
        <v>59.958333333335759</v>
      </c>
      <c r="N278" t="b">
        <v>1</v>
      </c>
      <c r="O278" s="9">
        <f t="shared" si="38"/>
        <v>1.476</v>
      </c>
      <c r="P278" s="14">
        <f t="shared" si="39"/>
        <v>95.225806451612897</v>
      </c>
      <c r="Q278" s="14" t="s">
        <v>8314</v>
      </c>
      <c r="R278" s="14" t="s">
        <v>8319</v>
      </c>
      <c r="S278">
        <v>62</v>
      </c>
      <c r="T278" t="b">
        <v>1</v>
      </c>
      <c r="U278" t="s">
        <v>8269</v>
      </c>
      <c r="V278">
        <f t="shared" si="40"/>
        <v>62</v>
      </c>
      <c r="W278" s="21" t="str">
        <f t="shared" si="41"/>
        <v xml:space="preserve"> </v>
      </c>
      <c r="X278" s="21" t="str">
        <f t="shared" si="42"/>
        <v xml:space="preserve"> </v>
      </c>
    </row>
    <row r="279" spans="1:24" ht="43.2" x14ac:dyDescent="0.3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35"/>
        <v>42147.891423611116</v>
      </c>
      <c r="K279">
        <v>1429824219</v>
      </c>
      <c r="L279" s="10">
        <f t="shared" si="36"/>
        <v>42117.891423611116</v>
      </c>
      <c r="M279" s="11">
        <f t="shared" si="37"/>
        <v>30</v>
      </c>
      <c r="N279" t="b">
        <v>1</v>
      </c>
      <c r="O279" s="9">
        <f t="shared" si="38"/>
        <v>1.1038153846153846</v>
      </c>
      <c r="P279" s="14">
        <f t="shared" si="39"/>
        <v>75.444794952681391</v>
      </c>
      <c r="Q279" s="14" t="s">
        <v>8314</v>
      </c>
      <c r="R279" s="14" t="s">
        <v>8319</v>
      </c>
      <c r="S279">
        <v>951</v>
      </c>
      <c r="T279" t="b">
        <v>1</v>
      </c>
      <c r="U279" t="s">
        <v>8269</v>
      </c>
      <c r="V279">
        <f t="shared" si="40"/>
        <v>951</v>
      </c>
      <c r="W279" s="21" t="str">
        <f t="shared" si="41"/>
        <v xml:space="preserve"> </v>
      </c>
      <c r="X279" s="21" t="str">
        <f t="shared" si="42"/>
        <v xml:space="preserve"> </v>
      </c>
    </row>
    <row r="280" spans="1:24" ht="28.8" x14ac:dyDescent="0.3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35"/>
        <v>41194.040960648148</v>
      </c>
      <c r="K280">
        <v>1347411539</v>
      </c>
      <c r="L280" s="10">
        <f t="shared" si="36"/>
        <v>41164.040960648148</v>
      </c>
      <c r="M280" s="11">
        <f t="shared" si="37"/>
        <v>30</v>
      </c>
      <c r="N280" t="b">
        <v>1</v>
      </c>
      <c r="O280" s="9">
        <f t="shared" si="38"/>
        <v>1.5034814814814814</v>
      </c>
      <c r="P280" s="14">
        <f t="shared" si="39"/>
        <v>97.816867469879512</v>
      </c>
      <c r="Q280" s="14" t="s">
        <v>8314</v>
      </c>
      <c r="R280" s="14" t="s">
        <v>8319</v>
      </c>
      <c r="S280">
        <v>415</v>
      </c>
      <c r="T280" t="b">
        <v>1</v>
      </c>
      <c r="U280" t="s">
        <v>8269</v>
      </c>
      <c r="V280">
        <f t="shared" si="40"/>
        <v>415</v>
      </c>
      <c r="W280" s="21" t="str">
        <f t="shared" si="41"/>
        <v xml:space="preserve"> </v>
      </c>
      <c r="X280" s="21" t="str">
        <f t="shared" si="42"/>
        <v xml:space="preserve"> </v>
      </c>
    </row>
    <row r="281" spans="1:24" ht="43.2" x14ac:dyDescent="0.3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35"/>
        <v>42793.084027777775</v>
      </c>
      <c r="K281">
        <v>1485237096</v>
      </c>
      <c r="L281" s="10">
        <f t="shared" si="36"/>
        <v>42759.244166666671</v>
      </c>
      <c r="M281" s="11">
        <f t="shared" si="37"/>
        <v>33.839861111104256</v>
      </c>
      <c r="N281" t="b">
        <v>1</v>
      </c>
      <c r="O281" s="9">
        <f t="shared" si="38"/>
        <v>1.5731829411764706</v>
      </c>
      <c r="P281" s="14">
        <f t="shared" si="39"/>
        <v>87.685606557377056</v>
      </c>
      <c r="Q281" s="14" t="s">
        <v>8314</v>
      </c>
      <c r="R281" s="14" t="s">
        <v>8319</v>
      </c>
      <c r="S281">
        <v>305</v>
      </c>
      <c r="T281" t="b">
        <v>1</v>
      </c>
      <c r="U281" t="s">
        <v>8269</v>
      </c>
      <c r="V281">
        <f t="shared" si="40"/>
        <v>305</v>
      </c>
      <c r="W281" s="21" t="str">
        <f t="shared" si="41"/>
        <v xml:space="preserve"> </v>
      </c>
      <c r="X281" s="21" t="str">
        <f t="shared" si="42"/>
        <v xml:space="preserve"> </v>
      </c>
    </row>
    <row r="282" spans="1:24" ht="43.2" x14ac:dyDescent="0.3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35"/>
        <v>41789.590682870366</v>
      </c>
      <c r="K282">
        <v>1397571035</v>
      </c>
      <c r="L282" s="10">
        <f t="shared" si="36"/>
        <v>41744.590682870366</v>
      </c>
      <c r="M282" s="11">
        <f t="shared" si="37"/>
        <v>45</v>
      </c>
      <c r="N282" t="b">
        <v>1</v>
      </c>
      <c r="O282" s="9">
        <f t="shared" si="38"/>
        <v>1.5614399999999999</v>
      </c>
      <c r="P282" s="14">
        <f t="shared" si="39"/>
        <v>54.748948106591868</v>
      </c>
      <c r="Q282" s="14" t="s">
        <v>8314</v>
      </c>
      <c r="R282" s="14" t="s">
        <v>8319</v>
      </c>
      <c r="S282">
        <v>2139</v>
      </c>
      <c r="T282" t="b">
        <v>1</v>
      </c>
      <c r="U282" t="s">
        <v>8269</v>
      </c>
      <c r="V282">
        <f t="shared" si="40"/>
        <v>2139</v>
      </c>
      <c r="W282" s="21" t="str">
        <f t="shared" si="41"/>
        <v xml:space="preserve"> </v>
      </c>
      <c r="X282" s="21" t="str">
        <f t="shared" si="42"/>
        <v xml:space="preserve"> </v>
      </c>
    </row>
    <row r="283" spans="1:24" ht="43.2" x14ac:dyDescent="0.3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35"/>
        <v>40035.80972222222</v>
      </c>
      <c r="K283">
        <v>1242532513</v>
      </c>
      <c r="L283" s="10">
        <f t="shared" si="36"/>
        <v>39950.163344907407</v>
      </c>
      <c r="M283" s="11">
        <f t="shared" si="37"/>
        <v>85.646377314813435</v>
      </c>
      <c r="N283" t="b">
        <v>1</v>
      </c>
      <c r="O283" s="9">
        <f t="shared" si="38"/>
        <v>1.2058763636363636</v>
      </c>
      <c r="P283" s="14">
        <f t="shared" si="39"/>
        <v>83.953417721518989</v>
      </c>
      <c r="Q283" s="14" t="s">
        <v>8314</v>
      </c>
      <c r="R283" s="14" t="s">
        <v>8319</v>
      </c>
      <c r="S283">
        <v>79</v>
      </c>
      <c r="T283" t="b">
        <v>1</v>
      </c>
      <c r="U283" t="s">
        <v>8269</v>
      </c>
      <c r="V283">
        <f t="shared" si="40"/>
        <v>79</v>
      </c>
      <c r="W283" s="21" t="str">
        <f t="shared" si="41"/>
        <v xml:space="preserve"> </v>
      </c>
      <c r="X283" s="21" t="str">
        <f t="shared" si="42"/>
        <v xml:space="preserve"> </v>
      </c>
    </row>
    <row r="284" spans="1:24" ht="43.2" x14ac:dyDescent="0.3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35"/>
        <v>40231.916666666664</v>
      </c>
      <c r="K284">
        <v>1263679492</v>
      </c>
      <c r="L284" s="10">
        <f t="shared" si="36"/>
        <v>40194.920046296298</v>
      </c>
      <c r="M284" s="11">
        <f t="shared" si="37"/>
        <v>36.996620370366145</v>
      </c>
      <c r="N284" t="b">
        <v>1</v>
      </c>
      <c r="O284" s="9">
        <f t="shared" si="38"/>
        <v>1.0118888888888888</v>
      </c>
      <c r="P284" s="14">
        <f t="shared" si="39"/>
        <v>254.38547486033519</v>
      </c>
      <c r="Q284" s="14" t="s">
        <v>8314</v>
      </c>
      <c r="R284" s="14" t="s">
        <v>8319</v>
      </c>
      <c r="S284">
        <v>179</v>
      </c>
      <c r="T284" t="b">
        <v>1</v>
      </c>
      <c r="U284" t="s">
        <v>8269</v>
      </c>
      <c r="V284">
        <f t="shared" si="40"/>
        <v>179</v>
      </c>
      <c r="W284" s="21" t="str">
        <f t="shared" si="41"/>
        <v xml:space="preserve"> </v>
      </c>
      <c r="X284" s="21" t="str">
        <f t="shared" si="42"/>
        <v xml:space="preserve"> </v>
      </c>
    </row>
    <row r="285" spans="1:24" ht="28.8" x14ac:dyDescent="0.3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35"/>
        <v>40695.207638888889</v>
      </c>
      <c r="K285">
        <v>1305219744</v>
      </c>
      <c r="L285" s="10">
        <f t="shared" si="36"/>
        <v>40675.71</v>
      </c>
      <c r="M285" s="11">
        <f t="shared" si="37"/>
        <v>19.497638888889924</v>
      </c>
      <c r="N285" t="b">
        <v>1</v>
      </c>
      <c r="O285" s="9">
        <f t="shared" si="38"/>
        <v>1.142725</v>
      </c>
      <c r="P285" s="14">
        <f t="shared" si="39"/>
        <v>101.8269801980198</v>
      </c>
      <c r="Q285" s="14" t="s">
        <v>8314</v>
      </c>
      <c r="R285" s="14" t="s">
        <v>8319</v>
      </c>
      <c r="S285">
        <v>202</v>
      </c>
      <c r="T285" t="b">
        <v>1</v>
      </c>
      <c r="U285" t="s">
        <v>8269</v>
      </c>
      <c r="V285">
        <f t="shared" si="40"/>
        <v>202</v>
      </c>
      <c r="W285" s="21" t="str">
        <f t="shared" si="41"/>
        <v xml:space="preserve"> </v>
      </c>
      <c r="X285" s="21" t="str">
        <f t="shared" si="42"/>
        <v xml:space="preserve"> </v>
      </c>
    </row>
    <row r="286" spans="1:24" ht="43.2" x14ac:dyDescent="0.3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35"/>
        <v>40929.738194444442</v>
      </c>
      <c r="K286">
        <v>1325007780</v>
      </c>
      <c r="L286" s="10">
        <f t="shared" si="36"/>
        <v>40904.738194444442</v>
      </c>
      <c r="M286" s="11">
        <f t="shared" si="37"/>
        <v>25</v>
      </c>
      <c r="N286" t="b">
        <v>1</v>
      </c>
      <c r="O286" s="9">
        <f t="shared" si="38"/>
        <v>1.0462615</v>
      </c>
      <c r="P286" s="14">
        <f t="shared" si="39"/>
        <v>55.066394736842106</v>
      </c>
      <c r="Q286" s="14" t="s">
        <v>8314</v>
      </c>
      <c r="R286" s="14" t="s">
        <v>8319</v>
      </c>
      <c r="S286">
        <v>760</v>
      </c>
      <c r="T286" t="b">
        <v>1</v>
      </c>
      <c r="U286" t="s">
        <v>8269</v>
      </c>
      <c r="V286">
        <f t="shared" si="40"/>
        <v>760</v>
      </c>
      <c r="W286" s="21" t="str">
        <f t="shared" si="41"/>
        <v xml:space="preserve"> </v>
      </c>
      <c r="X286" s="21" t="str">
        <f t="shared" si="42"/>
        <v xml:space="preserve"> </v>
      </c>
    </row>
    <row r="287" spans="1:24" ht="43.2" x14ac:dyDescent="0.3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35"/>
        <v>41536.756111111114</v>
      </c>
      <c r="K287">
        <v>1377022128</v>
      </c>
      <c r="L287" s="10">
        <f t="shared" si="36"/>
        <v>41506.756111111114</v>
      </c>
      <c r="M287" s="11">
        <f t="shared" si="37"/>
        <v>30</v>
      </c>
      <c r="N287" t="b">
        <v>1</v>
      </c>
      <c r="O287" s="9">
        <f t="shared" si="38"/>
        <v>2.2882507142857142</v>
      </c>
      <c r="P287" s="14">
        <f t="shared" si="39"/>
        <v>56.901438721136763</v>
      </c>
      <c r="Q287" s="14" t="s">
        <v>8314</v>
      </c>
      <c r="R287" s="14" t="s">
        <v>8319</v>
      </c>
      <c r="S287">
        <v>563</v>
      </c>
      <c r="T287" t="b">
        <v>1</v>
      </c>
      <c r="U287" t="s">
        <v>8269</v>
      </c>
      <c r="V287">
        <f t="shared" si="40"/>
        <v>563</v>
      </c>
      <c r="W287" s="21" t="str">
        <f t="shared" si="41"/>
        <v xml:space="preserve"> </v>
      </c>
      <c r="X287" s="21" t="str">
        <f t="shared" si="42"/>
        <v xml:space="preserve"> </v>
      </c>
    </row>
    <row r="288" spans="1:24" ht="43.2" x14ac:dyDescent="0.3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35"/>
        <v>41358.774583333332</v>
      </c>
      <c r="K288">
        <v>1360352124</v>
      </c>
      <c r="L288" s="10">
        <f t="shared" si="36"/>
        <v>41313.816249999996</v>
      </c>
      <c r="M288" s="11">
        <f t="shared" si="37"/>
        <v>44.958333333335759</v>
      </c>
      <c r="N288" t="b">
        <v>1</v>
      </c>
      <c r="O288" s="9">
        <f t="shared" si="38"/>
        <v>1.0915333333333332</v>
      </c>
      <c r="P288" s="14">
        <f t="shared" si="39"/>
        <v>121.28148148148148</v>
      </c>
      <c r="Q288" s="14" t="s">
        <v>8314</v>
      </c>
      <c r="R288" s="14" t="s">
        <v>8319</v>
      </c>
      <c r="S288">
        <v>135</v>
      </c>
      <c r="T288" t="b">
        <v>1</v>
      </c>
      <c r="U288" t="s">
        <v>8269</v>
      </c>
      <c r="V288">
        <f t="shared" si="40"/>
        <v>135</v>
      </c>
      <c r="W288" s="21" t="str">
        <f t="shared" si="41"/>
        <v xml:space="preserve"> </v>
      </c>
      <c r="X288" s="21" t="str">
        <f t="shared" si="42"/>
        <v xml:space="preserve"> </v>
      </c>
    </row>
    <row r="289" spans="1:24" ht="28.8" x14ac:dyDescent="0.3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35"/>
        <v>41215.166666666664</v>
      </c>
      <c r="K289">
        <v>1349160018</v>
      </c>
      <c r="L289" s="10">
        <f t="shared" si="36"/>
        <v>41184.277986111112</v>
      </c>
      <c r="M289" s="11">
        <f t="shared" si="37"/>
        <v>30.888680555552128</v>
      </c>
      <c r="N289" t="b">
        <v>1</v>
      </c>
      <c r="O289" s="9">
        <f t="shared" si="38"/>
        <v>1.7629999999999999</v>
      </c>
      <c r="P289" s="14">
        <f t="shared" si="39"/>
        <v>91.189655172413794</v>
      </c>
      <c r="Q289" s="14" t="s">
        <v>8314</v>
      </c>
      <c r="R289" s="14" t="s">
        <v>8319</v>
      </c>
      <c r="S289">
        <v>290</v>
      </c>
      <c r="T289" t="b">
        <v>1</v>
      </c>
      <c r="U289" t="s">
        <v>8269</v>
      </c>
      <c r="V289">
        <f t="shared" si="40"/>
        <v>290</v>
      </c>
      <c r="W289" s="21" t="str">
        <f t="shared" si="41"/>
        <v xml:space="preserve"> </v>
      </c>
      <c r="X289" s="21" t="str">
        <f t="shared" si="42"/>
        <v xml:space="preserve"> </v>
      </c>
    </row>
    <row r="290" spans="1:24" ht="57.6" x14ac:dyDescent="0.3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35"/>
        <v>41086.168900462959</v>
      </c>
      <c r="K290">
        <v>1337659393</v>
      </c>
      <c r="L290" s="10">
        <f t="shared" si="36"/>
        <v>41051.168900462959</v>
      </c>
      <c r="M290" s="11">
        <f t="shared" si="37"/>
        <v>35</v>
      </c>
      <c r="N290" t="b">
        <v>1</v>
      </c>
      <c r="O290" s="9">
        <f t="shared" si="38"/>
        <v>1.0321061999999999</v>
      </c>
      <c r="P290" s="14">
        <f t="shared" si="39"/>
        <v>115.44812080536913</v>
      </c>
      <c r="Q290" s="14" t="s">
        <v>8314</v>
      </c>
      <c r="R290" s="14" t="s">
        <v>8319</v>
      </c>
      <c r="S290">
        <v>447</v>
      </c>
      <c r="T290" t="b">
        <v>1</v>
      </c>
      <c r="U290" t="s">
        <v>8269</v>
      </c>
      <c r="V290">
        <f t="shared" si="40"/>
        <v>447</v>
      </c>
      <c r="W290" s="21" t="str">
        <f t="shared" si="41"/>
        <v xml:space="preserve"> </v>
      </c>
      <c r="X290" s="21" t="str">
        <f t="shared" si="42"/>
        <v xml:space="preserve"> </v>
      </c>
    </row>
    <row r="291" spans="1:24" ht="43.2" x14ac:dyDescent="0.3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35"/>
        <v>41580.456412037034</v>
      </c>
      <c r="K291">
        <v>1380797834</v>
      </c>
      <c r="L291" s="10">
        <f t="shared" si="36"/>
        <v>41550.456412037034</v>
      </c>
      <c r="M291" s="11">
        <f t="shared" si="37"/>
        <v>30</v>
      </c>
      <c r="N291" t="b">
        <v>1</v>
      </c>
      <c r="O291" s="9">
        <f t="shared" si="38"/>
        <v>1.0482</v>
      </c>
      <c r="P291" s="14">
        <f t="shared" si="39"/>
        <v>67.771551724137936</v>
      </c>
      <c r="Q291" s="14" t="s">
        <v>8314</v>
      </c>
      <c r="R291" s="14" t="s">
        <v>8319</v>
      </c>
      <c r="S291">
        <v>232</v>
      </c>
      <c r="T291" t="b">
        <v>1</v>
      </c>
      <c r="U291" t="s">
        <v>8269</v>
      </c>
      <c r="V291">
        <f t="shared" si="40"/>
        <v>232</v>
      </c>
      <c r="W291" s="21" t="str">
        <f t="shared" si="41"/>
        <v xml:space="preserve"> </v>
      </c>
      <c r="X291" s="21" t="str">
        <f t="shared" si="42"/>
        <v xml:space="preserve"> </v>
      </c>
    </row>
    <row r="292" spans="1:24" ht="28.8" x14ac:dyDescent="0.3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35"/>
        <v>40576.332638888889</v>
      </c>
      <c r="K292">
        <v>1292316697</v>
      </c>
      <c r="L292" s="10">
        <f t="shared" si="36"/>
        <v>40526.36917824074</v>
      </c>
      <c r="M292" s="11">
        <f t="shared" si="37"/>
        <v>49.963460648148612</v>
      </c>
      <c r="N292" t="b">
        <v>1</v>
      </c>
      <c r="O292" s="9">
        <f t="shared" si="38"/>
        <v>1.0668444444444445</v>
      </c>
      <c r="P292" s="14">
        <f t="shared" si="39"/>
        <v>28.576190476190476</v>
      </c>
      <c r="Q292" s="14" t="s">
        <v>8314</v>
      </c>
      <c r="R292" s="14" t="s">
        <v>8319</v>
      </c>
      <c r="S292">
        <v>168</v>
      </c>
      <c r="T292" t="b">
        <v>1</v>
      </c>
      <c r="U292" t="s">
        <v>8269</v>
      </c>
      <c r="V292">
        <f t="shared" si="40"/>
        <v>168</v>
      </c>
      <c r="W292" s="21" t="str">
        <f t="shared" si="41"/>
        <v xml:space="preserve"> </v>
      </c>
      <c r="X292" s="21" t="str">
        <f t="shared" si="42"/>
        <v xml:space="preserve"> </v>
      </c>
    </row>
    <row r="293" spans="1:24" ht="43.2" x14ac:dyDescent="0.3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35"/>
        <v>41395.000694444447</v>
      </c>
      <c r="K293">
        <v>1365791246</v>
      </c>
      <c r="L293" s="10">
        <f t="shared" si="36"/>
        <v>41376.769050925926</v>
      </c>
      <c r="M293" s="11">
        <f t="shared" si="37"/>
        <v>18.231643518520286</v>
      </c>
      <c r="N293" t="b">
        <v>1</v>
      </c>
      <c r="O293" s="9">
        <f t="shared" si="38"/>
        <v>1.2001999999999999</v>
      </c>
      <c r="P293" s="14">
        <f t="shared" si="39"/>
        <v>46.8828125</v>
      </c>
      <c r="Q293" s="14" t="s">
        <v>8314</v>
      </c>
      <c r="R293" s="14" t="s">
        <v>8319</v>
      </c>
      <c r="S293">
        <v>128</v>
      </c>
      <c r="T293" t="b">
        <v>1</v>
      </c>
      <c r="U293" t="s">
        <v>8269</v>
      </c>
      <c r="V293">
        <f t="shared" si="40"/>
        <v>128</v>
      </c>
      <c r="W293" s="21" t="str">
        <f t="shared" si="41"/>
        <v xml:space="preserve"> </v>
      </c>
      <c r="X293" s="21" t="str">
        <f t="shared" si="42"/>
        <v xml:space="preserve"> </v>
      </c>
    </row>
    <row r="294" spans="1:24" ht="57.6" x14ac:dyDescent="0.3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35"/>
        <v>40845.165972222225</v>
      </c>
      <c r="K294">
        <v>1317064599</v>
      </c>
      <c r="L294" s="10">
        <f t="shared" si="36"/>
        <v>40812.803229166668</v>
      </c>
      <c r="M294" s="11">
        <f t="shared" si="37"/>
        <v>32.362743055557075</v>
      </c>
      <c r="N294" t="b">
        <v>1</v>
      </c>
      <c r="O294" s="9">
        <f t="shared" si="38"/>
        <v>1.0150693333333334</v>
      </c>
      <c r="P294" s="14">
        <f t="shared" si="39"/>
        <v>154.42231237322514</v>
      </c>
      <c r="Q294" s="14" t="s">
        <v>8314</v>
      </c>
      <c r="R294" s="14" t="s">
        <v>8319</v>
      </c>
      <c r="S294">
        <v>493</v>
      </c>
      <c r="T294" t="b">
        <v>1</v>
      </c>
      <c r="U294" t="s">
        <v>8269</v>
      </c>
      <c r="V294">
        <f t="shared" si="40"/>
        <v>493</v>
      </c>
      <c r="W294" s="21" t="str">
        <f t="shared" si="41"/>
        <v xml:space="preserve"> </v>
      </c>
      <c r="X294" s="21" t="str">
        <f t="shared" si="42"/>
        <v xml:space="preserve"> </v>
      </c>
    </row>
    <row r="295" spans="1:24" ht="43.2" x14ac:dyDescent="0.3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35"/>
        <v>41749.667986111112</v>
      </c>
      <c r="K295">
        <v>1395417714</v>
      </c>
      <c r="L295" s="10">
        <f t="shared" si="36"/>
        <v>41719.667986111112</v>
      </c>
      <c r="M295" s="11">
        <f t="shared" si="37"/>
        <v>30</v>
      </c>
      <c r="N295" t="b">
        <v>1</v>
      </c>
      <c r="O295" s="9">
        <f t="shared" si="38"/>
        <v>1.0138461538461538</v>
      </c>
      <c r="P295" s="14">
        <f t="shared" si="39"/>
        <v>201.22137404580153</v>
      </c>
      <c r="Q295" s="14" t="s">
        <v>8314</v>
      </c>
      <c r="R295" s="14" t="s">
        <v>8319</v>
      </c>
      <c r="S295">
        <v>131</v>
      </c>
      <c r="T295" t="b">
        <v>1</v>
      </c>
      <c r="U295" t="s">
        <v>8269</v>
      </c>
      <c r="V295">
        <f t="shared" si="40"/>
        <v>131</v>
      </c>
      <c r="W295" s="21" t="str">
        <f t="shared" si="41"/>
        <v xml:space="preserve"> </v>
      </c>
      <c r="X295" s="21" t="str">
        <f t="shared" si="42"/>
        <v xml:space="preserve"> </v>
      </c>
    </row>
    <row r="296" spans="1:24" ht="72" x14ac:dyDescent="0.3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35"/>
        <v>40378.666666666664</v>
      </c>
      <c r="K296">
        <v>1276480894</v>
      </c>
      <c r="L296" s="10">
        <f t="shared" si="36"/>
        <v>40343.084421296298</v>
      </c>
      <c r="M296" s="11">
        <f t="shared" si="37"/>
        <v>35.582245370365854</v>
      </c>
      <c r="N296" t="b">
        <v>1</v>
      </c>
      <c r="O296" s="9">
        <f t="shared" si="38"/>
        <v>1</v>
      </c>
      <c r="P296" s="14">
        <f t="shared" si="39"/>
        <v>100</v>
      </c>
      <c r="Q296" s="14" t="s">
        <v>8314</v>
      </c>
      <c r="R296" s="14" t="s">
        <v>8319</v>
      </c>
      <c r="S296">
        <v>50</v>
      </c>
      <c r="T296" t="b">
        <v>1</v>
      </c>
      <c r="U296" t="s">
        <v>8269</v>
      </c>
      <c r="V296">
        <f t="shared" si="40"/>
        <v>50</v>
      </c>
      <c r="W296" s="21" t="str">
        <f t="shared" si="41"/>
        <v xml:space="preserve"> </v>
      </c>
      <c r="X296" s="21" t="str">
        <f t="shared" si="42"/>
        <v xml:space="preserve"> </v>
      </c>
    </row>
    <row r="297" spans="1:24" ht="43.2" x14ac:dyDescent="0.3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35"/>
        <v>41579</v>
      </c>
      <c r="K297">
        <v>1378080409</v>
      </c>
      <c r="L297" s="10">
        <f t="shared" si="36"/>
        <v>41519.004733796297</v>
      </c>
      <c r="M297" s="11">
        <f t="shared" si="37"/>
        <v>59.995266203703068</v>
      </c>
      <c r="N297" t="b">
        <v>1</v>
      </c>
      <c r="O297" s="9">
        <f t="shared" si="38"/>
        <v>1.3310911999999999</v>
      </c>
      <c r="P297" s="14">
        <f t="shared" si="39"/>
        <v>100.08204511278196</v>
      </c>
      <c r="Q297" s="14" t="s">
        <v>8314</v>
      </c>
      <c r="R297" s="14" t="s">
        <v>8319</v>
      </c>
      <c r="S297">
        <v>665</v>
      </c>
      <c r="T297" t="b">
        <v>1</v>
      </c>
      <c r="U297" t="s">
        <v>8269</v>
      </c>
      <c r="V297">
        <f t="shared" si="40"/>
        <v>665</v>
      </c>
      <c r="W297" s="21" t="str">
        <f t="shared" si="41"/>
        <v xml:space="preserve"> </v>
      </c>
      <c r="X297" s="21" t="str">
        <f t="shared" si="42"/>
        <v xml:space="preserve"> </v>
      </c>
    </row>
    <row r="298" spans="1:24" ht="43.2" x14ac:dyDescent="0.3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35"/>
        <v>41159.475497685184</v>
      </c>
      <c r="K298">
        <v>1344857083</v>
      </c>
      <c r="L298" s="10">
        <f t="shared" si="36"/>
        <v>41134.475497685184</v>
      </c>
      <c r="M298" s="11">
        <f t="shared" si="37"/>
        <v>25</v>
      </c>
      <c r="N298" t="b">
        <v>1</v>
      </c>
      <c r="O298" s="9">
        <f t="shared" si="38"/>
        <v>1.187262</v>
      </c>
      <c r="P298" s="14">
        <f t="shared" si="39"/>
        <v>230.08953488372092</v>
      </c>
      <c r="Q298" s="14" t="s">
        <v>8314</v>
      </c>
      <c r="R298" s="14" t="s">
        <v>8319</v>
      </c>
      <c r="S298">
        <v>129</v>
      </c>
      <c r="T298" t="b">
        <v>1</v>
      </c>
      <c r="U298" t="s">
        <v>8269</v>
      </c>
      <c r="V298">
        <f t="shared" si="40"/>
        <v>129</v>
      </c>
      <c r="W298" s="21" t="str">
        <f t="shared" si="41"/>
        <v xml:space="preserve"> </v>
      </c>
      <c r="X298" s="21" t="str">
        <f t="shared" si="42"/>
        <v xml:space="preserve"> </v>
      </c>
    </row>
    <row r="299" spans="1:24" ht="43.2" x14ac:dyDescent="0.3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35"/>
        <v>42125.165972222225</v>
      </c>
      <c r="K299">
        <v>1427390901</v>
      </c>
      <c r="L299" s="10">
        <f t="shared" si="36"/>
        <v>42089.72802083334</v>
      </c>
      <c r="M299" s="11">
        <f t="shared" si="37"/>
        <v>35.437951388885267</v>
      </c>
      <c r="N299" t="b">
        <v>1</v>
      </c>
      <c r="O299" s="9">
        <f t="shared" si="38"/>
        <v>1.0064</v>
      </c>
      <c r="P299" s="14">
        <f t="shared" si="39"/>
        <v>141.74647887323943</v>
      </c>
      <c r="Q299" s="14" t="s">
        <v>8314</v>
      </c>
      <c r="R299" s="14" t="s">
        <v>8319</v>
      </c>
      <c r="S299">
        <v>142</v>
      </c>
      <c r="T299" t="b">
        <v>1</v>
      </c>
      <c r="U299" t="s">
        <v>8269</v>
      </c>
      <c r="V299">
        <f t="shared" si="40"/>
        <v>142</v>
      </c>
      <c r="W299" s="21" t="str">
        <f t="shared" si="41"/>
        <v xml:space="preserve"> </v>
      </c>
      <c r="X299" s="21" t="str">
        <f t="shared" si="42"/>
        <v xml:space="preserve"> </v>
      </c>
    </row>
    <row r="300" spans="1:24" ht="28.8" x14ac:dyDescent="0.3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35"/>
        <v>41768.875</v>
      </c>
      <c r="K300">
        <v>1394536048</v>
      </c>
      <c r="L300" s="10">
        <f t="shared" si="36"/>
        <v>41709.463518518518</v>
      </c>
      <c r="M300" s="11">
        <f t="shared" si="37"/>
        <v>59.411481481482042</v>
      </c>
      <c r="N300" t="b">
        <v>1</v>
      </c>
      <c r="O300" s="9">
        <f t="shared" si="38"/>
        <v>1.089324126984127</v>
      </c>
      <c r="P300" s="14">
        <f t="shared" si="39"/>
        <v>56.344351395730705</v>
      </c>
      <c r="Q300" s="14" t="s">
        <v>8314</v>
      </c>
      <c r="R300" s="14" t="s">
        <v>8319</v>
      </c>
      <c r="S300">
        <v>2436</v>
      </c>
      <c r="T300" t="b">
        <v>1</v>
      </c>
      <c r="U300" t="s">
        <v>8269</v>
      </c>
      <c r="V300">
        <f t="shared" si="40"/>
        <v>2436</v>
      </c>
      <c r="W300" s="21" t="str">
        <f t="shared" si="41"/>
        <v xml:space="preserve"> </v>
      </c>
      <c r="X300" s="21" t="str">
        <f t="shared" si="42"/>
        <v xml:space="preserve"> </v>
      </c>
    </row>
    <row r="301" spans="1:24" ht="57.6" x14ac:dyDescent="0.3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35"/>
        <v>40499.266898148147</v>
      </c>
      <c r="K301">
        <v>1287379460</v>
      </c>
      <c r="L301" s="10">
        <f t="shared" si="36"/>
        <v>40469.225231481483</v>
      </c>
      <c r="M301" s="11">
        <f t="shared" si="37"/>
        <v>30.041666666664241</v>
      </c>
      <c r="N301" t="b">
        <v>1</v>
      </c>
      <c r="O301" s="9">
        <f t="shared" si="38"/>
        <v>1.789525</v>
      </c>
      <c r="P301" s="14">
        <f t="shared" si="39"/>
        <v>73.341188524590166</v>
      </c>
      <c r="Q301" s="14" t="s">
        <v>8314</v>
      </c>
      <c r="R301" s="14" t="s">
        <v>8319</v>
      </c>
      <c r="S301">
        <v>244</v>
      </c>
      <c r="T301" t="b">
        <v>1</v>
      </c>
      <c r="U301" t="s">
        <v>8269</v>
      </c>
      <c r="V301">
        <f t="shared" si="40"/>
        <v>244</v>
      </c>
      <c r="W301" s="21" t="str">
        <f t="shared" si="41"/>
        <v xml:space="preserve"> </v>
      </c>
      <c r="X301" s="21" t="str">
        <f t="shared" si="42"/>
        <v xml:space="preserve"> </v>
      </c>
    </row>
    <row r="302" spans="1:24" ht="43.2" x14ac:dyDescent="0.3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35"/>
        <v>40657.959930555553</v>
      </c>
      <c r="K302">
        <v>1301007738</v>
      </c>
      <c r="L302" s="10">
        <f t="shared" si="36"/>
        <v>40626.959930555553</v>
      </c>
      <c r="M302" s="11">
        <f t="shared" si="37"/>
        <v>31</v>
      </c>
      <c r="N302" t="b">
        <v>1</v>
      </c>
      <c r="O302" s="9">
        <f t="shared" si="38"/>
        <v>1.0172264</v>
      </c>
      <c r="P302" s="14">
        <f t="shared" si="39"/>
        <v>85.337785234899329</v>
      </c>
      <c r="Q302" s="14" t="s">
        <v>8314</v>
      </c>
      <c r="R302" s="14" t="s">
        <v>8319</v>
      </c>
      <c r="S302">
        <v>298</v>
      </c>
      <c r="T302" t="b">
        <v>1</v>
      </c>
      <c r="U302" t="s">
        <v>8269</v>
      </c>
      <c r="V302">
        <f t="shared" si="40"/>
        <v>298</v>
      </c>
      <c r="W302" s="21" t="str">
        <f t="shared" si="41"/>
        <v xml:space="preserve"> </v>
      </c>
      <c r="X302" s="21" t="str">
        <f t="shared" si="42"/>
        <v xml:space="preserve"> </v>
      </c>
    </row>
    <row r="303" spans="1:24" ht="43.2" x14ac:dyDescent="0.3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35"/>
        <v>41352.696006944447</v>
      </c>
      <c r="K303">
        <v>1360258935</v>
      </c>
      <c r="L303" s="10">
        <f t="shared" si="36"/>
        <v>41312.737673611111</v>
      </c>
      <c r="M303" s="11">
        <f t="shared" si="37"/>
        <v>39.958333333335759</v>
      </c>
      <c r="N303" t="b">
        <v>1</v>
      </c>
      <c r="O303" s="9">
        <f t="shared" si="38"/>
        <v>1.1873499999999999</v>
      </c>
      <c r="P303" s="14">
        <f t="shared" si="39"/>
        <v>61.496215139442228</v>
      </c>
      <c r="Q303" s="14" t="s">
        <v>8314</v>
      </c>
      <c r="R303" s="14" t="s">
        <v>8319</v>
      </c>
      <c r="S303">
        <v>251</v>
      </c>
      <c r="T303" t="b">
        <v>1</v>
      </c>
      <c r="U303" t="s">
        <v>8269</v>
      </c>
      <c r="V303">
        <f t="shared" si="40"/>
        <v>251</v>
      </c>
      <c r="W303" s="21" t="str">
        <f t="shared" si="41"/>
        <v xml:space="preserve"> </v>
      </c>
      <c r="X303" s="21" t="str">
        <f t="shared" si="42"/>
        <v xml:space="preserve"> </v>
      </c>
    </row>
    <row r="304" spans="1:24" ht="57.6" x14ac:dyDescent="0.3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35"/>
        <v>40963.856921296298</v>
      </c>
      <c r="K304">
        <v>1327523638</v>
      </c>
      <c r="L304" s="10">
        <f t="shared" si="36"/>
        <v>40933.856921296298</v>
      </c>
      <c r="M304" s="11">
        <f t="shared" si="37"/>
        <v>30</v>
      </c>
      <c r="N304" t="b">
        <v>1</v>
      </c>
      <c r="O304" s="9">
        <f t="shared" si="38"/>
        <v>1.0045999999999999</v>
      </c>
      <c r="P304" s="14">
        <f t="shared" si="39"/>
        <v>93.018518518518519</v>
      </c>
      <c r="Q304" s="14" t="s">
        <v>8314</v>
      </c>
      <c r="R304" s="14" t="s">
        <v>8319</v>
      </c>
      <c r="S304">
        <v>108</v>
      </c>
      <c r="T304" t="b">
        <v>1</v>
      </c>
      <c r="U304" t="s">
        <v>8269</v>
      </c>
      <c r="V304">
        <f t="shared" si="40"/>
        <v>108</v>
      </c>
      <c r="W304" s="21" t="str">
        <f t="shared" si="41"/>
        <v xml:space="preserve"> </v>
      </c>
      <c r="X304" s="21" t="str">
        <f t="shared" si="42"/>
        <v xml:space="preserve"> </v>
      </c>
    </row>
    <row r="305" spans="1:24" ht="43.2" x14ac:dyDescent="0.3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35"/>
        <v>41062.071134259262</v>
      </c>
      <c r="K305">
        <v>1336009346</v>
      </c>
      <c r="L305" s="10">
        <f t="shared" si="36"/>
        <v>41032.071134259262</v>
      </c>
      <c r="M305" s="11">
        <f t="shared" si="37"/>
        <v>30</v>
      </c>
      <c r="N305" t="b">
        <v>1</v>
      </c>
      <c r="O305" s="9">
        <f t="shared" si="38"/>
        <v>1.3746666666666667</v>
      </c>
      <c r="P305" s="14">
        <f t="shared" si="39"/>
        <v>50.292682926829265</v>
      </c>
      <c r="Q305" s="14" t="s">
        <v>8314</v>
      </c>
      <c r="R305" s="14" t="s">
        <v>8319</v>
      </c>
      <c r="S305">
        <v>82</v>
      </c>
      <c r="T305" t="b">
        <v>1</v>
      </c>
      <c r="U305" t="s">
        <v>8269</v>
      </c>
      <c r="V305">
        <f t="shared" si="40"/>
        <v>82</v>
      </c>
      <c r="W305" s="21" t="str">
        <f t="shared" si="41"/>
        <v xml:space="preserve"> </v>
      </c>
      <c r="X305" s="21" t="str">
        <f t="shared" si="42"/>
        <v xml:space="preserve"> </v>
      </c>
    </row>
    <row r="306" spans="1:24" ht="28.8" x14ac:dyDescent="0.3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35"/>
        <v>41153.083333333336</v>
      </c>
      <c r="K306">
        <v>1343096197</v>
      </c>
      <c r="L306" s="10">
        <f t="shared" si="36"/>
        <v>41114.094872685186</v>
      </c>
      <c r="M306" s="11">
        <f t="shared" si="37"/>
        <v>38.988460648150067</v>
      </c>
      <c r="N306" t="b">
        <v>1</v>
      </c>
      <c r="O306" s="9">
        <f t="shared" si="38"/>
        <v>2.3164705882352941</v>
      </c>
      <c r="P306" s="14">
        <f t="shared" si="39"/>
        <v>106.43243243243244</v>
      </c>
      <c r="Q306" s="14" t="s">
        <v>8314</v>
      </c>
      <c r="R306" s="14" t="s">
        <v>8319</v>
      </c>
      <c r="S306">
        <v>74</v>
      </c>
      <c r="T306" t="b">
        <v>1</v>
      </c>
      <c r="U306" t="s">
        <v>8269</v>
      </c>
      <c r="V306">
        <f t="shared" si="40"/>
        <v>74</v>
      </c>
      <c r="W306" s="21" t="str">
        <f t="shared" si="41"/>
        <v xml:space="preserve"> </v>
      </c>
      <c r="X306" s="21" t="str">
        <f t="shared" si="42"/>
        <v xml:space="preserve"> </v>
      </c>
    </row>
    <row r="307" spans="1:24" ht="43.2" x14ac:dyDescent="0.3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35"/>
        <v>40978.630196759259</v>
      </c>
      <c r="K307">
        <v>1328800049</v>
      </c>
      <c r="L307" s="10">
        <f t="shared" si="36"/>
        <v>40948.630196759259</v>
      </c>
      <c r="M307" s="11">
        <f t="shared" si="37"/>
        <v>30</v>
      </c>
      <c r="N307" t="b">
        <v>1</v>
      </c>
      <c r="O307" s="9">
        <f t="shared" si="38"/>
        <v>1.3033333333333332</v>
      </c>
      <c r="P307" s="14">
        <f t="shared" si="39"/>
        <v>51.719576719576722</v>
      </c>
      <c r="Q307" s="14" t="s">
        <v>8314</v>
      </c>
      <c r="R307" s="14" t="s">
        <v>8319</v>
      </c>
      <c r="S307">
        <v>189</v>
      </c>
      <c r="T307" t="b">
        <v>1</v>
      </c>
      <c r="U307" t="s">
        <v>8269</v>
      </c>
      <c r="V307">
        <f t="shared" si="40"/>
        <v>189</v>
      </c>
      <c r="W307" s="21" t="str">
        <f t="shared" si="41"/>
        <v xml:space="preserve"> </v>
      </c>
      <c r="X307" s="21" t="str">
        <f t="shared" si="42"/>
        <v xml:space="preserve"> </v>
      </c>
    </row>
    <row r="308" spans="1:24" ht="28.8" x14ac:dyDescent="0.3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35"/>
        <v>41353.795520833337</v>
      </c>
      <c r="K308">
        <v>1362081933</v>
      </c>
      <c r="L308" s="10">
        <f t="shared" si="36"/>
        <v>41333.837187500001</v>
      </c>
      <c r="M308" s="11">
        <f t="shared" si="37"/>
        <v>19.958333333335759</v>
      </c>
      <c r="N308" t="b">
        <v>1</v>
      </c>
      <c r="O308" s="9">
        <f t="shared" si="38"/>
        <v>2.9289999999999998</v>
      </c>
      <c r="P308" s="14">
        <f t="shared" si="39"/>
        <v>36.612499999999997</v>
      </c>
      <c r="Q308" s="14" t="s">
        <v>8314</v>
      </c>
      <c r="R308" s="14" t="s">
        <v>8319</v>
      </c>
      <c r="S308">
        <v>80</v>
      </c>
      <c r="T308" t="b">
        <v>1</v>
      </c>
      <c r="U308" t="s">
        <v>8269</v>
      </c>
      <c r="V308">
        <f t="shared" si="40"/>
        <v>80</v>
      </c>
      <c r="W308" s="21" t="str">
        <f t="shared" si="41"/>
        <v xml:space="preserve"> </v>
      </c>
      <c r="X308" s="21" t="str">
        <f t="shared" si="42"/>
        <v xml:space="preserve"> </v>
      </c>
    </row>
    <row r="309" spans="1:24" x14ac:dyDescent="0.3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35"/>
        <v>41312.944456018515</v>
      </c>
      <c r="K309">
        <v>1357684801</v>
      </c>
      <c r="L309" s="10">
        <f t="shared" si="36"/>
        <v>41282.944456018515</v>
      </c>
      <c r="M309" s="11">
        <f t="shared" si="37"/>
        <v>30</v>
      </c>
      <c r="N309" t="b">
        <v>1</v>
      </c>
      <c r="O309" s="9">
        <f t="shared" si="38"/>
        <v>1.1131818181818183</v>
      </c>
      <c r="P309" s="14">
        <f t="shared" si="39"/>
        <v>42.517361111111114</v>
      </c>
      <c r="Q309" s="14" t="s">
        <v>8314</v>
      </c>
      <c r="R309" s="14" t="s">
        <v>8319</v>
      </c>
      <c r="S309">
        <v>576</v>
      </c>
      <c r="T309" t="b">
        <v>1</v>
      </c>
      <c r="U309" t="s">
        <v>8269</v>
      </c>
      <c r="V309">
        <f t="shared" si="40"/>
        <v>576</v>
      </c>
      <c r="W309" s="21" t="str">
        <f t="shared" si="41"/>
        <v xml:space="preserve"> </v>
      </c>
      <c r="X309" s="21" t="str">
        <f t="shared" si="42"/>
        <v xml:space="preserve"> </v>
      </c>
    </row>
    <row r="310" spans="1:24" ht="43.2" x14ac:dyDescent="0.3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35"/>
        <v>40612.694560185184</v>
      </c>
      <c r="K310">
        <v>1295887210</v>
      </c>
      <c r="L310" s="10">
        <f t="shared" si="36"/>
        <v>40567.694560185184</v>
      </c>
      <c r="M310" s="11">
        <f t="shared" si="37"/>
        <v>45</v>
      </c>
      <c r="N310" t="b">
        <v>1</v>
      </c>
      <c r="O310" s="9">
        <f t="shared" si="38"/>
        <v>1.0556666666666668</v>
      </c>
      <c r="P310" s="14">
        <f t="shared" si="39"/>
        <v>62.712871287128714</v>
      </c>
      <c r="Q310" s="14" t="s">
        <v>8314</v>
      </c>
      <c r="R310" s="14" t="s">
        <v>8319</v>
      </c>
      <c r="S310">
        <v>202</v>
      </c>
      <c r="T310" t="b">
        <v>1</v>
      </c>
      <c r="U310" t="s">
        <v>8269</v>
      </c>
      <c r="V310">
        <f t="shared" si="40"/>
        <v>202</v>
      </c>
      <c r="W310" s="21" t="str">
        <f t="shared" si="41"/>
        <v xml:space="preserve"> </v>
      </c>
      <c r="X310" s="21" t="str">
        <f t="shared" si="42"/>
        <v xml:space="preserve"> </v>
      </c>
    </row>
    <row r="311" spans="1:24" ht="43.2" x14ac:dyDescent="0.3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35"/>
        <v>41155.751550925925</v>
      </c>
      <c r="K311">
        <v>1344880934</v>
      </c>
      <c r="L311" s="10">
        <f t="shared" si="36"/>
        <v>41134.751550925925</v>
      </c>
      <c r="M311" s="11">
        <f t="shared" si="37"/>
        <v>21</v>
      </c>
      <c r="N311" t="b">
        <v>1</v>
      </c>
      <c r="O311" s="9">
        <f t="shared" si="38"/>
        <v>1.1894444444444445</v>
      </c>
      <c r="P311" s="14">
        <f t="shared" si="39"/>
        <v>89.957983193277315</v>
      </c>
      <c r="Q311" s="14" t="s">
        <v>8314</v>
      </c>
      <c r="R311" s="14" t="s">
        <v>8319</v>
      </c>
      <c r="S311">
        <v>238</v>
      </c>
      <c r="T311" t="b">
        <v>1</v>
      </c>
      <c r="U311" t="s">
        <v>8269</v>
      </c>
      <c r="V311">
        <f t="shared" si="40"/>
        <v>238</v>
      </c>
      <c r="W311" s="21" t="str">
        <f t="shared" si="41"/>
        <v xml:space="preserve"> </v>
      </c>
      <c r="X311" s="21" t="str">
        <f t="shared" si="42"/>
        <v xml:space="preserve"> </v>
      </c>
    </row>
    <row r="312" spans="1:24" ht="43.2" x14ac:dyDescent="0.3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35"/>
        <v>40836.083333333336</v>
      </c>
      <c r="K312">
        <v>1317788623</v>
      </c>
      <c r="L312" s="10">
        <f t="shared" si="36"/>
        <v>40821.183136574073</v>
      </c>
      <c r="M312" s="11">
        <f t="shared" si="37"/>
        <v>14.900196759263054</v>
      </c>
      <c r="N312" t="b">
        <v>1</v>
      </c>
      <c r="O312" s="9">
        <f t="shared" si="38"/>
        <v>1.04129</v>
      </c>
      <c r="P312" s="14">
        <f t="shared" si="39"/>
        <v>28.924722222222222</v>
      </c>
      <c r="Q312" s="14" t="s">
        <v>8314</v>
      </c>
      <c r="R312" s="14" t="s">
        <v>8319</v>
      </c>
      <c r="S312">
        <v>36</v>
      </c>
      <c r="T312" t="b">
        <v>1</v>
      </c>
      <c r="U312" t="s">
        <v>8269</v>
      </c>
      <c r="V312">
        <f t="shared" si="40"/>
        <v>36</v>
      </c>
      <c r="W312" s="21" t="str">
        <f t="shared" si="41"/>
        <v xml:space="preserve"> </v>
      </c>
      <c r="X312" s="21" t="str">
        <f t="shared" si="42"/>
        <v xml:space="preserve"> </v>
      </c>
    </row>
    <row r="313" spans="1:24" ht="43.2" x14ac:dyDescent="0.3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35"/>
        <v>40909.332638888889</v>
      </c>
      <c r="K313">
        <v>1321852592</v>
      </c>
      <c r="L313" s="10">
        <f t="shared" si="36"/>
        <v>40868.219814814816</v>
      </c>
      <c r="M313" s="11">
        <f t="shared" si="37"/>
        <v>41.112824074072705</v>
      </c>
      <c r="N313" t="b">
        <v>1</v>
      </c>
      <c r="O313" s="9">
        <f t="shared" si="38"/>
        <v>1.0410165</v>
      </c>
      <c r="P313" s="14">
        <f t="shared" si="39"/>
        <v>138.8022</v>
      </c>
      <c r="Q313" s="14" t="s">
        <v>8314</v>
      </c>
      <c r="R313" s="14" t="s">
        <v>8319</v>
      </c>
      <c r="S313">
        <v>150</v>
      </c>
      <c r="T313" t="b">
        <v>1</v>
      </c>
      <c r="U313" t="s">
        <v>8269</v>
      </c>
      <c r="V313">
        <f t="shared" si="40"/>
        <v>150</v>
      </c>
      <c r="W313" s="21" t="str">
        <f t="shared" si="41"/>
        <v xml:space="preserve"> </v>
      </c>
      <c r="X313" s="21" t="str">
        <f t="shared" si="42"/>
        <v xml:space="preserve"> </v>
      </c>
    </row>
    <row r="314" spans="1:24" ht="57.6" x14ac:dyDescent="0.3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35"/>
        <v>41378.877685185187</v>
      </c>
      <c r="K314">
        <v>1363381432</v>
      </c>
      <c r="L314" s="10">
        <f t="shared" si="36"/>
        <v>41348.877685185187</v>
      </c>
      <c r="M314" s="11">
        <f t="shared" si="37"/>
        <v>30</v>
      </c>
      <c r="N314" t="b">
        <v>1</v>
      </c>
      <c r="O314" s="9">
        <f t="shared" si="38"/>
        <v>1.1187499999999999</v>
      </c>
      <c r="P314" s="14">
        <f t="shared" si="39"/>
        <v>61.301369863013697</v>
      </c>
      <c r="Q314" s="14" t="s">
        <v>8314</v>
      </c>
      <c r="R314" s="14" t="s">
        <v>8319</v>
      </c>
      <c r="S314">
        <v>146</v>
      </c>
      <c r="T314" t="b">
        <v>1</v>
      </c>
      <c r="U314" t="s">
        <v>8269</v>
      </c>
      <c r="V314">
        <f t="shared" si="40"/>
        <v>146</v>
      </c>
      <c r="W314" s="21" t="str">
        <f t="shared" si="41"/>
        <v xml:space="preserve"> </v>
      </c>
      <c r="X314" s="21" t="str">
        <f t="shared" si="42"/>
        <v xml:space="preserve"> </v>
      </c>
    </row>
    <row r="315" spans="1:24" ht="57.6" x14ac:dyDescent="0.3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35"/>
        <v>40401.665972222225</v>
      </c>
      <c r="K315">
        <v>1277702894</v>
      </c>
      <c r="L315" s="10">
        <f t="shared" si="36"/>
        <v>40357.227939814817</v>
      </c>
      <c r="M315" s="11">
        <f t="shared" si="37"/>
        <v>44.438032407408173</v>
      </c>
      <c r="N315" t="b">
        <v>1</v>
      </c>
      <c r="O315" s="9">
        <f t="shared" si="38"/>
        <v>1.0473529411764706</v>
      </c>
      <c r="P315" s="14">
        <f t="shared" si="39"/>
        <v>80.202702702702709</v>
      </c>
      <c r="Q315" s="14" t="s">
        <v>8314</v>
      </c>
      <c r="R315" s="14" t="s">
        <v>8319</v>
      </c>
      <c r="S315">
        <v>222</v>
      </c>
      <c r="T315" t="b">
        <v>1</v>
      </c>
      <c r="U315" t="s">
        <v>8269</v>
      </c>
      <c r="V315">
        <f t="shared" si="40"/>
        <v>222</v>
      </c>
      <c r="W315" s="21" t="str">
        <f t="shared" si="41"/>
        <v xml:space="preserve"> </v>
      </c>
      <c r="X315" s="21" t="str">
        <f t="shared" si="42"/>
        <v xml:space="preserve"> </v>
      </c>
    </row>
    <row r="316" spans="1:24" ht="43.2" x14ac:dyDescent="0.3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35"/>
        <v>41334.833194444444</v>
      </c>
      <c r="K316">
        <v>1359575988</v>
      </c>
      <c r="L316" s="10">
        <f t="shared" si="36"/>
        <v>41304.833194444444</v>
      </c>
      <c r="M316" s="11">
        <f t="shared" si="37"/>
        <v>30</v>
      </c>
      <c r="N316" t="b">
        <v>1</v>
      </c>
      <c r="O316" s="9">
        <f t="shared" si="38"/>
        <v>3.8515000000000001</v>
      </c>
      <c r="P316" s="14">
        <f t="shared" si="39"/>
        <v>32.095833333333331</v>
      </c>
      <c r="Q316" s="14" t="s">
        <v>8314</v>
      </c>
      <c r="R316" s="14" t="s">
        <v>8319</v>
      </c>
      <c r="S316">
        <v>120</v>
      </c>
      <c r="T316" t="b">
        <v>1</v>
      </c>
      <c r="U316" t="s">
        <v>8269</v>
      </c>
      <c r="V316">
        <f t="shared" si="40"/>
        <v>120</v>
      </c>
      <c r="W316" s="21" t="str">
        <f t="shared" si="41"/>
        <v xml:space="preserve"> </v>
      </c>
      <c r="X316" s="21" t="str">
        <f t="shared" si="42"/>
        <v xml:space="preserve"> </v>
      </c>
    </row>
    <row r="317" spans="1:24" ht="43.2" x14ac:dyDescent="0.3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35"/>
        <v>41143.77238425926</v>
      </c>
      <c r="K317">
        <v>1343068334</v>
      </c>
      <c r="L317" s="10">
        <f t="shared" si="36"/>
        <v>41113.77238425926</v>
      </c>
      <c r="M317" s="11">
        <f t="shared" si="37"/>
        <v>30</v>
      </c>
      <c r="N317" t="b">
        <v>1</v>
      </c>
      <c r="O317" s="9">
        <f t="shared" si="38"/>
        <v>1.01248</v>
      </c>
      <c r="P317" s="14">
        <f t="shared" si="39"/>
        <v>200.88888888888889</v>
      </c>
      <c r="Q317" s="14" t="s">
        <v>8314</v>
      </c>
      <c r="R317" s="14" t="s">
        <v>8319</v>
      </c>
      <c r="S317">
        <v>126</v>
      </c>
      <c r="T317" t="b">
        <v>1</v>
      </c>
      <c r="U317" t="s">
        <v>8269</v>
      </c>
      <c r="V317">
        <f t="shared" si="40"/>
        <v>126</v>
      </c>
      <c r="W317" s="21" t="str">
        <f t="shared" si="41"/>
        <v xml:space="preserve"> </v>
      </c>
      <c r="X317" s="21" t="str">
        <f t="shared" si="42"/>
        <v xml:space="preserve"> </v>
      </c>
    </row>
    <row r="318" spans="1:24" ht="28.8" x14ac:dyDescent="0.3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35"/>
        <v>41984.207638888889</v>
      </c>
      <c r="K318">
        <v>1415398197</v>
      </c>
      <c r="L318" s="10">
        <f t="shared" si="36"/>
        <v>41950.923576388886</v>
      </c>
      <c r="M318" s="11">
        <f t="shared" si="37"/>
        <v>33.284062500002619</v>
      </c>
      <c r="N318" t="b">
        <v>1</v>
      </c>
      <c r="O318" s="9">
        <f t="shared" si="38"/>
        <v>1.1377333333333333</v>
      </c>
      <c r="P318" s="14">
        <f t="shared" si="39"/>
        <v>108.01265822784811</v>
      </c>
      <c r="Q318" s="14" t="s">
        <v>8314</v>
      </c>
      <c r="R318" s="14" t="s">
        <v>8319</v>
      </c>
      <c r="S318">
        <v>158</v>
      </c>
      <c r="T318" t="b">
        <v>1</v>
      </c>
      <c r="U318" t="s">
        <v>8269</v>
      </c>
      <c r="V318">
        <f t="shared" si="40"/>
        <v>158</v>
      </c>
      <c r="W318" s="21" t="str">
        <f t="shared" si="41"/>
        <v xml:space="preserve"> </v>
      </c>
      <c r="X318" s="21" t="str">
        <f t="shared" si="42"/>
        <v xml:space="preserve"> </v>
      </c>
    </row>
    <row r="319" spans="1:24" ht="43.2" x14ac:dyDescent="0.3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35"/>
        <v>41619.676886574074</v>
      </c>
      <c r="K319">
        <v>1384186483</v>
      </c>
      <c r="L319" s="10">
        <f t="shared" si="36"/>
        <v>41589.676886574074</v>
      </c>
      <c r="M319" s="11">
        <f t="shared" si="37"/>
        <v>30</v>
      </c>
      <c r="N319" t="b">
        <v>1</v>
      </c>
      <c r="O319" s="9">
        <f t="shared" si="38"/>
        <v>1.0080333333333333</v>
      </c>
      <c r="P319" s="14">
        <f t="shared" si="39"/>
        <v>95.699367088607602</v>
      </c>
      <c r="Q319" s="14" t="s">
        <v>8314</v>
      </c>
      <c r="R319" s="14" t="s">
        <v>8319</v>
      </c>
      <c r="S319">
        <v>316</v>
      </c>
      <c r="T319" t="b">
        <v>1</v>
      </c>
      <c r="U319" t="s">
        <v>8269</v>
      </c>
      <c r="V319">
        <f t="shared" si="40"/>
        <v>316</v>
      </c>
      <c r="W319" s="21" t="str">
        <f t="shared" si="41"/>
        <v xml:space="preserve"> </v>
      </c>
      <c r="X319" s="21" t="str">
        <f t="shared" si="42"/>
        <v xml:space="preserve"> </v>
      </c>
    </row>
    <row r="320" spans="1:24" ht="43.2" x14ac:dyDescent="0.3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35"/>
        <v>41359.997118055559</v>
      </c>
      <c r="K320">
        <v>1361753751</v>
      </c>
      <c r="L320" s="10">
        <f t="shared" si="36"/>
        <v>41330.038784722223</v>
      </c>
      <c r="M320" s="11">
        <f t="shared" si="37"/>
        <v>29.958333333335759</v>
      </c>
      <c r="N320" t="b">
        <v>1</v>
      </c>
      <c r="O320" s="9">
        <f t="shared" si="38"/>
        <v>2.8332000000000002</v>
      </c>
      <c r="P320" s="14">
        <f t="shared" si="39"/>
        <v>49.880281690140848</v>
      </c>
      <c r="Q320" s="14" t="s">
        <v>8314</v>
      </c>
      <c r="R320" s="14" t="s">
        <v>8319</v>
      </c>
      <c r="S320">
        <v>284</v>
      </c>
      <c r="T320" t="b">
        <v>1</v>
      </c>
      <c r="U320" t="s">
        <v>8269</v>
      </c>
      <c r="V320">
        <f t="shared" si="40"/>
        <v>284</v>
      </c>
      <c r="W320" s="21" t="str">
        <f t="shared" si="41"/>
        <v xml:space="preserve"> </v>
      </c>
      <c r="X320" s="21" t="str">
        <f t="shared" si="42"/>
        <v xml:space="preserve"> </v>
      </c>
    </row>
    <row r="321" spans="1:24" ht="57.6" x14ac:dyDescent="0.3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35"/>
        <v>40211.332638888889</v>
      </c>
      <c r="K321">
        <v>1257538029</v>
      </c>
      <c r="L321" s="10">
        <f t="shared" si="36"/>
        <v>40123.83829861111</v>
      </c>
      <c r="M321" s="11">
        <f t="shared" si="37"/>
        <v>87.494340277778974</v>
      </c>
      <c r="N321" t="b">
        <v>1</v>
      </c>
      <c r="O321" s="9">
        <f t="shared" si="38"/>
        <v>1.1268</v>
      </c>
      <c r="P321" s="14">
        <f t="shared" si="39"/>
        <v>110.47058823529412</v>
      </c>
      <c r="Q321" s="14" t="s">
        <v>8314</v>
      </c>
      <c r="R321" s="14" t="s">
        <v>8319</v>
      </c>
      <c r="S321">
        <v>51</v>
      </c>
      <c r="T321" t="b">
        <v>1</v>
      </c>
      <c r="U321" t="s">
        <v>8269</v>
      </c>
      <c r="V321">
        <f t="shared" si="40"/>
        <v>51</v>
      </c>
      <c r="W321" s="21" t="str">
        <f t="shared" si="41"/>
        <v xml:space="preserve"> </v>
      </c>
      <c r="X321" s="21" t="str">
        <f t="shared" si="42"/>
        <v xml:space="preserve"> </v>
      </c>
    </row>
    <row r="322" spans="1:24" ht="43.2" x14ac:dyDescent="0.3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ref="J322:J385" si="43">(((I322/60)/60)/24)+DATE(1970,1,1)</f>
        <v>42360.958333333328</v>
      </c>
      <c r="K322">
        <v>1448284433</v>
      </c>
      <c r="L322" s="10">
        <f t="shared" ref="L322:L385" si="44">(((K322/60)/60)/24)+DATE(1970,1,1)</f>
        <v>42331.551307870366</v>
      </c>
      <c r="M322" s="11">
        <f t="shared" ref="M322:M385" si="45">J322-L322</f>
        <v>29.407025462962338</v>
      </c>
      <c r="N322" t="b">
        <v>1</v>
      </c>
      <c r="O322" s="9">
        <f t="shared" ref="O322:O385" si="46">E322/D322</f>
        <v>1.0658000000000001</v>
      </c>
      <c r="P322" s="14">
        <f t="shared" ref="P322:P385" si="47">IF(E322&gt;0,(E322/S322),0)</f>
        <v>134.91139240506328</v>
      </c>
      <c r="Q322" s="14" t="s">
        <v>8314</v>
      </c>
      <c r="R322" s="14" t="s">
        <v>8319</v>
      </c>
      <c r="S322">
        <v>158</v>
      </c>
      <c r="T322" t="b">
        <v>1</v>
      </c>
      <c r="U322" t="s">
        <v>8269</v>
      </c>
      <c r="V322">
        <f t="shared" si="40"/>
        <v>158</v>
      </c>
      <c r="W322" s="21" t="str">
        <f t="shared" si="41"/>
        <v xml:space="preserve"> </v>
      </c>
      <c r="X322" s="21" t="str">
        <f t="shared" si="42"/>
        <v xml:space="preserve"> </v>
      </c>
    </row>
    <row r="323" spans="1:24" ht="43.2" x14ac:dyDescent="0.3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si="43"/>
        <v>42682.488263888896</v>
      </c>
      <c r="K323">
        <v>1475577786</v>
      </c>
      <c r="L323" s="10">
        <f t="shared" si="44"/>
        <v>42647.446597222224</v>
      </c>
      <c r="M323" s="11">
        <f t="shared" si="45"/>
        <v>35.041666666671517</v>
      </c>
      <c r="N323" t="b">
        <v>1</v>
      </c>
      <c r="O323" s="9">
        <f t="shared" si="46"/>
        <v>1.0266285714285714</v>
      </c>
      <c r="P323" s="14">
        <f t="shared" si="47"/>
        <v>106.62314540059347</v>
      </c>
      <c r="Q323" s="14" t="s">
        <v>8314</v>
      </c>
      <c r="R323" s="14" t="s">
        <v>8319</v>
      </c>
      <c r="S323">
        <v>337</v>
      </c>
      <c r="T323" t="b">
        <v>1</v>
      </c>
      <c r="U323" t="s">
        <v>8269</v>
      </c>
      <c r="V323">
        <f t="shared" ref="V323:V386" si="48">IF(F323 = "successful",S323," ")</f>
        <v>337</v>
      </c>
      <c r="W323" s="21" t="str">
        <f t="shared" ref="W323:W386" si="49">IF(F323 = "failed",S323," ")</f>
        <v xml:space="preserve"> </v>
      </c>
      <c r="X323" s="21" t="str">
        <f t="shared" ref="X323:X386" si="50">IF(F323 = "canceled",S323," ")</f>
        <v xml:space="preserve"> </v>
      </c>
    </row>
    <row r="324" spans="1:24" ht="43.2" x14ac:dyDescent="0.3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43"/>
        <v>42503.57</v>
      </c>
      <c r="K324">
        <v>1460554848</v>
      </c>
      <c r="L324" s="10">
        <f t="shared" si="44"/>
        <v>42473.57</v>
      </c>
      <c r="M324" s="11">
        <f t="shared" si="45"/>
        <v>30</v>
      </c>
      <c r="N324" t="b">
        <v>1</v>
      </c>
      <c r="O324" s="9">
        <f t="shared" si="46"/>
        <v>1.0791200000000001</v>
      </c>
      <c r="P324" s="14">
        <f t="shared" si="47"/>
        <v>145.04301075268816</v>
      </c>
      <c r="Q324" s="14" t="s">
        <v>8314</v>
      </c>
      <c r="R324" s="14" t="s">
        <v>8319</v>
      </c>
      <c r="S324">
        <v>186</v>
      </c>
      <c r="T324" t="b">
        <v>1</v>
      </c>
      <c r="U324" t="s">
        <v>8269</v>
      </c>
      <c r="V324">
        <f t="shared" si="48"/>
        <v>186</v>
      </c>
      <c r="W324" s="21" t="str">
        <f t="shared" si="49"/>
        <v xml:space="preserve"> </v>
      </c>
      <c r="X324" s="21" t="str">
        <f t="shared" si="50"/>
        <v xml:space="preserve"> </v>
      </c>
    </row>
    <row r="325" spans="1:24" ht="43.2" x14ac:dyDescent="0.3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43"/>
        <v>42725.332638888889</v>
      </c>
      <c r="K325">
        <v>1479886966</v>
      </c>
      <c r="L325" s="10">
        <f t="shared" si="44"/>
        <v>42697.32136574074</v>
      </c>
      <c r="M325" s="11">
        <f t="shared" si="45"/>
        <v>28.011273148149485</v>
      </c>
      <c r="N325" t="b">
        <v>1</v>
      </c>
      <c r="O325" s="9">
        <f t="shared" si="46"/>
        <v>1.2307407407407407</v>
      </c>
      <c r="P325" s="14">
        <f t="shared" si="47"/>
        <v>114.58620689655173</v>
      </c>
      <c r="Q325" s="14" t="s">
        <v>8314</v>
      </c>
      <c r="R325" s="14" t="s">
        <v>8319</v>
      </c>
      <c r="S325">
        <v>58</v>
      </c>
      <c r="T325" t="b">
        <v>1</v>
      </c>
      <c r="U325" t="s">
        <v>8269</v>
      </c>
      <c r="V325">
        <f t="shared" si="48"/>
        <v>58</v>
      </c>
      <c r="W325" s="21" t="str">
        <f t="shared" si="49"/>
        <v xml:space="preserve"> </v>
      </c>
      <c r="X325" s="21" t="str">
        <f t="shared" si="50"/>
        <v xml:space="preserve"> </v>
      </c>
    </row>
    <row r="326" spans="1:24" ht="43.2" x14ac:dyDescent="0.3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43"/>
        <v>42217.626250000001</v>
      </c>
      <c r="K326">
        <v>1435590108</v>
      </c>
      <c r="L326" s="10">
        <f t="shared" si="44"/>
        <v>42184.626250000001</v>
      </c>
      <c r="M326" s="11">
        <f t="shared" si="45"/>
        <v>33</v>
      </c>
      <c r="N326" t="b">
        <v>1</v>
      </c>
      <c r="O326" s="9">
        <f t="shared" si="46"/>
        <v>1.016</v>
      </c>
      <c r="P326" s="14">
        <f t="shared" si="47"/>
        <v>105.3170731707317</v>
      </c>
      <c r="Q326" s="14" t="s">
        <v>8314</v>
      </c>
      <c r="R326" s="14" t="s">
        <v>8319</v>
      </c>
      <c r="S326">
        <v>82</v>
      </c>
      <c r="T326" t="b">
        <v>1</v>
      </c>
      <c r="U326" t="s">
        <v>8269</v>
      </c>
      <c r="V326">
        <f t="shared" si="48"/>
        <v>82</v>
      </c>
      <c r="W326" s="21" t="str">
        <f t="shared" si="49"/>
        <v xml:space="preserve"> </v>
      </c>
      <c r="X326" s="21" t="str">
        <f t="shared" si="50"/>
        <v xml:space="preserve"> </v>
      </c>
    </row>
    <row r="327" spans="1:24" ht="43.2" x14ac:dyDescent="0.3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43"/>
        <v>42724.187881944439</v>
      </c>
      <c r="K327">
        <v>1479184233</v>
      </c>
      <c r="L327" s="10">
        <f t="shared" si="44"/>
        <v>42689.187881944439</v>
      </c>
      <c r="M327" s="11">
        <f t="shared" si="45"/>
        <v>35</v>
      </c>
      <c r="N327" t="b">
        <v>1</v>
      </c>
      <c r="O327" s="9">
        <f t="shared" si="46"/>
        <v>1.04396</v>
      </c>
      <c r="P327" s="14">
        <f t="shared" si="47"/>
        <v>70.921195652173907</v>
      </c>
      <c r="Q327" s="14" t="s">
        <v>8314</v>
      </c>
      <c r="R327" s="14" t="s">
        <v>8319</v>
      </c>
      <c r="S327">
        <v>736</v>
      </c>
      <c r="T327" t="b">
        <v>1</v>
      </c>
      <c r="U327" t="s">
        <v>8269</v>
      </c>
      <c r="V327">
        <f t="shared" si="48"/>
        <v>736</v>
      </c>
      <c r="W327" s="21" t="str">
        <f t="shared" si="49"/>
        <v xml:space="preserve"> </v>
      </c>
      <c r="X327" s="21" t="str">
        <f t="shared" si="50"/>
        <v xml:space="preserve"> </v>
      </c>
    </row>
    <row r="328" spans="1:24" ht="43.2" x14ac:dyDescent="0.3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43"/>
        <v>42808.956250000003</v>
      </c>
      <c r="K328">
        <v>1486625606</v>
      </c>
      <c r="L328" s="10">
        <f t="shared" si="44"/>
        <v>42775.314884259264</v>
      </c>
      <c r="M328" s="11">
        <f t="shared" si="45"/>
        <v>33.641365740739275</v>
      </c>
      <c r="N328" t="b">
        <v>1</v>
      </c>
      <c r="O328" s="9">
        <f t="shared" si="46"/>
        <v>1.1292973333333334</v>
      </c>
      <c r="P328" s="14">
        <f t="shared" si="47"/>
        <v>147.17167680278018</v>
      </c>
      <c r="Q328" s="14" t="s">
        <v>8314</v>
      </c>
      <c r="R328" s="14" t="s">
        <v>8319</v>
      </c>
      <c r="S328">
        <v>1151</v>
      </c>
      <c r="T328" t="b">
        <v>1</v>
      </c>
      <c r="U328" t="s">
        <v>8269</v>
      </c>
      <c r="V328">
        <f t="shared" si="48"/>
        <v>1151</v>
      </c>
      <c r="W328" s="21" t="str">
        <f t="shared" si="49"/>
        <v xml:space="preserve"> </v>
      </c>
      <c r="X328" s="21" t="str">
        <f t="shared" si="50"/>
        <v xml:space="preserve"> </v>
      </c>
    </row>
    <row r="329" spans="1:24" ht="43.2" x14ac:dyDescent="0.3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43"/>
        <v>42085.333333333328</v>
      </c>
      <c r="K329">
        <v>1424669929</v>
      </c>
      <c r="L329" s="10">
        <f t="shared" si="44"/>
        <v>42058.235289351855</v>
      </c>
      <c r="M329" s="11">
        <f t="shared" si="45"/>
        <v>27.098043981473893</v>
      </c>
      <c r="N329" t="b">
        <v>1</v>
      </c>
      <c r="O329" s="9">
        <f t="shared" si="46"/>
        <v>1.3640000000000001</v>
      </c>
      <c r="P329" s="14">
        <f t="shared" si="47"/>
        <v>160.47058823529412</v>
      </c>
      <c r="Q329" s="14" t="s">
        <v>8314</v>
      </c>
      <c r="R329" s="14" t="s">
        <v>8319</v>
      </c>
      <c r="S329">
        <v>34</v>
      </c>
      <c r="T329" t="b">
        <v>1</v>
      </c>
      <c r="U329" t="s">
        <v>8269</v>
      </c>
      <c r="V329">
        <f t="shared" si="48"/>
        <v>34</v>
      </c>
      <c r="W329" s="21" t="str">
        <f t="shared" si="49"/>
        <v xml:space="preserve"> </v>
      </c>
      <c r="X329" s="21" t="str">
        <f t="shared" si="50"/>
        <v xml:space="preserve"> </v>
      </c>
    </row>
    <row r="330" spans="1:24" ht="43.2" x14ac:dyDescent="0.3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43"/>
        <v>42309.166666666672</v>
      </c>
      <c r="K330">
        <v>1443739388</v>
      </c>
      <c r="L330" s="10">
        <f t="shared" si="44"/>
        <v>42278.946620370371</v>
      </c>
      <c r="M330" s="11">
        <f t="shared" si="45"/>
        <v>30.220046296301007</v>
      </c>
      <c r="N330" t="b">
        <v>1</v>
      </c>
      <c r="O330" s="9">
        <f t="shared" si="46"/>
        <v>1.036144</v>
      </c>
      <c r="P330" s="14">
        <f t="shared" si="47"/>
        <v>156.04578313253012</v>
      </c>
      <c r="Q330" s="14" t="s">
        <v>8314</v>
      </c>
      <c r="R330" s="14" t="s">
        <v>8319</v>
      </c>
      <c r="S330">
        <v>498</v>
      </c>
      <c r="T330" t="b">
        <v>1</v>
      </c>
      <c r="U330" t="s">
        <v>8269</v>
      </c>
      <c r="V330">
        <f t="shared" si="48"/>
        <v>498</v>
      </c>
      <c r="W330" s="21" t="str">
        <f t="shared" si="49"/>
        <v xml:space="preserve"> </v>
      </c>
      <c r="X330" s="21" t="str">
        <f t="shared" si="50"/>
        <v xml:space="preserve"> </v>
      </c>
    </row>
    <row r="331" spans="1:24" ht="43.2" x14ac:dyDescent="0.3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43"/>
        <v>42315.166666666672</v>
      </c>
      <c r="K331">
        <v>1444821127</v>
      </c>
      <c r="L331" s="10">
        <f t="shared" si="44"/>
        <v>42291.46674768519</v>
      </c>
      <c r="M331" s="11">
        <f t="shared" si="45"/>
        <v>23.69991898148146</v>
      </c>
      <c r="N331" t="b">
        <v>1</v>
      </c>
      <c r="O331" s="9">
        <f t="shared" si="46"/>
        <v>1.0549999999999999</v>
      </c>
      <c r="P331" s="14">
        <f t="shared" si="47"/>
        <v>63.17365269461078</v>
      </c>
      <c r="Q331" s="14" t="s">
        <v>8314</v>
      </c>
      <c r="R331" s="14" t="s">
        <v>8319</v>
      </c>
      <c r="S331">
        <v>167</v>
      </c>
      <c r="T331" t="b">
        <v>1</v>
      </c>
      <c r="U331" t="s">
        <v>8269</v>
      </c>
      <c r="V331">
        <f t="shared" si="48"/>
        <v>167</v>
      </c>
      <c r="W331" s="21" t="str">
        <f t="shared" si="49"/>
        <v xml:space="preserve"> </v>
      </c>
      <c r="X331" s="21" t="str">
        <f t="shared" si="50"/>
        <v xml:space="preserve"> </v>
      </c>
    </row>
    <row r="332" spans="1:24" ht="43.2" x14ac:dyDescent="0.3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43"/>
        <v>41411.165972222225</v>
      </c>
      <c r="K332">
        <v>1366028563</v>
      </c>
      <c r="L332" s="10">
        <f t="shared" si="44"/>
        <v>41379.515775462962</v>
      </c>
      <c r="M332" s="11">
        <f t="shared" si="45"/>
        <v>31.650196759263054</v>
      </c>
      <c r="N332" t="b">
        <v>1</v>
      </c>
      <c r="O332" s="9">
        <f t="shared" si="46"/>
        <v>1.0182857142857142</v>
      </c>
      <c r="P332" s="14">
        <f t="shared" si="47"/>
        <v>104.82352941176471</v>
      </c>
      <c r="Q332" s="14" t="s">
        <v>8314</v>
      </c>
      <c r="R332" s="14" t="s">
        <v>8319</v>
      </c>
      <c r="S332">
        <v>340</v>
      </c>
      <c r="T332" t="b">
        <v>1</v>
      </c>
      <c r="U332" t="s">
        <v>8269</v>
      </c>
      <c r="V332">
        <f t="shared" si="48"/>
        <v>340</v>
      </c>
      <c r="W332" s="21" t="str">
        <f t="shared" si="49"/>
        <v xml:space="preserve"> </v>
      </c>
      <c r="X332" s="21" t="str">
        <f t="shared" si="50"/>
        <v xml:space="preserve"> </v>
      </c>
    </row>
    <row r="333" spans="1:24" ht="43.2" x14ac:dyDescent="0.3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43"/>
        <v>42538.581412037034</v>
      </c>
      <c r="K333">
        <v>1463493434</v>
      </c>
      <c r="L333" s="10">
        <f t="shared" si="44"/>
        <v>42507.581412037034</v>
      </c>
      <c r="M333" s="11">
        <f t="shared" si="45"/>
        <v>31</v>
      </c>
      <c r="N333" t="b">
        <v>1</v>
      </c>
      <c r="O333" s="9">
        <f t="shared" si="46"/>
        <v>1.0660499999999999</v>
      </c>
      <c r="P333" s="14">
        <f t="shared" si="47"/>
        <v>97.356164383561648</v>
      </c>
      <c r="Q333" s="14" t="s">
        <v>8314</v>
      </c>
      <c r="R333" s="14" t="s">
        <v>8319</v>
      </c>
      <c r="S333">
        <v>438</v>
      </c>
      <c r="T333" t="b">
        <v>1</v>
      </c>
      <c r="U333" t="s">
        <v>8269</v>
      </c>
      <c r="V333">
        <f t="shared" si="48"/>
        <v>438</v>
      </c>
      <c r="W333" s="21" t="str">
        <f t="shared" si="49"/>
        <v xml:space="preserve"> </v>
      </c>
      <c r="X333" s="21" t="str">
        <f t="shared" si="50"/>
        <v xml:space="preserve"> </v>
      </c>
    </row>
    <row r="334" spans="1:24" ht="43.2" x14ac:dyDescent="0.3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43"/>
        <v>42305.333333333328</v>
      </c>
      <c r="K334">
        <v>1442420377</v>
      </c>
      <c r="L334" s="10">
        <f t="shared" si="44"/>
        <v>42263.680289351847</v>
      </c>
      <c r="M334" s="11">
        <f t="shared" si="45"/>
        <v>41.65304398148146</v>
      </c>
      <c r="N334" t="b">
        <v>1</v>
      </c>
      <c r="O334" s="9">
        <f t="shared" si="46"/>
        <v>1.13015</v>
      </c>
      <c r="P334" s="14">
        <f t="shared" si="47"/>
        <v>203.63063063063063</v>
      </c>
      <c r="Q334" s="14" t="s">
        <v>8314</v>
      </c>
      <c r="R334" s="14" t="s">
        <v>8319</v>
      </c>
      <c r="S334">
        <v>555</v>
      </c>
      <c r="T334" t="b">
        <v>1</v>
      </c>
      <c r="U334" t="s">
        <v>8269</v>
      </c>
      <c r="V334">
        <f t="shared" si="48"/>
        <v>555</v>
      </c>
      <c r="W334" s="21" t="str">
        <f t="shared" si="49"/>
        <v xml:space="preserve"> </v>
      </c>
      <c r="X334" s="21" t="str">
        <f t="shared" si="50"/>
        <v xml:space="preserve"> </v>
      </c>
    </row>
    <row r="335" spans="1:24" ht="43.2" x14ac:dyDescent="0.3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43"/>
        <v>42467.59480324074</v>
      </c>
      <c r="K335">
        <v>1457450191</v>
      </c>
      <c r="L335" s="10">
        <f t="shared" si="44"/>
        <v>42437.636469907404</v>
      </c>
      <c r="M335" s="11">
        <f t="shared" si="45"/>
        <v>29.958333333335759</v>
      </c>
      <c r="N335" t="b">
        <v>1</v>
      </c>
      <c r="O335" s="9">
        <f t="shared" si="46"/>
        <v>1.252275</v>
      </c>
      <c r="P335" s="14">
        <f t="shared" si="47"/>
        <v>188.31203007518798</v>
      </c>
      <c r="Q335" s="14" t="s">
        <v>8314</v>
      </c>
      <c r="R335" s="14" t="s">
        <v>8319</v>
      </c>
      <c r="S335">
        <v>266</v>
      </c>
      <c r="T335" t="b">
        <v>1</v>
      </c>
      <c r="U335" t="s">
        <v>8269</v>
      </c>
      <c r="V335">
        <f t="shared" si="48"/>
        <v>266</v>
      </c>
      <c r="W335" s="21" t="str">
        <f t="shared" si="49"/>
        <v xml:space="preserve"> </v>
      </c>
      <c r="X335" s="21" t="str">
        <f t="shared" si="50"/>
        <v xml:space="preserve"> </v>
      </c>
    </row>
    <row r="336" spans="1:24" ht="57.6" x14ac:dyDescent="0.3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43"/>
        <v>42139.791666666672</v>
      </c>
      <c r="K336">
        <v>1428423757</v>
      </c>
      <c r="L336" s="10">
        <f t="shared" si="44"/>
        <v>42101.682372685187</v>
      </c>
      <c r="M336" s="11">
        <f t="shared" si="45"/>
        <v>38.10929398148437</v>
      </c>
      <c r="N336" t="b">
        <v>1</v>
      </c>
      <c r="O336" s="9">
        <f t="shared" si="46"/>
        <v>1.0119</v>
      </c>
      <c r="P336" s="14">
        <f t="shared" si="47"/>
        <v>146.65217391304347</v>
      </c>
      <c r="Q336" s="14" t="s">
        <v>8314</v>
      </c>
      <c r="R336" s="14" t="s">
        <v>8319</v>
      </c>
      <c r="S336">
        <v>69</v>
      </c>
      <c r="T336" t="b">
        <v>1</v>
      </c>
      <c r="U336" t="s">
        <v>8269</v>
      </c>
      <c r="V336">
        <f t="shared" si="48"/>
        <v>69</v>
      </c>
      <c r="W336" s="21" t="str">
        <f t="shared" si="49"/>
        <v xml:space="preserve"> </v>
      </c>
      <c r="X336" s="21" t="str">
        <f t="shared" si="50"/>
        <v xml:space="preserve"> </v>
      </c>
    </row>
    <row r="337" spans="1:24" ht="43.2" x14ac:dyDescent="0.3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43"/>
        <v>42132.916666666672</v>
      </c>
      <c r="K337">
        <v>1428428515</v>
      </c>
      <c r="L337" s="10">
        <f t="shared" si="44"/>
        <v>42101.737442129626</v>
      </c>
      <c r="M337" s="11">
        <f t="shared" si="45"/>
        <v>31.179224537045229</v>
      </c>
      <c r="N337" t="b">
        <v>1</v>
      </c>
      <c r="O337" s="9">
        <f t="shared" si="46"/>
        <v>1.0276470588235294</v>
      </c>
      <c r="P337" s="14">
        <f t="shared" si="47"/>
        <v>109.1875</v>
      </c>
      <c r="Q337" s="14" t="s">
        <v>8314</v>
      </c>
      <c r="R337" s="14" t="s">
        <v>8319</v>
      </c>
      <c r="S337">
        <v>80</v>
      </c>
      <c r="T337" t="b">
        <v>1</v>
      </c>
      <c r="U337" t="s">
        <v>8269</v>
      </c>
      <c r="V337">
        <f t="shared" si="48"/>
        <v>80</v>
      </c>
      <c r="W337" s="21" t="str">
        <f t="shared" si="49"/>
        <v xml:space="preserve"> </v>
      </c>
      <c r="X337" s="21" t="str">
        <f t="shared" si="50"/>
        <v xml:space="preserve"> </v>
      </c>
    </row>
    <row r="338" spans="1:24" ht="43.2" x14ac:dyDescent="0.3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43"/>
        <v>42321.637939814813</v>
      </c>
      <c r="K338">
        <v>1444832318</v>
      </c>
      <c r="L338" s="10">
        <f t="shared" si="44"/>
        <v>42291.596273148149</v>
      </c>
      <c r="M338" s="11">
        <f t="shared" si="45"/>
        <v>30.041666666664241</v>
      </c>
      <c r="N338" t="b">
        <v>1</v>
      </c>
      <c r="O338" s="9">
        <f t="shared" si="46"/>
        <v>1.1683911999999999</v>
      </c>
      <c r="P338" s="14">
        <f t="shared" si="47"/>
        <v>59.249046653144013</v>
      </c>
      <c r="Q338" s="14" t="s">
        <v>8314</v>
      </c>
      <c r="R338" s="14" t="s">
        <v>8319</v>
      </c>
      <c r="S338">
        <v>493</v>
      </c>
      <c r="T338" t="b">
        <v>1</v>
      </c>
      <c r="U338" t="s">
        <v>8269</v>
      </c>
      <c r="V338">
        <f t="shared" si="48"/>
        <v>493</v>
      </c>
      <c r="W338" s="21" t="str">
        <f t="shared" si="49"/>
        <v xml:space="preserve"> </v>
      </c>
      <c r="X338" s="21" t="str">
        <f t="shared" si="50"/>
        <v xml:space="preserve"> </v>
      </c>
    </row>
    <row r="339" spans="1:24" ht="43.2" x14ac:dyDescent="0.3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43"/>
        <v>42077.086898148147</v>
      </c>
      <c r="K339">
        <v>1423710308</v>
      </c>
      <c r="L339" s="10">
        <f t="shared" si="44"/>
        <v>42047.128564814819</v>
      </c>
      <c r="M339" s="11">
        <f t="shared" si="45"/>
        <v>29.958333333328483</v>
      </c>
      <c r="N339" t="b">
        <v>1</v>
      </c>
      <c r="O339" s="9">
        <f t="shared" si="46"/>
        <v>1.0116833333333335</v>
      </c>
      <c r="P339" s="14">
        <f t="shared" si="47"/>
        <v>97.904838709677421</v>
      </c>
      <c r="Q339" s="14" t="s">
        <v>8314</v>
      </c>
      <c r="R339" s="14" t="s">
        <v>8319</v>
      </c>
      <c r="S339">
        <v>31</v>
      </c>
      <c r="T339" t="b">
        <v>1</v>
      </c>
      <c r="U339" t="s">
        <v>8269</v>
      </c>
      <c r="V339">
        <f t="shared" si="48"/>
        <v>31</v>
      </c>
      <c r="W339" s="21" t="str">
        <f t="shared" si="49"/>
        <v xml:space="preserve"> </v>
      </c>
      <c r="X339" s="21" t="str">
        <f t="shared" si="50"/>
        <v xml:space="preserve"> </v>
      </c>
    </row>
    <row r="340" spans="1:24" ht="43.2" x14ac:dyDescent="0.3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43"/>
        <v>42616.041666666672</v>
      </c>
      <c r="K340">
        <v>1468001290</v>
      </c>
      <c r="L340" s="10">
        <f t="shared" si="44"/>
        <v>42559.755671296298</v>
      </c>
      <c r="M340" s="11">
        <f t="shared" si="45"/>
        <v>56.285995370373712</v>
      </c>
      <c r="N340" t="b">
        <v>1</v>
      </c>
      <c r="O340" s="9">
        <f t="shared" si="46"/>
        <v>1.1013360000000001</v>
      </c>
      <c r="P340" s="14">
        <f t="shared" si="47"/>
        <v>70.000169491525426</v>
      </c>
      <c r="Q340" s="14" t="s">
        <v>8314</v>
      </c>
      <c r="R340" s="14" t="s">
        <v>8319</v>
      </c>
      <c r="S340">
        <v>236</v>
      </c>
      <c r="T340" t="b">
        <v>1</v>
      </c>
      <c r="U340" t="s">
        <v>8269</v>
      </c>
      <c r="V340">
        <f t="shared" si="48"/>
        <v>236</v>
      </c>
      <c r="W340" s="21" t="str">
        <f t="shared" si="49"/>
        <v xml:space="preserve"> </v>
      </c>
      <c r="X340" s="21" t="str">
        <f t="shared" si="50"/>
        <v xml:space="preserve"> </v>
      </c>
    </row>
    <row r="341" spans="1:24" ht="43.2" x14ac:dyDescent="0.3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43"/>
        <v>42123.760046296295</v>
      </c>
      <c r="K341">
        <v>1427739268</v>
      </c>
      <c r="L341" s="10">
        <f t="shared" si="44"/>
        <v>42093.760046296295</v>
      </c>
      <c r="M341" s="11">
        <f t="shared" si="45"/>
        <v>30</v>
      </c>
      <c r="N341" t="b">
        <v>1</v>
      </c>
      <c r="O341" s="9">
        <f t="shared" si="46"/>
        <v>1.0808333333333333</v>
      </c>
      <c r="P341" s="14">
        <f t="shared" si="47"/>
        <v>72.865168539325836</v>
      </c>
      <c r="Q341" s="14" t="s">
        <v>8314</v>
      </c>
      <c r="R341" s="14" t="s">
        <v>8319</v>
      </c>
      <c r="S341">
        <v>89</v>
      </c>
      <c r="T341" t="b">
        <v>1</v>
      </c>
      <c r="U341" t="s">
        <v>8269</v>
      </c>
      <c r="V341">
        <f t="shared" si="48"/>
        <v>89</v>
      </c>
      <c r="W341" s="21" t="str">
        <f t="shared" si="49"/>
        <v xml:space="preserve"> </v>
      </c>
      <c r="X341" s="21" t="str">
        <f t="shared" si="50"/>
        <v xml:space="preserve"> </v>
      </c>
    </row>
    <row r="342" spans="1:24" ht="43.2" x14ac:dyDescent="0.3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43"/>
        <v>42802.875</v>
      </c>
      <c r="K342">
        <v>1486397007</v>
      </c>
      <c r="L342" s="10">
        <f t="shared" si="44"/>
        <v>42772.669062500005</v>
      </c>
      <c r="M342" s="11">
        <f t="shared" si="45"/>
        <v>30.205937499995343</v>
      </c>
      <c r="N342" t="b">
        <v>1</v>
      </c>
      <c r="O342" s="9">
        <f t="shared" si="46"/>
        <v>1.2502285714285715</v>
      </c>
      <c r="P342" s="14">
        <f t="shared" si="47"/>
        <v>146.34782608695653</v>
      </c>
      <c r="Q342" s="14" t="s">
        <v>8314</v>
      </c>
      <c r="R342" s="14" t="s">
        <v>8319</v>
      </c>
      <c r="S342">
        <v>299</v>
      </c>
      <c r="T342" t="b">
        <v>1</v>
      </c>
      <c r="U342" t="s">
        <v>8269</v>
      </c>
      <c r="V342">
        <f t="shared" si="48"/>
        <v>299</v>
      </c>
      <c r="W342" s="21" t="str">
        <f t="shared" si="49"/>
        <v xml:space="preserve"> </v>
      </c>
      <c r="X342" s="21" t="str">
        <f t="shared" si="50"/>
        <v xml:space="preserve"> </v>
      </c>
    </row>
    <row r="343" spans="1:24" ht="43.2" x14ac:dyDescent="0.3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43"/>
        <v>41913.165972222225</v>
      </c>
      <c r="K343">
        <v>1410555998</v>
      </c>
      <c r="L343" s="10">
        <f t="shared" si="44"/>
        <v>41894.879606481481</v>
      </c>
      <c r="M343" s="11">
        <f t="shared" si="45"/>
        <v>18.286365740743349</v>
      </c>
      <c r="N343" t="b">
        <v>1</v>
      </c>
      <c r="O343" s="9">
        <f t="shared" si="46"/>
        <v>1.0671428571428572</v>
      </c>
      <c r="P343" s="14">
        <f t="shared" si="47"/>
        <v>67.909090909090907</v>
      </c>
      <c r="Q343" s="14" t="s">
        <v>8314</v>
      </c>
      <c r="R343" s="14" t="s">
        <v>8319</v>
      </c>
      <c r="S343">
        <v>55</v>
      </c>
      <c r="T343" t="b">
        <v>1</v>
      </c>
      <c r="U343" t="s">
        <v>8269</v>
      </c>
      <c r="V343">
        <f t="shared" si="48"/>
        <v>55</v>
      </c>
      <c r="W343" s="21" t="str">
        <f t="shared" si="49"/>
        <v xml:space="preserve"> </v>
      </c>
      <c r="X343" s="21" t="str">
        <f t="shared" si="50"/>
        <v xml:space="preserve"> </v>
      </c>
    </row>
    <row r="344" spans="1:24" ht="28.8" x14ac:dyDescent="0.3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43"/>
        <v>42489.780844907407</v>
      </c>
      <c r="K344">
        <v>1459363465</v>
      </c>
      <c r="L344" s="10">
        <f t="shared" si="44"/>
        <v>42459.780844907407</v>
      </c>
      <c r="M344" s="11">
        <f t="shared" si="45"/>
        <v>30</v>
      </c>
      <c r="N344" t="b">
        <v>1</v>
      </c>
      <c r="O344" s="9">
        <f t="shared" si="46"/>
        <v>1.0036639999999999</v>
      </c>
      <c r="P344" s="14">
        <f t="shared" si="47"/>
        <v>169.85083076923075</v>
      </c>
      <c r="Q344" s="14" t="s">
        <v>8314</v>
      </c>
      <c r="R344" s="14" t="s">
        <v>8319</v>
      </c>
      <c r="S344">
        <v>325</v>
      </c>
      <c r="T344" t="b">
        <v>1</v>
      </c>
      <c r="U344" t="s">
        <v>8269</v>
      </c>
      <c r="V344">
        <f t="shared" si="48"/>
        <v>325</v>
      </c>
      <c r="W344" s="21" t="str">
        <f t="shared" si="49"/>
        <v xml:space="preserve"> </v>
      </c>
      <c r="X344" s="21" t="str">
        <f t="shared" si="50"/>
        <v xml:space="preserve"> </v>
      </c>
    </row>
    <row r="345" spans="1:24" ht="43.2" x14ac:dyDescent="0.3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43"/>
        <v>41957.125</v>
      </c>
      <c r="K345">
        <v>1413308545</v>
      </c>
      <c r="L345" s="10">
        <f t="shared" si="44"/>
        <v>41926.73778935185</v>
      </c>
      <c r="M345" s="11">
        <f t="shared" si="45"/>
        <v>30.387210648150358</v>
      </c>
      <c r="N345" t="b">
        <v>1</v>
      </c>
      <c r="O345" s="9">
        <f t="shared" si="46"/>
        <v>1.0202863333333334</v>
      </c>
      <c r="P345" s="14">
        <f t="shared" si="47"/>
        <v>58.413339694656486</v>
      </c>
      <c r="Q345" s="14" t="s">
        <v>8314</v>
      </c>
      <c r="R345" s="14" t="s">
        <v>8319</v>
      </c>
      <c r="S345">
        <v>524</v>
      </c>
      <c r="T345" t="b">
        <v>1</v>
      </c>
      <c r="U345" t="s">
        <v>8269</v>
      </c>
      <c r="V345">
        <f t="shared" si="48"/>
        <v>524</v>
      </c>
      <c r="W345" s="21" t="str">
        <f t="shared" si="49"/>
        <v xml:space="preserve"> </v>
      </c>
      <c r="X345" s="21" t="str">
        <f t="shared" si="50"/>
        <v xml:space="preserve"> </v>
      </c>
    </row>
    <row r="346" spans="1:24" ht="43.2" x14ac:dyDescent="0.3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43"/>
        <v>42156.097222222219</v>
      </c>
      <c r="K346">
        <v>1429312694</v>
      </c>
      <c r="L346" s="10">
        <f t="shared" si="44"/>
        <v>42111.970995370371</v>
      </c>
      <c r="M346" s="11">
        <f t="shared" si="45"/>
        <v>44.126226851847605</v>
      </c>
      <c r="N346" t="b">
        <v>1</v>
      </c>
      <c r="O346" s="9">
        <f t="shared" si="46"/>
        <v>1.0208358208955224</v>
      </c>
      <c r="P346" s="14">
        <f t="shared" si="47"/>
        <v>119.99298245614035</v>
      </c>
      <c r="Q346" s="14" t="s">
        <v>8314</v>
      </c>
      <c r="R346" s="14" t="s">
        <v>8319</v>
      </c>
      <c r="S346">
        <v>285</v>
      </c>
      <c r="T346" t="b">
        <v>1</v>
      </c>
      <c r="U346" t="s">
        <v>8269</v>
      </c>
      <c r="V346">
        <f t="shared" si="48"/>
        <v>285</v>
      </c>
      <c r="W346" s="21" t="str">
        <f t="shared" si="49"/>
        <v xml:space="preserve"> </v>
      </c>
      <c r="X346" s="21" t="str">
        <f t="shared" si="50"/>
        <v xml:space="preserve"> </v>
      </c>
    </row>
    <row r="347" spans="1:24" ht="43.2" x14ac:dyDescent="0.3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43"/>
        <v>42144.944328703699</v>
      </c>
      <c r="K347">
        <v>1429569590</v>
      </c>
      <c r="L347" s="10">
        <f t="shared" si="44"/>
        <v>42114.944328703699</v>
      </c>
      <c r="M347" s="11">
        <f t="shared" si="45"/>
        <v>30</v>
      </c>
      <c r="N347" t="b">
        <v>1</v>
      </c>
      <c r="O347" s="9">
        <f t="shared" si="46"/>
        <v>1.2327586206896552</v>
      </c>
      <c r="P347" s="14">
        <f t="shared" si="47"/>
        <v>99.860335195530723</v>
      </c>
      <c r="Q347" s="14" t="s">
        <v>8314</v>
      </c>
      <c r="R347" s="14" t="s">
        <v>8319</v>
      </c>
      <c r="S347">
        <v>179</v>
      </c>
      <c r="T347" t="b">
        <v>1</v>
      </c>
      <c r="U347" t="s">
        <v>8269</v>
      </c>
      <c r="V347">
        <f t="shared" si="48"/>
        <v>179</v>
      </c>
      <c r="W347" s="21" t="str">
        <f t="shared" si="49"/>
        <v xml:space="preserve"> </v>
      </c>
      <c r="X347" s="21" t="str">
        <f t="shared" si="50"/>
        <v xml:space="preserve"> </v>
      </c>
    </row>
    <row r="348" spans="1:24" ht="43.2" x14ac:dyDescent="0.3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43"/>
        <v>42291.500243055561</v>
      </c>
      <c r="K348">
        <v>1442232021</v>
      </c>
      <c r="L348" s="10">
        <f t="shared" si="44"/>
        <v>42261.500243055561</v>
      </c>
      <c r="M348" s="11">
        <f t="shared" si="45"/>
        <v>30</v>
      </c>
      <c r="N348" t="b">
        <v>1</v>
      </c>
      <c r="O348" s="9">
        <f t="shared" si="46"/>
        <v>1.7028880000000002</v>
      </c>
      <c r="P348" s="14">
        <f t="shared" si="47"/>
        <v>90.579148936170213</v>
      </c>
      <c r="Q348" s="14" t="s">
        <v>8314</v>
      </c>
      <c r="R348" s="14" t="s">
        <v>8319</v>
      </c>
      <c r="S348">
        <v>188</v>
      </c>
      <c r="T348" t="b">
        <v>1</v>
      </c>
      <c r="U348" t="s">
        <v>8269</v>
      </c>
      <c r="V348">
        <f t="shared" si="48"/>
        <v>188</v>
      </c>
      <c r="W348" s="21" t="str">
        <f t="shared" si="49"/>
        <v xml:space="preserve"> </v>
      </c>
      <c r="X348" s="21" t="str">
        <f t="shared" si="50"/>
        <v xml:space="preserve"> </v>
      </c>
    </row>
    <row r="349" spans="1:24" ht="43.2" x14ac:dyDescent="0.3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43"/>
        <v>42322.537141203706</v>
      </c>
      <c r="K349">
        <v>1444910009</v>
      </c>
      <c r="L349" s="10">
        <f t="shared" si="44"/>
        <v>42292.495474537034</v>
      </c>
      <c r="M349" s="11">
        <f t="shared" si="45"/>
        <v>30.041666666671517</v>
      </c>
      <c r="N349" t="b">
        <v>1</v>
      </c>
      <c r="O349" s="9">
        <f t="shared" si="46"/>
        <v>1.1159049999999999</v>
      </c>
      <c r="P349" s="14">
        <f t="shared" si="47"/>
        <v>117.77361477572559</v>
      </c>
      <c r="Q349" s="14" t="s">
        <v>8314</v>
      </c>
      <c r="R349" s="14" t="s">
        <v>8319</v>
      </c>
      <c r="S349">
        <v>379</v>
      </c>
      <c r="T349" t="b">
        <v>1</v>
      </c>
      <c r="U349" t="s">
        <v>8269</v>
      </c>
      <c r="V349">
        <f t="shared" si="48"/>
        <v>379</v>
      </c>
      <c r="W349" s="21" t="str">
        <f t="shared" si="49"/>
        <v xml:space="preserve"> </v>
      </c>
      <c r="X349" s="21" t="str">
        <f t="shared" si="50"/>
        <v xml:space="preserve"> </v>
      </c>
    </row>
    <row r="350" spans="1:24" ht="43.2" x14ac:dyDescent="0.3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43"/>
        <v>42237.58699074074</v>
      </c>
      <c r="K350">
        <v>1437573916</v>
      </c>
      <c r="L350" s="10">
        <f t="shared" si="44"/>
        <v>42207.58699074074</v>
      </c>
      <c r="M350" s="11">
        <f t="shared" si="45"/>
        <v>30</v>
      </c>
      <c r="N350" t="b">
        <v>1</v>
      </c>
      <c r="O350" s="9">
        <f t="shared" si="46"/>
        <v>1.03</v>
      </c>
      <c r="P350" s="14">
        <f t="shared" si="47"/>
        <v>86.554621848739501</v>
      </c>
      <c r="Q350" s="14" t="s">
        <v>8314</v>
      </c>
      <c r="R350" s="14" t="s">
        <v>8319</v>
      </c>
      <c r="S350">
        <v>119</v>
      </c>
      <c r="T350" t="b">
        <v>1</v>
      </c>
      <c r="U350" t="s">
        <v>8269</v>
      </c>
      <c r="V350">
        <f t="shared" si="48"/>
        <v>119</v>
      </c>
      <c r="W350" s="21" t="str">
        <f t="shared" si="49"/>
        <v xml:space="preserve"> </v>
      </c>
      <c r="X350" s="21" t="str">
        <f t="shared" si="50"/>
        <v xml:space="preserve"> </v>
      </c>
    </row>
    <row r="351" spans="1:24" ht="43.2" x14ac:dyDescent="0.3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43"/>
        <v>42790.498935185184</v>
      </c>
      <c r="K351">
        <v>1485345508</v>
      </c>
      <c r="L351" s="10">
        <f t="shared" si="44"/>
        <v>42760.498935185184</v>
      </c>
      <c r="M351" s="11">
        <f t="shared" si="45"/>
        <v>30</v>
      </c>
      <c r="N351" t="b">
        <v>1</v>
      </c>
      <c r="O351" s="9">
        <f t="shared" si="46"/>
        <v>1.0663570159857905</v>
      </c>
      <c r="P351" s="14">
        <f t="shared" si="47"/>
        <v>71.899281437125751</v>
      </c>
      <c r="Q351" s="14" t="s">
        <v>8314</v>
      </c>
      <c r="R351" s="14" t="s">
        <v>8319</v>
      </c>
      <c r="S351">
        <v>167</v>
      </c>
      <c r="T351" t="b">
        <v>1</v>
      </c>
      <c r="U351" t="s">
        <v>8269</v>
      </c>
      <c r="V351">
        <f t="shared" si="48"/>
        <v>167</v>
      </c>
      <c r="W351" s="21" t="str">
        <f t="shared" si="49"/>
        <v xml:space="preserve"> </v>
      </c>
      <c r="X351" s="21" t="str">
        <f t="shared" si="50"/>
        <v xml:space="preserve"> </v>
      </c>
    </row>
    <row r="352" spans="1:24" ht="43.2" x14ac:dyDescent="0.3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43"/>
        <v>42624.165972222225</v>
      </c>
      <c r="K352">
        <v>1470274509</v>
      </c>
      <c r="L352" s="10">
        <f t="shared" si="44"/>
        <v>42586.066076388888</v>
      </c>
      <c r="M352" s="11">
        <f t="shared" si="45"/>
        <v>38.099895833336632</v>
      </c>
      <c r="N352" t="b">
        <v>1</v>
      </c>
      <c r="O352" s="9">
        <f t="shared" si="46"/>
        <v>1.1476</v>
      </c>
      <c r="P352" s="14">
        <f t="shared" si="47"/>
        <v>129.81900452488688</v>
      </c>
      <c r="Q352" s="14" t="s">
        <v>8314</v>
      </c>
      <c r="R352" s="14" t="s">
        <v>8319</v>
      </c>
      <c r="S352">
        <v>221</v>
      </c>
      <c r="T352" t="b">
        <v>1</v>
      </c>
      <c r="U352" t="s">
        <v>8269</v>
      </c>
      <c r="V352">
        <f t="shared" si="48"/>
        <v>221</v>
      </c>
      <c r="W352" s="21" t="str">
        <f t="shared" si="49"/>
        <v xml:space="preserve"> </v>
      </c>
      <c r="X352" s="21" t="str">
        <f t="shared" si="50"/>
        <v xml:space="preserve"> </v>
      </c>
    </row>
    <row r="353" spans="1:24" ht="43.2" x14ac:dyDescent="0.3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43"/>
        <v>42467.923078703709</v>
      </c>
      <c r="K353">
        <v>1456614554</v>
      </c>
      <c r="L353" s="10">
        <f t="shared" si="44"/>
        <v>42427.964745370366</v>
      </c>
      <c r="M353" s="11">
        <f t="shared" si="45"/>
        <v>39.958333333343035</v>
      </c>
      <c r="N353" t="b">
        <v>1</v>
      </c>
      <c r="O353" s="9">
        <f t="shared" si="46"/>
        <v>1.2734117647058822</v>
      </c>
      <c r="P353" s="14">
        <f t="shared" si="47"/>
        <v>44.912863070539416</v>
      </c>
      <c r="Q353" s="14" t="s">
        <v>8314</v>
      </c>
      <c r="R353" s="14" t="s">
        <v>8319</v>
      </c>
      <c r="S353">
        <v>964</v>
      </c>
      <c r="T353" t="b">
        <v>1</v>
      </c>
      <c r="U353" t="s">
        <v>8269</v>
      </c>
      <c r="V353">
        <f t="shared" si="48"/>
        <v>964</v>
      </c>
      <c r="W353" s="21" t="str">
        <f t="shared" si="49"/>
        <v xml:space="preserve"> </v>
      </c>
      <c r="X353" s="21" t="str">
        <f t="shared" si="50"/>
        <v xml:space="preserve"> </v>
      </c>
    </row>
    <row r="354" spans="1:24" ht="43.2" x14ac:dyDescent="0.3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43"/>
        <v>41920.167453703703</v>
      </c>
      <c r="K354">
        <v>1410148868</v>
      </c>
      <c r="L354" s="10">
        <f t="shared" si="44"/>
        <v>41890.167453703703</v>
      </c>
      <c r="M354" s="11">
        <f t="shared" si="45"/>
        <v>30</v>
      </c>
      <c r="N354" t="b">
        <v>1</v>
      </c>
      <c r="O354" s="9">
        <f t="shared" si="46"/>
        <v>1.1656</v>
      </c>
      <c r="P354" s="14">
        <f t="shared" si="47"/>
        <v>40.755244755244753</v>
      </c>
      <c r="Q354" s="14" t="s">
        <v>8314</v>
      </c>
      <c r="R354" s="14" t="s">
        <v>8319</v>
      </c>
      <c r="S354">
        <v>286</v>
      </c>
      <c r="T354" t="b">
        <v>1</v>
      </c>
      <c r="U354" t="s">
        <v>8269</v>
      </c>
      <c r="V354">
        <f t="shared" si="48"/>
        <v>286</v>
      </c>
      <c r="W354" s="21" t="str">
        <f t="shared" si="49"/>
        <v xml:space="preserve"> </v>
      </c>
      <c r="X354" s="21" t="str">
        <f t="shared" si="50"/>
        <v xml:space="preserve"> </v>
      </c>
    </row>
    <row r="355" spans="1:24" ht="43.2" x14ac:dyDescent="0.3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43"/>
        <v>42327.833553240736</v>
      </c>
      <c r="K355">
        <v>1445367619</v>
      </c>
      <c r="L355" s="10">
        <f t="shared" si="44"/>
        <v>42297.791886574079</v>
      </c>
      <c r="M355" s="11">
        <f t="shared" si="45"/>
        <v>30.041666666656965</v>
      </c>
      <c r="N355" t="b">
        <v>1</v>
      </c>
      <c r="O355" s="9">
        <f t="shared" si="46"/>
        <v>1.0861819426615318</v>
      </c>
      <c r="P355" s="14">
        <f t="shared" si="47"/>
        <v>103.52394779771615</v>
      </c>
      <c r="Q355" s="14" t="s">
        <v>8314</v>
      </c>
      <c r="R355" s="14" t="s">
        <v>8319</v>
      </c>
      <c r="S355">
        <v>613</v>
      </c>
      <c r="T355" t="b">
        <v>1</v>
      </c>
      <c r="U355" t="s">
        <v>8269</v>
      </c>
      <c r="V355">
        <f t="shared" si="48"/>
        <v>613</v>
      </c>
      <c r="W355" s="21" t="str">
        <f t="shared" si="49"/>
        <v xml:space="preserve"> </v>
      </c>
      <c r="X355" s="21" t="str">
        <f t="shared" si="50"/>
        <v xml:space="preserve"> </v>
      </c>
    </row>
    <row r="356" spans="1:24" ht="43.2" x14ac:dyDescent="0.3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43"/>
        <v>42468.786122685182</v>
      </c>
      <c r="K356">
        <v>1457553121</v>
      </c>
      <c r="L356" s="10">
        <f t="shared" si="44"/>
        <v>42438.827789351853</v>
      </c>
      <c r="M356" s="11">
        <f t="shared" si="45"/>
        <v>29.958333333328483</v>
      </c>
      <c r="N356" t="b">
        <v>1</v>
      </c>
      <c r="O356" s="9">
        <f t="shared" si="46"/>
        <v>1.0394285714285714</v>
      </c>
      <c r="P356" s="14">
        <f t="shared" si="47"/>
        <v>125.44827586206897</v>
      </c>
      <c r="Q356" s="14" t="s">
        <v>8314</v>
      </c>
      <c r="R356" s="14" t="s">
        <v>8319</v>
      </c>
      <c r="S356">
        <v>29</v>
      </c>
      <c r="T356" t="b">
        <v>1</v>
      </c>
      <c r="U356" t="s">
        <v>8269</v>
      </c>
      <c r="V356">
        <f t="shared" si="48"/>
        <v>29</v>
      </c>
      <c r="W356" s="21" t="str">
        <f t="shared" si="49"/>
        <v xml:space="preserve"> </v>
      </c>
      <c r="X356" s="21" t="str">
        <f t="shared" si="50"/>
        <v xml:space="preserve"> </v>
      </c>
    </row>
    <row r="357" spans="1:24" ht="43.2" x14ac:dyDescent="0.3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43"/>
        <v>41974.3355787037</v>
      </c>
      <c r="K357">
        <v>1414738994</v>
      </c>
      <c r="L357" s="10">
        <f t="shared" si="44"/>
        <v>41943.293912037036</v>
      </c>
      <c r="M357" s="11">
        <f t="shared" si="45"/>
        <v>31.041666666664241</v>
      </c>
      <c r="N357" t="b">
        <v>1</v>
      </c>
      <c r="O357" s="9">
        <f t="shared" si="46"/>
        <v>1.1625714285714286</v>
      </c>
      <c r="P357" s="14">
        <f t="shared" si="47"/>
        <v>246.60606060606059</v>
      </c>
      <c r="Q357" s="14" t="s">
        <v>8314</v>
      </c>
      <c r="R357" s="14" t="s">
        <v>8319</v>
      </c>
      <c r="S357">
        <v>165</v>
      </c>
      <c r="T357" t="b">
        <v>1</v>
      </c>
      <c r="U357" t="s">
        <v>8269</v>
      </c>
      <c r="V357">
        <f t="shared" si="48"/>
        <v>165</v>
      </c>
      <c r="W357" s="21" t="str">
        <f t="shared" si="49"/>
        <v xml:space="preserve"> </v>
      </c>
      <c r="X357" s="21" t="str">
        <f t="shared" si="50"/>
        <v xml:space="preserve"> </v>
      </c>
    </row>
    <row r="358" spans="1:24" ht="43.2" x14ac:dyDescent="0.3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43"/>
        <v>42445.761493055557</v>
      </c>
      <c r="K358">
        <v>1455563793</v>
      </c>
      <c r="L358" s="10">
        <f t="shared" si="44"/>
        <v>42415.803159722222</v>
      </c>
      <c r="M358" s="11">
        <f t="shared" si="45"/>
        <v>29.958333333335759</v>
      </c>
      <c r="N358" t="b">
        <v>1</v>
      </c>
      <c r="O358" s="9">
        <f t="shared" si="46"/>
        <v>1.0269239999999999</v>
      </c>
      <c r="P358" s="14">
        <f t="shared" si="47"/>
        <v>79.401340206185566</v>
      </c>
      <c r="Q358" s="14" t="s">
        <v>8314</v>
      </c>
      <c r="R358" s="14" t="s">
        <v>8319</v>
      </c>
      <c r="S358">
        <v>97</v>
      </c>
      <c r="T358" t="b">
        <v>1</v>
      </c>
      <c r="U358" t="s">
        <v>8269</v>
      </c>
      <c r="V358">
        <f t="shared" si="48"/>
        <v>97</v>
      </c>
      <c r="W358" s="21" t="str">
        <f t="shared" si="49"/>
        <v xml:space="preserve"> </v>
      </c>
      <c r="X358" s="21" t="str">
        <f t="shared" si="50"/>
        <v xml:space="preserve"> </v>
      </c>
    </row>
    <row r="359" spans="1:24" ht="43.2" x14ac:dyDescent="0.3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43"/>
        <v>42118.222187499996</v>
      </c>
      <c r="K359">
        <v>1426396797</v>
      </c>
      <c r="L359" s="10">
        <f t="shared" si="44"/>
        <v>42078.222187499996</v>
      </c>
      <c r="M359" s="11">
        <f t="shared" si="45"/>
        <v>40</v>
      </c>
      <c r="N359" t="b">
        <v>1</v>
      </c>
      <c r="O359" s="9">
        <f t="shared" si="46"/>
        <v>1.74</v>
      </c>
      <c r="P359" s="14">
        <f t="shared" si="47"/>
        <v>86.138613861386133</v>
      </c>
      <c r="Q359" s="14" t="s">
        <v>8314</v>
      </c>
      <c r="R359" s="14" t="s">
        <v>8319</v>
      </c>
      <c r="S359">
        <v>303</v>
      </c>
      <c r="T359" t="b">
        <v>1</v>
      </c>
      <c r="U359" t="s">
        <v>8269</v>
      </c>
      <c r="V359">
        <f t="shared" si="48"/>
        <v>303</v>
      </c>
      <c r="W359" s="21" t="str">
        <f t="shared" si="49"/>
        <v xml:space="preserve"> </v>
      </c>
      <c r="X359" s="21" t="str">
        <f t="shared" si="50"/>
        <v xml:space="preserve"> </v>
      </c>
    </row>
    <row r="360" spans="1:24" ht="43.2" x14ac:dyDescent="0.3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43"/>
        <v>42536.625</v>
      </c>
      <c r="K360">
        <v>1463517521</v>
      </c>
      <c r="L360" s="10">
        <f t="shared" si="44"/>
        <v>42507.860196759255</v>
      </c>
      <c r="M360" s="11">
        <f t="shared" si="45"/>
        <v>28.764803240745096</v>
      </c>
      <c r="N360" t="b">
        <v>1</v>
      </c>
      <c r="O360" s="9">
        <f t="shared" si="46"/>
        <v>1.03088</v>
      </c>
      <c r="P360" s="14">
        <f t="shared" si="47"/>
        <v>193.04868913857678</v>
      </c>
      <c r="Q360" s="14" t="s">
        <v>8314</v>
      </c>
      <c r="R360" s="14" t="s">
        <v>8319</v>
      </c>
      <c r="S360">
        <v>267</v>
      </c>
      <c r="T360" t="b">
        <v>1</v>
      </c>
      <c r="U360" t="s">
        <v>8269</v>
      </c>
      <c r="V360">
        <f t="shared" si="48"/>
        <v>267</v>
      </c>
      <c r="W360" s="21" t="str">
        <f t="shared" si="49"/>
        <v xml:space="preserve"> </v>
      </c>
      <c r="X360" s="21" t="str">
        <f t="shared" si="50"/>
        <v xml:space="preserve"> </v>
      </c>
    </row>
    <row r="361" spans="1:24" ht="43.2" x14ac:dyDescent="0.3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43"/>
        <v>41957.216666666667</v>
      </c>
      <c r="K361">
        <v>1414028490</v>
      </c>
      <c r="L361" s="10">
        <f t="shared" si="44"/>
        <v>41935.070486111108</v>
      </c>
      <c r="M361" s="11">
        <f t="shared" si="45"/>
        <v>22.146180555559113</v>
      </c>
      <c r="N361" t="b">
        <v>1</v>
      </c>
      <c r="O361" s="9">
        <f t="shared" si="46"/>
        <v>1.0485537190082646</v>
      </c>
      <c r="P361" s="14">
        <f t="shared" si="47"/>
        <v>84.023178807947019</v>
      </c>
      <c r="Q361" s="14" t="s">
        <v>8314</v>
      </c>
      <c r="R361" s="14" t="s">
        <v>8319</v>
      </c>
      <c r="S361">
        <v>302</v>
      </c>
      <c r="T361" t="b">
        <v>1</v>
      </c>
      <c r="U361" t="s">
        <v>8269</v>
      </c>
      <c r="V361">
        <f t="shared" si="48"/>
        <v>302</v>
      </c>
      <c r="W361" s="21" t="str">
        <f t="shared" si="49"/>
        <v xml:space="preserve"> </v>
      </c>
      <c r="X361" s="21" t="str">
        <f t="shared" si="50"/>
        <v xml:space="preserve"> </v>
      </c>
    </row>
    <row r="362" spans="1:24" ht="43.2" x14ac:dyDescent="0.3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43"/>
        <v>42208.132638888885</v>
      </c>
      <c r="K362">
        <v>1433799180</v>
      </c>
      <c r="L362" s="10">
        <f t="shared" si="44"/>
        <v>42163.897916666669</v>
      </c>
      <c r="M362" s="11">
        <f t="shared" si="45"/>
        <v>44.234722222216078</v>
      </c>
      <c r="N362" t="b">
        <v>0</v>
      </c>
      <c r="O362" s="9">
        <f t="shared" si="46"/>
        <v>1.0137499999999999</v>
      </c>
      <c r="P362" s="14">
        <f t="shared" si="47"/>
        <v>139.82758620689654</v>
      </c>
      <c r="Q362" s="14" t="s">
        <v>8314</v>
      </c>
      <c r="R362" s="14" t="s">
        <v>8319</v>
      </c>
      <c r="S362">
        <v>87</v>
      </c>
      <c r="T362" t="b">
        <v>1</v>
      </c>
      <c r="U362" t="s">
        <v>8269</v>
      </c>
      <c r="V362">
        <f t="shared" si="48"/>
        <v>87</v>
      </c>
      <c r="W362" s="21" t="str">
        <f t="shared" si="49"/>
        <v xml:space="preserve"> </v>
      </c>
      <c r="X362" s="21" t="str">
        <f t="shared" si="50"/>
        <v xml:space="preserve"> </v>
      </c>
    </row>
    <row r="363" spans="1:24" ht="43.2" x14ac:dyDescent="0.3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43"/>
        <v>41966.042893518519</v>
      </c>
      <c r="K363">
        <v>1414108906</v>
      </c>
      <c r="L363" s="10">
        <f t="shared" si="44"/>
        <v>41936.001226851848</v>
      </c>
      <c r="M363" s="11">
        <f t="shared" si="45"/>
        <v>30.041666666671517</v>
      </c>
      <c r="N363" t="b">
        <v>0</v>
      </c>
      <c r="O363" s="9">
        <f t="shared" si="46"/>
        <v>1.1107699999999998</v>
      </c>
      <c r="P363" s="14">
        <f t="shared" si="47"/>
        <v>109.82189265536722</v>
      </c>
      <c r="Q363" s="14" t="s">
        <v>8314</v>
      </c>
      <c r="R363" s="14" t="s">
        <v>8319</v>
      </c>
      <c r="S363">
        <v>354</v>
      </c>
      <c r="T363" t="b">
        <v>1</v>
      </c>
      <c r="U363" t="s">
        <v>8269</v>
      </c>
      <c r="V363">
        <f t="shared" si="48"/>
        <v>354</v>
      </c>
      <c r="W363" s="21" t="str">
        <f t="shared" si="49"/>
        <v xml:space="preserve"> </v>
      </c>
      <c r="X363" s="21" t="str">
        <f t="shared" si="50"/>
        <v xml:space="preserve"> </v>
      </c>
    </row>
    <row r="364" spans="1:24" ht="57.6" x14ac:dyDescent="0.3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43"/>
        <v>41859</v>
      </c>
      <c r="K364">
        <v>1405573391</v>
      </c>
      <c r="L364" s="10">
        <f t="shared" si="44"/>
        <v>41837.210543981484</v>
      </c>
      <c r="M364" s="11">
        <f t="shared" si="45"/>
        <v>21.789456018515921</v>
      </c>
      <c r="N364" t="b">
        <v>0</v>
      </c>
      <c r="O364" s="9">
        <f t="shared" si="46"/>
        <v>1.2415933781686497</v>
      </c>
      <c r="P364" s="14">
        <f t="shared" si="47"/>
        <v>139.53488372093022</v>
      </c>
      <c r="Q364" s="14" t="s">
        <v>8314</v>
      </c>
      <c r="R364" s="14" t="s">
        <v>8319</v>
      </c>
      <c r="S364">
        <v>86</v>
      </c>
      <c r="T364" t="b">
        <v>1</v>
      </c>
      <c r="U364" t="s">
        <v>8269</v>
      </c>
      <c r="V364">
        <f t="shared" si="48"/>
        <v>86</v>
      </c>
      <c r="W364" s="21" t="str">
        <f t="shared" si="49"/>
        <v xml:space="preserve"> </v>
      </c>
      <c r="X364" s="21" t="str">
        <f t="shared" si="50"/>
        <v xml:space="preserve"> </v>
      </c>
    </row>
    <row r="365" spans="1:24" ht="57.6" x14ac:dyDescent="0.3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43"/>
        <v>40300.806944444441</v>
      </c>
      <c r="K365">
        <v>1268934736</v>
      </c>
      <c r="L365" s="10">
        <f t="shared" si="44"/>
        <v>40255.744629629626</v>
      </c>
      <c r="M365" s="11">
        <f t="shared" si="45"/>
        <v>45.062314814815181</v>
      </c>
      <c r="N365" t="b">
        <v>0</v>
      </c>
      <c r="O365" s="9">
        <f t="shared" si="46"/>
        <v>1.0133333333333334</v>
      </c>
      <c r="P365" s="14">
        <f t="shared" si="47"/>
        <v>347.84615384615387</v>
      </c>
      <c r="Q365" s="14" t="s">
        <v>8314</v>
      </c>
      <c r="R365" s="14" t="s">
        <v>8319</v>
      </c>
      <c r="S365">
        <v>26</v>
      </c>
      <c r="T365" t="b">
        <v>1</v>
      </c>
      <c r="U365" t="s">
        <v>8269</v>
      </c>
      <c r="V365">
        <f t="shared" si="48"/>
        <v>26</v>
      </c>
      <c r="W365" s="21" t="str">
        <f t="shared" si="49"/>
        <v xml:space="preserve"> </v>
      </c>
      <c r="X365" s="21" t="str">
        <f t="shared" si="50"/>
        <v xml:space="preserve"> </v>
      </c>
    </row>
    <row r="366" spans="1:24" ht="43.2" x14ac:dyDescent="0.3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43"/>
        <v>41811.165972222225</v>
      </c>
      <c r="K366">
        <v>1400704672</v>
      </c>
      <c r="L366" s="10">
        <f t="shared" si="44"/>
        <v>41780.859629629631</v>
      </c>
      <c r="M366" s="11">
        <f t="shared" si="45"/>
        <v>30.306342592593865</v>
      </c>
      <c r="N366" t="b">
        <v>0</v>
      </c>
      <c r="O366" s="9">
        <f t="shared" si="46"/>
        <v>1.1016142857142857</v>
      </c>
      <c r="P366" s="14">
        <f t="shared" si="47"/>
        <v>68.24159292035398</v>
      </c>
      <c r="Q366" s="14" t="s">
        <v>8314</v>
      </c>
      <c r="R366" s="14" t="s">
        <v>8319</v>
      </c>
      <c r="S366">
        <v>113</v>
      </c>
      <c r="T366" t="b">
        <v>1</v>
      </c>
      <c r="U366" t="s">
        <v>8269</v>
      </c>
      <c r="V366">
        <f t="shared" si="48"/>
        <v>113</v>
      </c>
      <c r="W366" s="21" t="str">
        <f t="shared" si="49"/>
        <v xml:space="preserve"> </v>
      </c>
      <c r="X366" s="21" t="str">
        <f t="shared" si="50"/>
        <v xml:space="preserve"> </v>
      </c>
    </row>
    <row r="367" spans="1:24" ht="43.2" x14ac:dyDescent="0.3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43"/>
        <v>41698.606469907405</v>
      </c>
      <c r="K367">
        <v>1391005999</v>
      </c>
      <c r="L367" s="10">
        <f t="shared" si="44"/>
        <v>41668.606469907405</v>
      </c>
      <c r="M367" s="11">
        <f t="shared" si="45"/>
        <v>30</v>
      </c>
      <c r="N367" t="b">
        <v>0</v>
      </c>
      <c r="O367" s="9">
        <f t="shared" si="46"/>
        <v>1.0397333333333334</v>
      </c>
      <c r="P367" s="14">
        <f t="shared" si="47"/>
        <v>239.93846153846152</v>
      </c>
      <c r="Q367" s="14" t="s">
        <v>8314</v>
      </c>
      <c r="R367" s="14" t="s">
        <v>8319</v>
      </c>
      <c r="S367">
        <v>65</v>
      </c>
      <c r="T367" t="b">
        <v>1</v>
      </c>
      <c r="U367" t="s">
        <v>8269</v>
      </c>
      <c r="V367">
        <f t="shared" si="48"/>
        <v>65</v>
      </c>
      <c r="W367" s="21" t="str">
        <f t="shared" si="49"/>
        <v xml:space="preserve"> </v>
      </c>
      <c r="X367" s="21" t="str">
        <f t="shared" si="50"/>
        <v xml:space="preserve"> </v>
      </c>
    </row>
    <row r="368" spans="1:24" ht="43.2" x14ac:dyDescent="0.3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43"/>
        <v>41049.793032407404</v>
      </c>
      <c r="K368">
        <v>1334948518</v>
      </c>
      <c r="L368" s="10">
        <f t="shared" si="44"/>
        <v>41019.793032407404</v>
      </c>
      <c r="M368" s="11">
        <f t="shared" si="45"/>
        <v>30</v>
      </c>
      <c r="N368" t="b">
        <v>0</v>
      </c>
      <c r="O368" s="9">
        <f t="shared" si="46"/>
        <v>1.013157894736842</v>
      </c>
      <c r="P368" s="14">
        <f t="shared" si="47"/>
        <v>287.31343283582089</v>
      </c>
      <c r="Q368" s="14" t="s">
        <v>8314</v>
      </c>
      <c r="R368" s="14" t="s">
        <v>8319</v>
      </c>
      <c r="S368">
        <v>134</v>
      </c>
      <c r="T368" t="b">
        <v>1</v>
      </c>
      <c r="U368" t="s">
        <v>8269</v>
      </c>
      <c r="V368">
        <f t="shared" si="48"/>
        <v>134</v>
      </c>
      <c r="W368" s="21" t="str">
        <f t="shared" si="49"/>
        <v xml:space="preserve"> </v>
      </c>
      <c r="X368" s="21" t="str">
        <f t="shared" si="50"/>
        <v xml:space="preserve"> </v>
      </c>
    </row>
    <row r="369" spans="1:24" ht="43.2" x14ac:dyDescent="0.3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43"/>
        <v>41395.207638888889</v>
      </c>
      <c r="K369">
        <v>1363960278</v>
      </c>
      <c r="L369" s="10">
        <f t="shared" si="44"/>
        <v>41355.577291666668</v>
      </c>
      <c r="M369" s="11">
        <f t="shared" si="45"/>
        <v>39.630347222220735</v>
      </c>
      <c r="N369" t="b">
        <v>0</v>
      </c>
      <c r="O369" s="9">
        <f t="shared" si="46"/>
        <v>1.033501</v>
      </c>
      <c r="P369" s="14">
        <f t="shared" si="47"/>
        <v>86.84882352941176</v>
      </c>
      <c r="Q369" s="14" t="s">
        <v>8314</v>
      </c>
      <c r="R369" s="14" t="s">
        <v>8319</v>
      </c>
      <c r="S369">
        <v>119</v>
      </c>
      <c r="T369" t="b">
        <v>1</v>
      </c>
      <c r="U369" t="s">
        <v>8269</v>
      </c>
      <c r="V369">
        <f t="shared" si="48"/>
        <v>119</v>
      </c>
      <c r="W369" s="21" t="str">
        <f t="shared" si="49"/>
        <v xml:space="preserve"> </v>
      </c>
      <c r="X369" s="21" t="str">
        <f t="shared" si="50"/>
        <v xml:space="preserve"> </v>
      </c>
    </row>
    <row r="370" spans="1:24" ht="43.2" x14ac:dyDescent="0.3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43"/>
        <v>42078.563912037032</v>
      </c>
      <c r="K370">
        <v>1423405922</v>
      </c>
      <c r="L370" s="10">
        <f t="shared" si="44"/>
        <v>42043.605578703704</v>
      </c>
      <c r="M370" s="11">
        <f t="shared" si="45"/>
        <v>34.958333333328483</v>
      </c>
      <c r="N370" t="b">
        <v>0</v>
      </c>
      <c r="O370" s="9">
        <f t="shared" si="46"/>
        <v>1.04112</v>
      </c>
      <c r="P370" s="14">
        <f t="shared" si="47"/>
        <v>81.84905660377359</v>
      </c>
      <c r="Q370" s="14" t="s">
        <v>8314</v>
      </c>
      <c r="R370" s="14" t="s">
        <v>8319</v>
      </c>
      <c r="S370">
        <v>159</v>
      </c>
      <c r="T370" t="b">
        <v>1</v>
      </c>
      <c r="U370" t="s">
        <v>8269</v>
      </c>
      <c r="V370">
        <f t="shared" si="48"/>
        <v>159</v>
      </c>
      <c r="W370" s="21" t="str">
        <f t="shared" si="49"/>
        <v xml:space="preserve"> </v>
      </c>
      <c r="X370" s="21" t="str">
        <f t="shared" si="50"/>
        <v xml:space="preserve"> </v>
      </c>
    </row>
    <row r="371" spans="1:24" ht="43.2" x14ac:dyDescent="0.3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43"/>
        <v>40923.551724537036</v>
      </c>
      <c r="K371">
        <v>1324041269</v>
      </c>
      <c r="L371" s="10">
        <f t="shared" si="44"/>
        <v>40893.551724537036</v>
      </c>
      <c r="M371" s="11">
        <f t="shared" si="45"/>
        <v>30</v>
      </c>
      <c r="N371" t="b">
        <v>0</v>
      </c>
      <c r="O371" s="9">
        <f t="shared" si="46"/>
        <v>1.1015569230769231</v>
      </c>
      <c r="P371" s="14">
        <f t="shared" si="47"/>
        <v>42.874970059880241</v>
      </c>
      <c r="Q371" s="14" t="s">
        <v>8314</v>
      </c>
      <c r="R371" s="14" t="s">
        <v>8319</v>
      </c>
      <c r="S371">
        <v>167</v>
      </c>
      <c r="T371" t="b">
        <v>1</v>
      </c>
      <c r="U371" t="s">
        <v>8269</v>
      </c>
      <c r="V371">
        <f t="shared" si="48"/>
        <v>167</v>
      </c>
      <c r="W371" s="21" t="str">
        <f t="shared" si="49"/>
        <v xml:space="preserve"> </v>
      </c>
      <c r="X371" s="21" t="str">
        <f t="shared" si="50"/>
        <v xml:space="preserve"> </v>
      </c>
    </row>
    <row r="372" spans="1:24" ht="43.2" x14ac:dyDescent="0.3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43"/>
        <v>42741.795138888891</v>
      </c>
      <c r="K372">
        <v>1481137500</v>
      </c>
      <c r="L372" s="10">
        <f t="shared" si="44"/>
        <v>42711.795138888891</v>
      </c>
      <c r="M372" s="11">
        <f t="shared" si="45"/>
        <v>30</v>
      </c>
      <c r="N372" t="b">
        <v>0</v>
      </c>
      <c r="O372" s="9">
        <f t="shared" si="46"/>
        <v>1.2202</v>
      </c>
      <c r="P372" s="14">
        <f t="shared" si="47"/>
        <v>709.41860465116281</v>
      </c>
      <c r="Q372" s="14" t="s">
        <v>8314</v>
      </c>
      <c r="R372" s="14" t="s">
        <v>8319</v>
      </c>
      <c r="S372">
        <v>43</v>
      </c>
      <c r="T372" t="b">
        <v>1</v>
      </c>
      <c r="U372" t="s">
        <v>8269</v>
      </c>
      <c r="V372">
        <f t="shared" si="48"/>
        <v>43</v>
      </c>
      <c r="W372" s="21" t="str">
        <f t="shared" si="49"/>
        <v xml:space="preserve"> </v>
      </c>
      <c r="X372" s="21" t="str">
        <f t="shared" si="50"/>
        <v xml:space="preserve"> </v>
      </c>
    </row>
    <row r="373" spans="1:24" ht="43.2" x14ac:dyDescent="0.3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43"/>
        <v>41306.767812500002</v>
      </c>
      <c r="K373">
        <v>1355855139</v>
      </c>
      <c r="L373" s="10">
        <f t="shared" si="44"/>
        <v>41261.767812500002</v>
      </c>
      <c r="M373" s="11">
        <f t="shared" si="45"/>
        <v>45</v>
      </c>
      <c r="N373" t="b">
        <v>0</v>
      </c>
      <c r="O373" s="9">
        <f t="shared" si="46"/>
        <v>1.1416866666666667</v>
      </c>
      <c r="P373" s="14">
        <f t="shared" si="47"/>
        <v>161.25517890772127</v>
      </c>
      <c r="Q373" s="14" t="s">
        <v>8314</v>
      </c>
      <c r="R373" s="14" t="s">
        <v>8319</v>
      </c>
      <c r="S373">
        <v>1062</v>
      </c>
      <c r="T373" t="b">
        <v>1</v>
      </c>
      <c r="U373" t="s">
        <v>8269</v>
      </c>
      <c r="V373">
        <f t="shared" si="48"/>
        <v>1062</v>
      </c>
      <c r="W373" s="21" t="str">
        <f t="shared" si="49"/>
        <v xml:space="preserve"> </v>
      </c>
      <c r="X373" s="21" t="str">
        <f t="shared" si="50"/>
        <v xml:space="preserve"> </v>
      </c>
    </row>
    <row r="374" spans="1:24" ht="28.8" x14ac:dyDescent="0.3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43"/>
        <v>42465.666666666672</v>
      </c>
      <c r="K374">
        <v>1456408244</v>
      </c>
      <c r="L374" s="10">
        <f t="shared" si="44"/>
        <v>42425.576898148152</v>
      </c>
      <c r="M374" s="11">
        <f t="shared" si="45"/>
        <v>40.089768518519122</v>
      </c>
      <c r="N374" t="b">
        <v>0</v>
      </c>
      <c r="O374" s="9">
        <f t="shared" si="46"/>
        <v>1.2533333333333334</v>
      </c>
      <c r="P374" s="14">
        <f t="shared" si="47"/>
        <v>41.777777777777779</v>
      </c>
      <c r="Q374" s="14" t="s">
        <v>8314</v>
      </c>
      <c r="R374" s="14" t="s">
        <v>8319</v>
      </c>
      <c r="S374">
        <v>9</v>
      </c>
      <c r="T374" t="b">
        <v>1</v>
      </c>
      <c r="U374" t="s">
        <v>8269</v>
      </c>
      <c r="V374">
        <f t="shared" si="48"/>
        <v>9</v>
      </c>
      <c r="W374" s="21" t="str">
        <f t="shared" si="49"/>
        <v xml:space="preserve"> </v>
      </c>
      <c r="X374" s="21" t="str">
        <f t="shared" si="50"/>
        <v xml:space="preserve"> </v>
      </c>
    </row>
    <row r="375" spans="1:24" ht="43.2" x14ac:dyDescent="0.3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43"/>
        <v>41108.91201388889</v>
      </c>
      <c r="K375">
        <v>1340056398</v>
      </c>
      <c r="L375" s="10">
        <f t="shared" si="44"/>
        <v>41078.91201388889</v>
      </c>
      <c r="M375" s="11">
        <f t="shared" si="45"/>
        <v>30</v>
      </c>
      <c r="N375" t="b">
        <v>0</v>
      </c>
      <c r="O375" s="9">
        <f t="shared" si="46"/>
        <v>1.0666666666666667</v>
      </c>
      <c r="P375" s="14">
        <f t="shared" si="47"/>
        <v>89.887640449438209</v>
      </c>
      <c r="Q375" s="14" t="s">
        <v>8314</v>
      </c>
      <c r="R375" s="14" t="s">
        <v>8319</v>
      </c>
      <c r="S375">
        <v>89</v>
      </c>
      <c r="T375" t="b">
        <v>1</v>
      </c>
      <c r="U375" t="s">
        <v>8269</v>
      </c>
      <c r="V375">
        <f t="shared" si="48"/>
        <v>89</v>
      </c>
      <c r="W375" s="21" t="str">
        <f t="shared" si="49"/>
        <v xml:space="preserve"> </v>
      </c>
      <c r="X375" s="21" t="str">
        <f t="shared" si="50"/>
        <v xml:space="preserve"> </v>
      </c>
    </row>
    <row r="376" spans="1:24" ht="43.2" x14ac:dyDescent="0.3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43"/>
        <v>40802.889247685183</v>
      </c>
      <c r="K376">
        <v>1312320031</v>
      </c>
      <c r="L376" s="10">
        <f t="shared" si="44"/>
        <v>40757.889247685183</v>
      </c>
      <c r="M376" s="11">
        <f t="shared" si="45"/>
        <v>45</v>
      </c>
      <c r="N376" t="b">
        <v>0</v>
      </c>
      <c r="O376" s="9">
        <f t="shared" si="46"/>
        <v>1.3065</v>
      </c>
      <c r="P376" s="14">
        <f t="shared" si="47"/>
        <v>45.051724137931032</v>
      </c>
      <c r="Q376" s="14" t="s">
        <v>8314</v>
      </c>
      <c r="R376" s="14" t="s">
        <v>8319</v>
      </c>
      <c r="S376">
        <v>174</v>
      </c>
      <c r="T376" t="b">
        <v>1</v>
      </c>
      <c r="U376" t="s">
        <v>8269</v>
      </c>
      <c r="V376">
        <f t="shared" si="48"/>
        <v>174</v>
      </c>
      <c r="W376" s="21" t="str">
        <f t="shared" si="49"/>
        <v xml:space="preserve"> </v>
      </c>
      <c r="X376" s="21" t="str">
        <f t="shared" si="50"/>
        <v xml:space="preserve"> </v>
      </c>
    </row>
    <row r="377" spans="1:24" ht="43.2" x14ac:dyDescent="0.3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43"/>
        <v>41699.720833333333</v>
      </c>
      <c r="K377">
        <v>1390088311</v>
      </c>
      <c r="L377" s="10">
        <f t="shared" si="44"/>
        <v>41657.985081018516</v>
      </c>
      <c r="M377" s="11">
        <f t="shared" si="45"/>
        <v>41.735752314816636</v>
      </c>
      <c r="N377" t="b">
        <v>0</v>
      </c>
      <c r="O377" s="9">
        <f t="shared" si="46"/>
        <v>1.2</v>
      </c>
      <c r="P377" s="14">
        <f t="shared" si="47"/>
        <v>42.857142857142854</v>
      </c>
      <c r="Q377" s="14" t="s">
        <v>8314</v>
      </c>
      <c r="R377" s="14" t="s">
        <v>8319</v>
      </c>
      <c r="S377">
        <v>14</v>
      </c>
      <c r="T377" t="b">
        <v>1</v>
      </c>
      <c r="U377" t="s">
        <v>8269</v>
      </c>
      <c r="V377">
        <f t="shared" si="48"/>
        <v>14</v>
      </c>
      <c r="W377" s="21" t="str">
        <f t="shared" si="49"/>
        <v xml:space="preserve"> </v>
      </c>
      <c r="X377" s="21" t="str">
        <f t="shared" si="50"/>
        <v xml:space="preserve"> </v>
      </c>
    </row>
    <row r="378" spans="1:24" ht="43.2" x14ac:dyDescent="0.3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43"/>
        <v>42607.452731481477</v>
      </c>
      <c r="K378">
        <v>1469443916</v>
      </c>
      <c r="L378" s="10">
        <f t="shared" si="44"/>
        <v>42576.452731481477</v>
      </c>
      <c r="M378" s="11">
        <f t="shared" si="45"/>
        <v>31</v>
      </c>
      <c r="N378" t="b">
        <v>0</v>
      </c>
      <c r="O378" s="9">
        <f t="shared" si="46"/>
        <v>1.0595918367346939</v>
      </c>
      <c r="P378" s="14">
        <f t="shared" si="47"/>
        <v>54.083333333333336</v>
      </c>
      <c r="Q378" s="14" t="s">
        <v>8314</v>
      </c>
      <c r="R378" s="14" t="s">
        <v>8319</v>
      </c>
      <c r="S378">
        <v>48</v>
      </c>
      <c r="T378" t="b">
        <v>1</v>
      </c>
      <c r="U378" t="s">
        <v>8269</v>
      </c>
      <c r="V378">
        <f t="shared" si="48"/>
        <v>48</v>
      </c>
      <c r="W378" s="21" t="str">
        <f t="shared" si="49"/>
        <v xml:space="preserve"> </v>
      </c>
      <c r="X378" s="21" t="str">
        <f t="shared" si="50"/>
        <v xml:space="preserve"> </v>
      </c>
    </row>
    <row r="379" spans="1:24" ht="43.2" x14ac:dyDescent="0.3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43"/>
        <v>42322.292361111111</v>
      </c>
      <c r="K379">
        <v>1444888868</v>
      </c>
      <c r="L379" s="10">
        <f t="shared" si="44"/>
        <v>42292.250787037032</v>
      </c>
      <c r="M379" s="11">
        <f t="shared" si="45"/>
        <v>30.041574074079108</v>
      </c>
      <c r="N379" t="b">
        <v>0</v>
      </c>
      <c r="O379" s="9">
        <f t="shared" si="46"/>
        <v>1.1439999999999999</v>
      </c>
      <c r="P379" s="14">
        <f t="shared" si="47"/>
        <v>103.21804511278195</v>
      </c>
      <c r="Q379" s="14" t="s">
        <v>8314</v>
      </c>
      <c r="R379" s="14" t="s">
        <v>8319</v>
      </c>
      <c r="S379">
        <v>133</v>
      </c>
      <c r="T379" t="b">
        <v>1</v>
      </c>
      <c r="U379" t="s">
        <v>8269</v>
      </c>
      <c r="V379">
        <f t="shared" si="48"/>
        <v>133</v>
      </c>
      <c r="W379" s="21" t="str">
        <f t="shared" si="49"/>
        <v xml:space="preserve"> </v>
      </c>
      <c r="X379" s="21" t="str">
        <f t="shared" si="50"/>
        <v xml:space="preserve"> </v>
      </c>
    </row>
    <row r="380" spans="1:24" ht="57.6" x14ac:dyDescent="0.3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43"/>
        <v>42394.994444444441</v>
      </c>
      <c r="K380">
        <v>1451655808</v>
      </c>
      <c r="L380" s="10">
        <f t="shared" si="44"/>
        <v>42370.571851851855</v>
      </c>
      <c r="M380" s="11">
        <f t="shared" si="45"/>
        <v>24.422592592585715</v>
      </c>
      <c r="N380" t="b">
        <v>0</v>
      </c>
      <c r="O380" s="9">
        <f t="shared" si="46"/>
        <v>1.1176666666666666</v>
      </c>
      <c r="P380" s="14">
        <f t="shared" si="47"/>
        <v>40.397590361445786</v>
      </c>
      <c r="Q380" s="14" t="s">
        <v>8314</v>
      </c>
      <c r="R380" s="14" t="s">
        <v>8319</v>
      </c>
      <c r="S380">
        <v>83</v>
      </c>
      <c r="T380" t="b">
        <v>1</v>
      </c>
      <c r="U380" t="s">
        <v>8269</v>
      </c>
      <c r="V380">
        <f t="shared" si="48"/>
        <v>83</v>
      </c>
      <c r="W380" s="21" t="str">
        <f t="shared" si="49"/>
        <v xml:space="preserve"> </v>
      </c>
      <c r="X380" s="21" t="str">
        <f t="shared" si="50"/>
        <v xml:space="preserve"> </v>
      </c>
    </row>
    <row r="381" spans="1:24" ht="43.2" x14ac:dyDescent="0.3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43"/>
        <v>41032.688333333332</v>
      </c>
      <c r="K381">
        <v>1332174672</v>
      </c>
      <c r="L381" s="10">
        <f t="shared" si="44"/>
        <v>40987.688333333332</v>
      </c>
      <c r="M381" s="11">
        <f t="shared" si="45"/>
        <v>45</v>
      </c>
      <c r="N381" t="b">
        <v>0</v>
      </c>
      <c r="O381" s="9">
        <f t="shared" si="46"/>
        <v>1.1608000000000001</v>
      </c>
      <c r="P381" s="14">
        <f t="shared" si="47"/>
        <v>116.85906040268456</v>
      </c>
      <c r="Q381" s="14" t="s">
        <v>8314</v>
      </c>
      <c r="R381" s="14" t="s">
        <v>8319</v>
      </c>
      <c r="S381">
        <v>149</v>
      </c>
      <c r="T381" t="b">
        <v>1</v>
      </c>
      <c r="U381" t="s">
        <v>8269</v>
      </c>
      <c r="V381">
        <f t="shared" si="48"/>
        <v>149</v>
      </c>
      <c r="W381" s="21" t="str">
        <f t="shared" si="49"/>
        <v xml:space="preserve"> </v>
      </c>
      <c r="X381" s="21" t="str">
        <f t="shared" si="50"/>
        <v xml:space="preserve"> </v>
      </c>
    </row>
    <row r="382" spans="1:24" ht="57.6" x14ac:dyDescent="0.3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43"/>
        <v>42392.719814814816</v>
      </c>
      <c r="K382">
        <v>1451409392</v>
      </c>
      <c r="L382" s="10">
        <f t="shared" si="44"/>
        <v>42367.719814814816</v>
      </c>
      <c r="M382" s="11">
        <f t="shared" si="45"/>
        <v>25</v>
      </c>
      <c r="N382" t="b">
        <v>0</v>
      </c>
      <c r="O382" s="9">
        <f t="shared" si="46"/>
        <v>1.415</v>
      </c>
      <c r="P382" s="14">
        <f t="shared" si="47"/>
        <v>115.51020408163265</v>
      </c>
      <c r="Q382" s="14" t="s">
        <v>8314</v>
      </c>
      <c r="R382" s="14" t="s">
        <v>8319</v>
      </c>
      <c r="S382">
        <v>49</v>
      </c>
      <c r="T382" t="b">
        <v>1</v>
      </c>
      <c r="U382" t="s">
        <v>8269</v>
      </c>
      <c r="V382">
        <f t="shared" si="48"/>
        <v>49</v>
      </c>
      <c r="W382" s="21" t="str">
        <f t="shared" si="49"/>
        <v xml:space="preserve"> </v>
      </c>
      <c r="X382" s="21" t="str">
        <f t="shared" si="50"/>
        <v xml:space="preserve"> </v>
      </c>
    </row>
    <row r="383" spans="1:24" ht="43.2" x14ac:dyDescent="0.3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43"/>
        <v>41120.208333333336</v>
      </c>
      <c r="K383">
        <v>1340642717</v>
      </c>
      <c r="L383" s="10">
        <f t="shared" si="44"/>
        <v>41085.698113425926</v>
      </c>
      <c r="M383" s="11">
        <f t="shared" si="45"/>
        <v>34.510219907409919</v>
      </c>
      <c r="N383" t="b">
        <v>0</v>
      </c>
      <c r="O383" s="9">
        <f t="shared" si="46"/>
        <v>1.0472999999999999</v>
      </c>
      <c r="P383" s="14">
        <f t="shared" si="47"/>
        <v>104.31274900398407</v>
      </c>
      <c r="Q383" s="14" t="s">
        <v>8314</v>
      </c>
      <c r="R383" s="14" t="s">
        <v>8319</v>
      </c>
      <c r="S383">
        <v>251</v>
      </c>
      <c r="T383" t="b">
        <v>1</v>
      </c>
      <c r="U383" t="s">
        <v>8269</v>
      </c>
      <c r="V383">
        <f t="shared" si="48"/>
        <v>251</v>
      </c>
      <c r="W383" s="21" t="str">
        <f t="shared" si="49"/>
        <v xml:space="preserve"> </v>
      </c>
      <c r="X383" s="21" t="str">
        <f t="shared" si="50"/>
        <v xml:space="preserve"> </v>
      </c>
    </row>
    <row r="384" spans="1:24" ht="57.6" x14ac:dyDescent="0.3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43"/>
        <v>41158.709490740745</v>
      </c>
      <c r="K384">
        <v>1345741300</v>
      </c>
      <c r="L384" s="10">
        <f t="shared" si="44"/>
        <v>41144.709490740745</v>
      </c>
      <c r="M384" s="11">
        <f t="shared" si="45"/>
        <v>14</v>
      </c>
      <c r="N384" t="b">
        <v>0</v>
      </c>
      <c r="O384" s="9">
        <f t="shared" si="46"/>
        <v>2.5583333333333331</v>
      </c>
      <c r="P384" s="14">
        <f t="shared" si="47"/>
        <v>69.772727272727266</v>
      </c>
      <c r="Q384" s="14" t="s">
        <v>8314</v>
      </c>
      <c r="R384" s="14" t="s">
        <v>8319</v>
      </c>
      <c r="S384">
        <v>22</v>
      </c>
      <c r="T384" t="b">
        <v>1</v>
      </c>
      <c r="U384" t="s">
        <v>8269</v>
      </c>
      <c r="V384">
        <f t="shared" si="48"/>
        <v>22</v>
      </c>
      <c r="W384" s="21" t="str">
        <f t="shared" si="49"/>
        <v xml:space="preserve"> </v>
      </c>
      <c r="X384" s="21" t="str">
        <f t="shared" si="50"/>
        <v xml:space="preserve"> </v>
      </c>
    </row>
    <row r="385" spans="1:24" ht="43.2" x14ac:dyDescent="0.3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43"/>
        <v>41778.117581018516</v>
      </c>
      <c r="K385">
        <v>1398480559</v>
      </c>
      <c r="L385" s="10">
        <f t="shared" si="44"/>
        <v>41755.117581018516</v>
      </c>
      <c r="M385" s="11">
        <f t="shared" si="45"/>
        <v>23</v>
      </c>
      <c r="N385" t="b">
        <v>0</v>
      </c>
      <c r="O385" s="9">
        <f t="shared" si="46"/>
        <v>2.0670670670670672</v>
      </c>
      <c r="P385" s="14">
        <f t="shared" si="47"/>
        <v>43.020833333333336</v>
      </c>
      <c r="Q385" s="14" t="s">
        <v>8314</v>
      </c>
      <c r="R385" s="14" t="s">
        <v>8319</v>
      </c>
      <c r="S385">
        <v>48</v>
      </c>
      <c r="T385" t="b">
        <v>1</v>
      </c>
      <c r="U385" t="s">
        <v>8269</v>
      </c>
      <c r="V385">
        <f t="shared" si="48"/>
        <v>48</v>
      </c>
      <c r="W385" s="21" t="str">
        <f t="shared" si="49"/>
        <v xml:space="preserve"> </v>
      </c>
      <c r="X385" s="21" t="str">
        <f t="shared" si="50"/>
        <v xml:space="preserve"> </v>
      </c>
    </row>
    <row r="386" spans="1:24" ht="43.2" x14ac:dyDescent="0.3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ref="J386:J449" si="51">(((I386/60)/60)/24)+DATE(1970,1,1)</f>
        <v>42010.781793981485</v>
      </c>
      <c r="K386">
        <v>1417977947</v>
      </c>
      <c r="L386" s="10">
        <f t="shared" ref="L386:L449" si="52">(((K386/60)/60)/24)+DATE(1970,1,1)</f>
        <v>41980.781793981485</v>
      </c>
      <c r="M386" s="11">
        <f t="shared" ref="M386:M449" si="53">J386-L386</f>
        <v>30</v>
      </c>
      <c r="N386" t="b">
        <v>0</v>
      </c>
      <c r="O386" s="9">
        <f t="shared" ref="O386:O449" si="54">E386/D386</f>
        <v>1.1210500000000001</v>
      </c>
      <c r="P386" s="14">
        <f t="shared" ref="P386:P449" si="55">IF(E386&gt;0,(E386/S386),0)</f>
        <v>58.540469973890339</v>
      </c>
      <c r="Q386" s="14" t="s">
        <v>8314</v>
      </c>
      <c r="R386" s="14" t="s">
        <v>8319</v>
      </c>
      <c r="S386">
        <v>383</v>
      </c>
      <c r="T386" t="b">
        <v>1</v>
      </c>
      <c r="U386" t="s">
        <v>8269</v>
      </c>
      <c r="V386">
        <f t="shared" si="48"/>
        <v>383</v>
      </c>
      <c r="W386" s="21" t="str">
        <f t="shared" si="49"/>
        <v xml:space="preserve"> </v>
      </c>
      <c r="X386" s="21" t="str">
        <f t="shared" si="50"/>
        <v xml:space="preserve"> </v>
      </c>
    </row>
    <row r="387" spans="1:24" ht="43.2" x14ac:dyDescent="0.3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si="51"/>
        <v>41964.626168981486</v>
      </c>
      <c r="K387">
        <v>1413986501</v>
      </c>
      <c r="L387" s="10">
        <f t="shared" si="52"/>
        <v>41934.584502314814</v>
      </c>
      <c r="M387" s="11">
        <f t="shared" si="53"/>
        <v>30.041666666671517</v>
      </c>
      <c r="N387" t="b">
        <v>0</v>
      </c>
      <c r="O387" s="9">
        <f t="shared" si="54"/>
        <v>1.05982</v>
      </c>
      <c r="P387" s="14">
        <f t="shared" si="55"/>
        <v>111.79535864978902</v>
      </c>
      <c r="Q387" s="14" t="s">
        <v>8314</v>
      </c>
      <c r="R387" s="14" t="s">
        <v>8319</v>
      </c>
      <c r="S387">
        <v>237</v>
      </c>
      <c r="T387" t="b">
        <v>1</v>
      </c>
      <c r="U387" t="s">
        <v>8269</v>
      </c>
      <c r="V387">
        <f t="shared" ref="V387:V450" si="56">IF(F387 = "successful",S387," ")</f>
        <v>237</v>
      </c>
      <c r="W387" s="21" t="str">
        <f t="shared" ref="W387:W450" si="57">IF(F387 = "failed",S387," ")</f>
        <v xml:space="preserve"> </v>
      </c>
      <c r="X387" s="21" t="str">
        <f t="shared" ref="X387:X450" si="58">IF(F387 = "canceled",S387," ")</f>
        <v xml:space="preserve"> </v>
      </c>
    </row>
    <row r="388" spans="1:24" ht="43.2" x14ac:dyDescent="0.3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51"/>
        <v>42226.951284722221</v>
      </c>
      <c r="K388">
        <v>1437950991</v>
      </c>
      <c r="L388" s="10">
        <f t="shared" si="52"/>
        <v>42211.951284722221</v>
      </c>
      <c r="M388" s="11">
        <f t="shared" si="53"/>
        <v>15</v>
      </c>
      <c r="N388" t="b">
        <v>0</v>
      </c>
      <c r="O388" s="9">
        <f t="shared" si="54"/>
        <v>1.0016666666666667</v>
      </c>
      <c r="P388" s="14">
        <f t="shared" si="55"/>
        <v>46.230769230769234</v>
      </c>
      <c r="Q388" s="14" t="s">
        <v>8314</v>
      </c>
      <c r="R388" s="14" t="s">
        <v>8319</v>
      </c>
      <c r="S388">
        <v>13</v>
      </c>
      <c r="T388" t="b">
        <v>1</v>
      </c>
      <c r="U388" t="s">
        <v>8269</v>
      </c>
      <c r="V388">
        <f t="shared" si="56"/>
        <v>13</v>
      </c>
      <c r="W388" s="21" t="str">
        <f t="shared" si="57"/>
        <v xml:space="preserve"> </v>
      </c>
      <c r="X388" s="21" t="str">
        <f t="shared" si="58"/>
        <v xml:space="preserve"> </v>
      </c>
    </row>
    <row r="389" spans="1:24" ht="57.6" x14ac:dyDescent="0.3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51"/>
        <v>42231.25</v>
      </c>
      <c r="K389">
        <v>1436976858</v>
      </c>
      <c r="L389" s="10">
        <f t="shared" si="52"/>
        <v>42200.67659722222</v>
      </c>
      <c r="M389" s="11">
        <f t="shared" si="53"/>
        <v>30.573402777779847</v>
      </c>
      <c r="N389" t="b">
        <v>0</v>
      </c>
      <c r="O389" s="9">
        <f t="shared" si="54"/>
        <v>2.1398947368421051</v>
      </c>
      <c r="P389" s="14">
        <f t="shared" si="55"/>
        <v>144.69039145907473</v>
      </c>
      <c r="Q389" s="14" t="s">
        <v>8314</v>
      </c>
      <c r="R389" s="14" t="s">
        <v>8319</v>
      </c>
      <c r="S389">
        <v>562</v>
      </c>
      <c r="T389" t="b">
        <v>1</v>
      </c>
      <c r="U389" t="s">
        <v>8269</v>
      </c>
      <c r="V389">
        <f t="shared" si="56"/>
        <v>562</v>
      </c>
      <c r="W389" s="21" t="str">
        <f t="shared" si="57"/>
        <v xml:space="preserve"> </v>
      </c>
      <c r="X389" s="21" t="str">
        <f t="shared" si="58"/>
        <v xml:space="preserve"> </v>
      </c>
    </row>
    <row r="390" spans="1:24" ht="43.2" x14ac:dyDescent="0.3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51"/>
        <v>42579.076157407413</v>
      </c>
      <c r="K390">
        <v>1467078580</v>
      </c>
      <c r="L390" s="10">
        <f t="shared" si="52"/>
        <v>42549.076157407413</v>
      </c>
      <c r="M390" s="11">
        <f t="shared" si="53"/>
        <v>30</v>
      </c>
      <c r="N390" t="b">
        <v>0</v>
      </c>
      <c r="O390" s="9">
        <f t="shared" si="54"/>
        <v>1.2616000000000001</v>
      </c>
      <c r="P390" s="14">
        <f t="shared" si="55"/>
        <v>88.845070422535215</v>
      </c>
      <c r="Q390" s="14" t="s">
        <v>8314</v>
      </c>
      <c r="R390" s="14" t="s">
        <v>8319</v>
      </c>
      <c r="S390">
        <v>71</v>
      </c>
      <c r="T390" t="b">
        <v>1</v>
      </c>
      <c r="U390" t="s">
        <v>8269</v>
      </c>
      <c r="V390">
        <f t="shared" si="56"/>
        <v>71</v>
      </c>
      <c r="W390" s="21" t="str">
        <f t="shared" si="57"/>
        <v xml:space="preserve"> </v>
      </c>
      <c r="X390" s="21" t="str">
        <f t="shared" si="58"/>
        <v xml:space="preserve"> </v>
      </c>
    </row>
    <row r="391" spans="1:24" ht="57.6" x14ac:dyDescent="0.3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51"/>
        <v>41705.957638888889</v>
      </c>
      <c r="K391">
        <v>1391477450</v>
      </c>
      <c r="L391" s="10">
        <f t="shared" si="52"/>
        <v>41674.063078703701</v>
      </c>
      <c r="M391" s="11">
        <f t="shared" si="53"/>
        <v>31.894560185188311</v>
      </c>
      <c r="N391" t="b">
        <v>0</v>
      </c>
      <c r="O391" s="9">
        <f t="shared" si="54"/>
        <v>1.8153547058823529</v>
      </c>
      <c r="P391" s="14">
        <f t="shared" si="55"/>
        <v>81.75107284768211</v>
      </c>
      <c r="Q391" s="14" t="s">
        <v>8314</v>
      </c>
      <c r="R391" s="14" t="s">
        <v>8319</v>
      </c>
      <c r="S391">
        <v>1510</v>
      </c>
      <c r="T391" t="b">
        <v>1</v>
      </c>
      <c r="U391" t="s">
        <v>8269</v>
      </c>
      <c r="V391">
        <f t="shared" si="56"/>
        <v>1510</v>
      </c>
      <c r="W391" s="21" t="str">
        <f t="shared" si="57"/>
        <v xml:space="preserve"> </v>
      </c>
      <c r="X391" s="21" t="str">
        <f t="shared" si="58"/>
        <v xml:space="preserve"> </v>
      </c>
    </row>
    <row r="392" spans="1:24" ht="43.2" x14ac:dyDescent="0.3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51"/>
        <v>42132.036712962959</v>
      </c>
      <c r="K392">
        <v>1429318372</v>
      </c>
      <c r="L392" s="10">
        <f t="shared" si="52"/>
        <v>42112.036712962959</v>
      </c>
      <c r="M392" s="11">
        <f t="shared" si="53"/>
        <v>20</v>
      </c>
      <c r="N392" t="b">
        <v>0</v>
      </c>
      <c r="O392" s="9">
        <f t="shared" si="54"/>
        <v>1</v>
      </c>
      <c r="P392" s="14">
        <f t="shared" si="55"/>
        <v>71.428571428571431</v>
      </c>
      <c r="Q392" s="14" t="s">
        <v>8314</v>
      </c>
      <c r="R392" s="14" t="s">
        <v>8319</v>
      </c>
      <c r="S392">
        <v>14</v>
      </c>
      <c r="T392" t="b">
        <v>1</v>
      </c>
      <c r="U392" t="s">
        <v>8269</v>
      </c>
      <c r="V392">
        <f t="shared" si="56"/>
        <v>14</v>
      </c>
      <c r="W392" s="21" t="str">
        <f t="shared" si="57"/>
        <v xml:space="preserve"> </v>
      </c>
      <c r="X392" s="21" t="str">
        <f t="shared" si="58"/>
        <v xml:space="preserve"> </v>
      </c>
    </row>
    <row r="393" spans="1:24" ht="43.2" x14ac:dyDescent="0.3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51"/>
        <v>40895.040972222225</v>
      </c>
      <c r="K393">
        <v>1321578051</v>
      </c>
      <c r="L393" s="10">
        <f t="shared" si="52"/>
        <v>40865.042256944449</v>
      </c>
      <c r="M393" s="11">
        <f t="shared" si="53"/>
        <v>29.998715277775773</v>
      </c>
      <c r="N393" t="b">
        <v>0</v>
      </c>
      <c r="O393" s="9">
        <f t="shared" si="54"/>
        <v>1.0061</v>
      </c>
      <c r="P393" s="14">
        <f t="shared" si="55"/>
        <v>104.25906735751295</v>
      </c>
      <c r="Q393" s="14" t="s">
        <v>8314</v>
      </c>
      <c r="R393" s="14" t="s">
        <v>8319</v>
      </c>
      <c r="S393">
        <v>193</v>
      </c>
      <c r="T393" t="b">
        <v>1</v>
      </c>
      <c r="U393" t="s">
        <v>8269</v>
      </c>
      <c r="V393">
        <f t="shared" si="56"/>
        <v>193</v>
      </c>
      <c r="W393" s="21" t="str">
        <f t="shared" si="57"/>
        <v xml:space="preserve"> </v>
      </c>
      <c r="X393" s="21" t="str">
        <f t="shared" si="58"/>
        <v xml:space="preserve"> </v>
      </c>
    </row>
    <row r="394" spans="1:24" ht="43.2" x14ac:dyDescent="0.3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51"/>
        <v>40794.125</v>
      </c>
      <c r="K394">
        <v>1312823571</v>
      </c>
      <c r="L394" s="10">
        <f t="shared" si="52"/>
        <v>40763.717256944445</v>
      </c>
      <c r="M394" s="11">
        <f t="shared" si="53"/>
        <v>30.407743055555329</v>
      </c>
      <c r="N394" t="b">
        <v>0</v>
      </c>
      <c r="O394" s="9">
        <f t="shared" si="54"/>
        <v>1.009027027027027</v>
      </c>
      <c r="P394" s="14">
        <f t="shared" si="55"/>
        <v>90.616504854368927</v>
      </c>
      <c r="Q394" s="14" t="s">
        <v>8314</v>
      </c>
      <c r="R394" s="14" t="s">
        <v>8319</v>
      </c>
      <c r="S394">
        <v>206</v>
      </c>
      <c r="T394" t="b">
        <v>1</v>
      </c>
      <c r="U394" t="s">
        <v>8269</v>
      </c>
      <c r="V394">
        <f t="shared" si="56"/>
        <v>206</v>
      </c>
      <c r="W394" s="21" t="str">
        <f t="shared" si="57"/>
        <v xml:space="preserve"> </v>
      </c>
      <c r="X394" s="21" t="str">
        <f t="shared" si="58"/>
        <v xml:space="preserve"> </v>
      </c>
    </row>
    <row r="395" spans="1:24" ht="43.2" x14ac:dyDescent="0.3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51"/>
        <v>41557.708935185183</v>
      </c>
      <c r="K395">
        <v>1378746052</v>
      </c>
      <c r="L395" s="10">
        <f t="shared" si="52"/>
        <v>41526.708935185183</v>
      </c>
      <c r="M395" s="11">
        <f t="shared" si="53"/>
        <v>31</v>
      </c>
      <c r="N395" t="b">
        <v>0</v>
      </c>
      <c r="O395" s="9">
        <f t="shared" si="54"/>
        <v>1.10446</v>
      </c>
      <c r="P395" s="14">
        <f t="shared" si="55"/>
        <v>157.33048433048432</v>
      </c>
      <c r="Q395" s="14" t="s">
        <v>8314</v>
      </c>
      <c r="R395" s="14" t="s">
        <v>8319</v>
      </c>
      <c r="S395">
        <v>351</v>
      </c>
      <c r="T395" t="b">
        <v>1</v>
      </c>
      <c r="U395" t="s">
        <v>8269</v>
      </c>
      <c r="V395">
        <f t="shared" si="56"/>
        <v>351</v>
      </c>
      <c r="W395" s="21" t="str">
        <f t="shared" si="57"/>
        <v xml:space="preserve"> </v>
      </c>
      <c r="X395" s="21" t="str">
        <f t="shared" si="58"/>
        <v xml:space="preserve"> </v>
      </c>
    </row>
    <row r="396" spans="1:24" ht="43.2" x14ac:dyDescent="0.3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51"/>
        <v>42477.776412037041</v>
      </c>
      <c r="K396">
        <v>1455737882</v>
      </c>
      <c r="L396" s="10">
        <f t="shared" si="52"/>
        <v>42417.818078703705</v>
      </c>
      <c r="M396" s="11">
        <f t="shared" si="53"/>
        <v>59.958333333335759</v>
      </c>
      <c r="N396" t="b">
        <v>0</v>
      </c>
      <c r="O396" s="9">
        <f t="shared" si="54"/>
        <v>1.118936170212766</v>
      </c>
      <c r="P396" s="14">
        <f t="shared" si="55"/>
        <v>105.18</v>
      </c>
      <c r="Q396" s="14" t="s">
        <v>8314</v>
      </c>
      <c r="R396" s="14" t="s">
        <v>8319</v>
      </c>
      <c r="S396">
        <v>50</v>
      </c>
      <c r="T396" t="b">
        <v>1</v>
      </c>
      <c r="U396" t="s">
        <v>8269</v>
      </c>
      <c r="V396">
        <f t="shared" si="56"/>
        <v>50</v>
      </c>
      <c r="W396" s="21" t="str">
        <f t="shared" si="57"/>
        <v xml:space="preserve"> </v>
      </c>
      <c r="X396" s="21" t="str">
        <f t="shared" si="58"/>
        <v xml:space="preserve"> </v>
      </c>
    </row>
    <row r="397" spans="1:24" ht="43.2" x14ac:dyDescent="0.3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51"/>
        <v>41026.897222222222</v>
      </c>
      <c r="K397">
        <v>1332452960</v>
      </c>
      <c r="L397" s="10">
        <f t="shared" si="52"/>
        <v>40990.909259259257</v>
      </c>
      <c r="M397" s="11">
        <f t="shared" si="53"/>
        <v>35.987962962964957</v>
      </c>
      <c r="N397" t="b">
        <v>0</v>
      </c>
      <c r="O397" s="9">
        <f t="shared" si="54"/>
        <v>1.0804450000000001</v>
      </c>
      <c r="P397" s="14">
        <f t="shared" si="55"/>
        <v>58.719836956521746</v>
      </c>
      <c r="Q397" s="14" t="s">
        <v>8314</v>
      </c>
      <c r="R397" s="14" t="s">
        <v>8319</v>
      </c>
      <c r="S397">
        <v>184</v>
      </c>
      <c r="T397" t="b">
        <v>1</v>
      </c>
      <c r="U397" t="s">
        <v>8269</v>
      </c>
      <c r="V397">
        <f t="shared" si="56"/>
        <v>184</v>
      </c>
      <c r="W397" s="21" t="str">
        <f t="shared" si="57"/>
        <v xml:space="preserve"> </v>
      </c>
      <c r="X397" s="21" t="str">
        <f t="shared" si="58"/>
        <v xml:space="preserve"> </v>
      </c>
    </row>
    <row r="398" spans="1:24" ht="43.2" x14ac:dyDescent="0.3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51"/>
        <v>41097.564884259256</v>
      </c>
      <c r="K398">
        <v>1340372006</v>
      </c>
      <c r="L398" s="10">
        <f t="shared" si="52"/>
        <v>41082.564884259256</v>
      </c>
      <c r="M398" s="11">
        <f t="shared" si="53"/>
        <v>15</v>
      </c>
      <c r="N398" t="b">
        <v>0</v>
      </c>
      <c r="O398" s="9">
        <f t="shared" si="54"/>
        <v>1.0666666666666667</v>
      </c>
      <c r="P398" s="14">
        <f t="shared" si="55"/>
        <v>81.632653061224488</v>
      </c>
      <c r="Q398" s="14" t="s">
        <v>8314</v>
      </c>
      <c r="R398" s="14" t="s">
        <v>8319</v>
      </c>
      <c r="S398">
        <v>196</v>
      </c>
      <c r="T398" t="b">
        <v>1</v>
      </c>
      <c r="U398" t="s">
        <v>8269</v>
      </c>
      <c r="V398">
        <f t="shared" si="56"/>
        <v>196</v>
      </c>
      <c r="W398" s="21" t="str">
        <f t="shared" si="57"/>
        <v xml:space="preserve"> </v>
      </c>
      <c r="X398" s="21" t="str">
        <f t="shared" si="58"/>
        <v xml:space="preserve"> </v>
      </c>
    </row>
    <row r="399" spans="1:24" ht="57.6" x14ac:dyDescent="0.3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51"/>
        <v>40422.155555555553</v>
      </c>
      <c r="K399">
        <v>1279651084</v>
      </c>
      <c r="L399" s="10">
        <f t="shared" si="52"/>
        <v>40379.776435185187</v>
      </c>
      <c r="M399" s="11">
        <f t="shared" si="53"/>
        <v>42.379120370365854</v>
      </c>
      <c r="N399" t="b">
        <v>0</v>
      </c>
      <c r="O399" s="9">
        <f t="shared" si="54"/>
        <v>1.0390027322404372</v>
      </c>
      <c r="P399" s="14">
        <f t="shared" si="55"/>
        <v>56.460043668122275</v>
      </c>
      <c r="Q399" s="14" t="s">
        <v>8314</v>
      </c>
      <c r="R399" s="14" t="s">
        <v>8319</v>
      </c>
      <c r="S399">
        <v>229</v>
      </c>
      <c r="T399" t="b">
        <v>1</v>
      </c>
      <c r="U399" t="s">
        <v>8269</v>
      </c>
      <c r="V399">
        <f t="shared" si="56"/>
        <v>229</v>
      </c>
      <c r="W399" s="21" t="str">
        <f t="shared" si="57"/>
        <v xml:space="preserve"> </v>
      </c>
      <c r="X399" s="21" t="str">
        <f t="shared" si="58"/>
        <v xml:space="preserve"> </v>
      </c>
    </row>
    <row r="400" spans="1:24" ht="43.2" x14ac:dyDescent="0.3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51"/>
        <v>42123.793124999997</v>
      </c>
      <c r="K400">
        <v>1426446126</v>
      </c>
      <c r="L400" s="10">
        <f t="shared" si="52"/>
        <v>42078.793124999997</v>
      </c>
      <c r="M400" s="11">
        <f t="shared" si="53"/>
        <v>45</v>
      </c>
      <c r="N400" t="b">
        <v>0</v>
      </c>
      <c r="O400" s="9">
        <f t="shared" si="54"/>
        <v>1.2516</v>
      </c>
      <c r="P400" s="14">
        <f t="shared" si="55"/>
        <v>140.1044776119403</v>
      </c>
      <c r="Q400" s="14" t="s">
        <v>8314</v>
      </c>
      <c r="R400" s="14" t="s">
        <v>8319</v>
      </c>
      <c r="S400">
        <v>67</v>
      </c>
      <c r="T400" t="b">
        <v>1</v>
      </c>
      <c r="U400" t="s">
        <v>8269</v>
      </c>
      <c r="V400">
        <f t="shared" si="56"/>
        <v>67</v>
      </c>
      <c r="W400" s="21" t="str">
        <f t="shared" si="57"/>
        <v xml:space="preserve"> </v>
      </c>
      <c r="X400" s="21" t="str">
        <f t="shared" si="58"/>
        <v xml:space="preserve"> </v>
      </c>
    </row>
    <row r="401" spans="1:24" ht="43.2" x14ac:dyDescent="0.3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51"/>
        <v>42718.5</v>
      </c>
      <c r="K401">
        <v>1479070867</v>
      </c>
      <c r="L401" s="10">
        <f t="shared" si="52"/>
        <v>42687.875775462962</v>
      </c>
      <c r="M401" s="11">
        <f t="shared" si="53"/>
        <v>30.624224537037662</v>
      </c>
      <c r="N401" t="b">
        <v>0</v>
      </c>
      <c r="O401" s="9">
        <f t="shared" si="54"/>
        <v>1.0680499999999999</v>
      </c>
      <c r="P401" s="14">
        <f t="shared" si="55"/>
        <v>224.85263157894738</v>
      </c>
      <c r="Q401" s="14" t="s">
        <v>8314</v>
      </c>
      <c r="R401" s="14" t="s">
        <v>8319</v>
      </c>
      <c r="S401">
        <v>95</v>
      </c>
      <c r="T401" t="b">
        <v>1</v>
      </c>
      <c r="U401" t="s">
        <v>8269</v>
      </c>
      <c r="V401">
        <f t="shared" si="56"/>
        <v>95</v>
      </c>
      <c r="W401" s="21" t="str">
        <f t="shared" si="57"/>
        <v xml:space="preserve"> </v>
      </c>
      <c r="X401" s="21" t="str">
        <f t="shared" si="58"/>
        <v xml:space="preserve"> </v>
      </c>
    </row>
    <row r="402" spans="1:24" ht="43.2" x14ac:dyDescent="0.3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51"/>
        <v>41776.145833333336</v>
      </c>
      <c r="K402">
        <v>1397661347</v>
      </c>
      <c r="L402" s="10">
        <f t="shared" si="52"/>
        <v>41745.635960648149</v>
      </c>
      <c r="M402" s="11">
        <f t="shared" si="53"/>
        <v>30.509872685186565</v>
      </c>
      <c r="N402" t="b">
        <v>0</v>
      </c>
      <c r="O402" s="9">
        <f t="shared" si="54"/>
        <v>1.1230249999999999</v>
      </c>
      <c r="P402" s="14">
        <f t="shared" si="55"/>
        <v>181.13306451612902</v>
      </c>
      <c r="Q402" s="14" t="s">
        <v>8314</v>
      </c>
      <c r="R402" s="14" t="s">
        <v>8319</v>
      </c>
      <c r="S402">
        <v>62</v>
      </c>
      <c r="T402" t="b">
        <v>1</v>
      </c>
      <c r="U402" t="s">
        <v>8269</v>
      </c>
      <c r="V402">
        <f t="shared" si="56"/>
        <v>62</v>
      </c>
      <c r="W402" s="21" t="str">
        <f t="shared" si="57"/>
        <v xml:space="preserve"> </v>
      </c>
      <c r="X402" s="21" t="str">
        <f t="shared" si="58"/>
        <v xml:space="preserve"> </v>
      </c>
    </row>
    <row r="403" spans="1:24" ht="43.2" x14ac:dyDescent="0.3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51"/>
        <v>40762.842245370368</v>
      </c>
      <c r="K403">
        <v>1310155970</v>
      </c>
      <c r="L403" s="10">
        <f t="shared" si="52"/>
        <v>40732.842245370368</v>
      </c>
      <c r="M403" s="11">
        <f t="shared" si="53"/>
        <v>30</v>
      </c>
      <c r="N403" t="b">
        <v>0</v>
      </c>
      <c r="O403" s="9">
        <f t="shared" si="54"/>
        <v>1.0381199999999999</v>
      </c>
      <c r="P403" s="14">
        <f t="shared" si="55"/>
        <v>711.04109589041093</v>
      </c>
      <c r="Q403" s="14" t="s">
        <v>8314</v>
      </c>
      <c r="R403" s="14" t="s">
        <v>8319</v>
      </c>
      <c r="S403">
        <v>73</v>
      </c>
      <c r="T403" t="b">
        <v>1</v>
      </c>
      <c r="U403" t="s">
        <v>8269</v>
      </c>
      <c r="V403">
        <f t="shared" si="56"/>
        <v>73</v>
      </c>
      <c r="W403" s="21" t="str">
        <f t="shared" si="57"/>
        <v xml:space="preserve"> </v>
      </c>
      <c r="X403" s="21" t="str">
        <f t="shared" si="58"/>
        <v xml:space="preserve"> </v>
      </c>
    </row>
    <row r="404" spans="1:24" ht="43.2" x14ac:dyDescent="0.3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51"/>
        <v>42313.58121527778</v>
      </c>
      <c r="K404">
        <v>1444913817</v>
      </c>
      <c r="L404" s="10">
        <f t="shared" si="52"/>
        <v>42292.539548611108</v>
      </c>
      <c r="M404" s="11">
        <f t="shared" si="53"/>
        <v>21.041666666671517</v>
      </c>
      <c r="N404" t="b">
        <v>0</v>
      </c>
      <c r="O404" s="9">
        <f t="shared" si="54"/>
        <v>1.4165000000000001</v>
      </c>
      <c r="P404" s="14">
        <f t="shared" si="55"/>
        <v>65.883720930232556</v>
      </c>
      <c r="Q404" s="14" t="s">
        <v>8314</v>
      </c>
      <c r="R404" s="14" t="s">
        <v>8319</v>
      </c>
      <c r="S404">
        <v>43</v>
      </c>
      <c r="T404" t="b">
        <v>1</v>
      </c>
      <c r="U404" t="s">
        <v>8269</v>
      </c>
      <c r="V404">
        <f t="shared" si="56"/>
        <v>43</v>
      </c>
      <c r="W404" s="21" t="str">
        <f t="shared" si="57"/>
        <v xml:space="preserve"> </v>
      </c>
      <c r="X404" s="21" t="str">
        <f t="shared" si="58"/>
        <v xml:space="preserve"> </v>
      </c>
    </row>
    <row r="405" spans="1:24" ht="43.2" x14ac:dyDescent="0.3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51"/>
        <v>40765.297222222223</v>
      </c>
      <c r="K405">
        <v>1308900441</v>
      </c>
      <c r="L405" s="10">
        <f t="shared" si="52"/>
        <v>40718.310659722221</v>
      </c>
      <c r="M405" s="11">
        <f t="shared" si="53"/>
        <v>46.986562500002037</v>
      </c>
      <c r="N405" t="b">
        <v>0</v>
      </c>
      <c r="O405" s="9">
        <f t="shared" si="54"/>
        <v>1.0526</v>
      </c>
      <c r="P405" s="14">
        <f t="shared" si="55"/>
        <v>75.185714285714283</v>
      </c>
      <c r="Q405" s="14" t="s">
        <v>8314</v>
      </c>
      <c r="R405" s="14" t="s">
        <v>8319</v>
      </c>
      <c r="S405">
        <v>70</v>
      </c>
      <c r="T405" t="b">
        <v>1</v>
      </c>
      <c r="U405" t="s">
        <v>8269</v>
      </c>
      <c r="V405">
        <f t="shared" si="56"/>
        <v>70</v>
      </c>
      <c r="W405" s="21" t="str">
        <f t="shared" si="57"/>
        <v xml:space="preserve"> </v>
      </c>
      <c r="X405" s="21" t="str">
        <f t="shared" si="58"/>
        <v xml:space="preserve"> </v>
      </c>
    </row>
    <row r="406" spans="1:24" ht="43.2" x14ac:dyDescent="0.3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51"/>
        <v>41675.961111111108</v>
      </c>
      <c r="K406">
        <v>1389107062</v>
      </c>
      <c r="L406" s="10">
        <f t="shared" si="52"/>
        <v>41646.628032407411</v>
      </c>
      <c r="M406" s="11">
        <f t="shared" si="53"/>
        <v>29.333078703697538</v>
      </c>
      <c r="N406" t="b">
        <v>0</v>
      </c>
      <c r="O406" s="9">
        <f t="shared" si="54"/>
        <v>1.0309142857142857</v>
      </c>
      <c r="P406" s="14">
        <f t="shared" si="55"/>
        <v>133.14391143911439</v>
      </c>
      <c r="Q406" s="14" t="s">
        <v>8314</v>
      </c>
      <c r="R406" s="14" t="s">
        <v>8319</v>
      </c>
      <c r="S406">
        <v>271</v>
      </c>
      <c r="T406" t="b">
        <v>1</v>
      </c>
      <c r="U406" t="s">
        <v>8269</v>
      </c>
      <c r="V406">
        <f t="shared" si="56"/>
        <v>271</v>
      </c>
      <c r="W406" s="21" t="str">
        <f t="shared" si="57"/>
        <v xml:space="preserve"> </v>
      </c>
      <c r="X406" s="21" t="str">
        <f t="shared" si="58"/>
        <v xml:space="preserve"> </v>
      </c>
    </row>
    <row r="407" spans="1:24" ht="28.8" x14ac:dyDescent="0.3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51"/>
        <v>41704.08494212963</v>
      </c>
      <c r="K407">
        <v>1391479339</v>
      </c>
      <c r="L407" s="10">
        <f t="shared" si="52"/>
        <v>41674.08494212963</v>
      </c>
      <c r="M407" s="11">
        <f t="shared" si="53"/>
        <v>30</v>
      </c>
      <c r="N407" t="b">
        <v>0</v>
      </c>
      <c r="O407" s="9">
        <f t="shared" si="54"/>
        <v>1.0765957446808512</v>
      </c>
      <c r="P407" s="14">
        <f t="shared" si="55"/>
        <v>55.2</v>
      </c>
      <c r="Q407" s="14" t="s">
        <v>8314</v>
      </c>
      <c r="R407" s="14" t="s">
        <v>8319</v>
      </c>
      <c r="S407">
        <v>55</v>
      </c>
      <c r="T407" t="b">
        <v>1</v>
      </c>
      <c r="U407" t="s">
        <v>8269</v>
      </c>
      <c r="V407">
        <f t="shared" si="56"/>
        <v>55</v>
      </c>
      <c r="W407" s="21" t="str">
        <f t="shared" si="57"/>
        <v xml:space="preserve"> </v>
      </c>
      <c r="X407" s="21" t="str">
        <f t="shared" si="58"/>
        <v xml:space="preserve"> </v>
      </c>
    </row>
    <row r="408" spans="1:24" ht="43.2" x14ac:dyDescent="0.3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51"/>
        <v>40672.249305555553</v>
      </c>
      <c r="K408">
        <v>1301975637</v>
      </c>
      <c r="L408" s="10">
        <f t="shared" si="52"/>
        <v>40638.162465277775</v>
      </c>
      <c r="M408" s="11">
        <f t="shared" si="53"/>
        <v>34.08684027777781</v>
      </c>
      <c r="N408" t="b">
        <v>0</v>
      </c>
      <c r="O408" s="9">
        <f t="shared" si="54"/>
        <v>1.0770464285714285</v>
      </c>
      <c r="P408" s="14">
        <f t="shared" si="55"/>
        <v>86.163714285714292</v>
      </c>
      <c r="Q408" s="14" t="s">
        <v>8314</v>
      </c>
      <c r="R408" s="14" t="s">
        <v>8319</v>
      </c>
      <c r="S408">
        <v>35</v>
      </c>
      <c r="T408" t="b">
        <v>1</v>
      </c>
      <c r="U408" t="s">
        <v>8269</v>
      </c>
      <c r="V408">
        <f t="shared" si="56"/>
        <v>35</v>
      </c>
      <c r="W408" s="21" t="str">
        <f t="shared" si="57"/>
        <v xml:space="preserve"> </v>
      </c>
      <c r="X408" s="21" t="str">
        <f t="shared" si="58"/>
        <v xml:space="preserve"> </v>
      </c>
    </row>
    <row r="409" spans="1:24" ht="43.2" x14ac:dyDescent="0.3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51"/>
        <v>40866.912615740745</v>
      </c>
      <c r="K409">
        <v>1316552050</v>
      </c>
      <c r="L409" s="10">
        <f t="shared" si="52"/>
        <v>40806.870949074073</v>
      </c>
      <c r="M409" s="11">
        <f t="shared" si="53"/>
        <v>60.041666666671517</v>
      </c>
      <c r="N409" t="b">
        <v>0</v>
      </c>
      <c r="O409" s="9">
        <f t="shared" si="54"/>
        <v>1.0155000000000001</v>
      </c>
      <c r="P409" s="14">
        <f t="shared" si="55"/>
        <v>92.318181818181813</v>
      </c>
      <c r="Q409" s="14" t="s">
        <v>8314</v>
      </c>
      <c r="R409" s="14" t="s">
        <v>8319</v>
      </c>
      <c r="S409">
        <v>22</v>
      </c>
      <c r="T409" t="b">
        <v>1</v>
      </c>
      <c r="U409" t="s">
        <v>8269</v>
      </c>
      <c r="V409">
        <f t="shared" si="56"/>
        <v>22</v>
      </c>
      <c r="W409" s="21" t="str">
        <f t="shared" si="57"/>
        <v xml:space="preserve"> </v>
      </c>
      <c r="X409" s="21" t="str">
        <f t="shared" si="58"/>
        <v xml:space="preserve"> </v>
      </c>
    </row>
    <row r="410" spans="1:24" ht="43.2" x14ac:dyDescent="0.3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51"/>
        <v>41583.777662037035</v>
      </c>
      <c r="K410">
        <v>1380217190</v>
      </c>
      <c r="L410" s="10">
        <f t="shared" si="52"/>
        <v>41543.735995370371</v>
      </c>
      <c r="M410" s="11">
        <f t="shared" si="53"/>
        <v>40.041666666664241</v>
      </c>
      <c r="N410" t="b">
        <v>0</v>
      </c>
      <c r="O410" s="9">
        <f t="shared" si="54"/>
        <v>1.0143766666666667</v>
      </c>
      <c r="P410" s="14">
        <f t="shared" si="55"/>
        <v>160.16473684210527</v>
      </c>
      <c r="Q410" s="14" t="s">
        <v>8314</v>
      </c>
      <c r="R410" s="14" t="s">
        <v>8319</v>
      </c>
      <c r="S410">
        <v>38</v>
      </c>
      <c r="T410" t="b">
        <v>1</v>
      </c>
      <c r="U410" t="s">
        <v>8269</v>
      </c>
      <c r="V410">
        <f t="shared" si="56"/>
        <v>38</v>
      </c>
      <c r="W410" s="21" t="str">
        <f t="shared" si="57"/>
        <v xml:space="preserve"> </v>
      </c>
      <c r="X410" s="21" t="str">
        <f t="shared" si="58"/>
        <v xml:space="preserve"> </v>
      </c>
    </row>
    <row r="411" spans="1:24" ht="43.2" x14ac:dyDescent="0.3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51"/>
        <v>42573.862777777773</v>
      </c>
      <c r="K411">
        <v>1466628144</v>
      </c>
      <c r="L411" s="10">
        <f t="shared" si="52"/>
        <v>42543.862777777773</v>
      </c>
      <c r="M411" s="11">
        <f t="shared" si="53"/>
        <v>30</v>
      </c>
      <c r="N411" t="b">
        <v>0</v>
      </c>
      <c r="O411" s="9">
        <f t="shared" si="54"/>
        <v>1.3680000000000001</v>
      </c>
      <c r="P411" s="14">
        <f t="shared" si="55"/>
        <v>45.6</v>
      </c>
      <c r="Q411" s="14" t="s">
        <v>8314</v>
      </c>
      <c r="R411" s="14" t="s">
        <v>8319</v>
      </c>
      <c r="S411">
        <v>15</v>
      </c>
      <c r="T411" t="b">
        <v>1</v>
      </c>
      <c r="U411" t="s">
        <v>8269</v>
      </c>
      <c r="V411">
        <f t="shared" si="56"/>
        <v>15</v>
      </c>
      <c r="W411" s="21" t="str">
        <f t="shared" si="57"/>
        <v xml:space="preserve"> </v>
      </c>
      <c r="X411" s="21" t="str">
        <f t="shared" si="58"/>
        <v xml:space="preserve"> </v>
      </c>
    </row>
    <row r="412" spans="1:24" ht="43.2" x14ac:dyDescent="0.3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51"/>
        <v>42173.981446759266</v>
      </c>
      <c r="K412">
        <v>1429486397</v>
      </c>
      <c r="L412" s="10">
        <f t="shared" si="52"/>
        <v>42113.981446759266</v>
      </c>
      <c r="M412" s="11">
        <f t="shared" si="53"/>
        <v>60</v>
      </c>
      <c r="N412" t="b">
        <v>0</v>
      </c>
      <c r="O412" s="9">
        <f t="shared" si="54"/>
        <v>1.2829999999999999</v>
      </c>
      <c r="P412" s="14">
        <f t="shared" si="55"/>
        <v>183.28571428571428</v>
      </c>
      <c r="Q412" s="14" t="s">
        <v>8314</v>
      </c>
      <c r="R412" s="14" t="s">
        <v>8319</v>
      </c>
      <c r="S412">
        <v>7</v>
      </c>
      <c r="T412" t="b">
        <v>1</v>
      </c>
      <c r="U412" t="s">
        <v>8269</v>
      </c>
      <c r="V412">
        <f t="shared" si="56"/>
        <v>7</v>
      </c>
      <c r="W412" s="21" t="str">
        <f t="shared" si="57"/>
        <v xml:space="preserve"> </v>
      </c>
      <c r="X412" s="21" t="str">
        <f t="shared" si="58"/>
        <v xml:space="preserve"> </v>
      </c>
    </row>
    <row r="413" spans="1:24" ht="43.2" x14ac:dyDescent="0.3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51"/>
        <v>41630.208333333336</v>
      </c>
      <c r="K413">
        <v>1384920804</v>
      </c>
      <c r="L413" s="10">
        <f t="shared" si="52"/>
        <v>41598.17597222222</v>
      </c>
      <c r="M413" s="11">
        <f t="shared" si="53"/>
        <v>32.032361111116188</v>
      </c>
      <c r="N413" t="b">
        <v>0</v>
      </c>
      <c r="O413" s="9">
        <f t="shared" si="54"/>
        <v>1.0105</v>
      </c>
      <c r="P413" s="14">
        <f t="shared" si="55"/>
        <v>125.78838174273859</v>
      </c>
      <c r="Q413" s="14" t="s">
        <v>8314</v>
      </c>
      <c r="R413" s="14" t="s">
        <v>8319</v>
      </c>
      <c r="S413">
        <v>241</v>
      </c>
      <c r="T413" t="b">
        <v>1</v>
      </c>
      <c r="U413" t="s">
        <v>8269</v>
      </c>
      <c r="V413">
        <f t="shared" si="56"/>
        <v>241</v>
      </c>
      <c r="W413" s="21" t="str">
        <f t="shared" si="57"/>
        <v xml:space="preserve"> </v>
      </c>
      <c r="X413" s="21" t="str">
        <f t="shared" si="58"/>
        <v xml:space="preserve"> </v>
      </c>
    </row>
    <row r="414" spans="1:24" ht="43.2" x14ac:dyDescent="0.3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51"/>
        <v>41115.742800925924</v>
      </c>
      <c r="K414">
        <v>1341856178</v>
      </c>
      <c r="L414" s="10">
        <f t="shared" si="52"/>
        <v>41099.742800925924</v>
      </c>
      <c r="M414" s="11">
        <f t="shared" si="53"/>
        <v>16</v>
      </c>
      <c r="N414" t="b">
        <v>0</v>
      </c>
      <c r="O414" s="9">
        <f t="shared" si="54"/>
        <v>1.2684</v>
      </c>
      <c r="P414" s="14">
        <f t="shared" si="55"/>
        <v>57.654545454545456</v>
      </c>
      <c r="Q414" s="14" t="s">
        <v>8314</v>
      </c>
      <c r="R414" s="14" t="s">
        <v>8319</v>
      </c>
      <c r="S414">
        <v>55</v>
      </c>
      <c r="T414" t="b">
        <v>1</v>
      </c>
      <c r="U414" t="s">
        <v>8269</v>
      </c>
      <c r="V414">
        <f t="shared" si="56"/>
        <v>55</v>
      </c>
      <c r="W414" s="21" t="str">
        <f t="shared" si="57"/>
        <v xml:space="preserve"> </v>
      </c>
      <c r="X414" s="21" t="str">
        <f t="shared" si="58"/>
        <v xml:space="preserve"> </v>
      </c>
    </row>
    <row r="415" spans="1:24" ht="43.2" x14ac:dyDescent="0.3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51"/>
        <v>41109.877442129626</v>
      </c>
      <c r="K415">
        <v>1340139811</v>
      </c>
      <c r="L415" s="10">
        <f t="shared" si="52"/>
        <v>41079.877442129626</v>
      </c>
      <c r="M415" s="11">
        <f t="shared" si="53"/>
        <v>30</v>
      </c>
      <c r="N415" t="b">
        <v>0</v>
      </c>
      <c r="O415" s="9">
        <f t="shared" si="54"/>
        <v>1.0508593749999999</v>
      </c>
      <c r="P415" s="14">
        <f t="shared" si="55"/>
        <v>78.660818713450297</v>
      </c>
      <c r="Q415" s="14" t="s">
        <v>8314</v>
      </c>
      <c r="R415" s="14" t="s">
        <v>8319</v>
      </c>
      <c r="S415">
        <v>171</v>
      </c>
      <c r="T415" t="b">
        <v>1</v>
      </c>
      <c r="U415" t="s">
        <v>8269</v>
      </c>
      <c r="V415">
        <f t="shared" si="56"/>
        <v>171</v>
      </c>
      <c r="W415" s="21" t="str">
        <f t="shared" si="57"/>
        <v xml:space="preserve"> </v>
      </c>
      <c r="X415" s="21" t="str">
        <f t="shared" si="58"/>
        <v xml:space="preserve"> </v>
      </c>
    </row>
    <row r="416" spans="1:24" ht="43.2" x14ac:dyDescent="0.3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51"/>
        <v>41559.063252314816</v>
      </c>
      <c r="K416">
        <v>1378949465</v>
      </c>
      <c r="L416" s="10">
        <f t="shared" si="52"/>
        <v>41529.063252314816</v>
      </c>
      <c r="M416" s="11">
        <f t="shared" si="53"/>
        <v>30</v>
      </c>
      <c r="N416" t="b">
        <v>0</v>
      </c>
      <c r="O416" s="9">
        <f t="shared" si="54"/>
        <v>1.0285405405405406</v>
      </c>
      <c r="P416" s="14">
        <f t="shared" si="55"/>
        <v>91.480769230769226</v>
      </c>
      <c r="Q416" s="14" t="s">
        <v>8314</v>
      </c>
      <c r="R416" s="14" t="s">
        <v>8319</v>
      </c>
      <c r="S416">
        <v>208</v>
      </c>
      <c r="T416" t="b">
        <v>1</v>
      </c>
      <c r="U416" t="s">
        <v>8269</v>
      </c>
      <c r="V416">
        <f t="shared" si="56"/>
        <v>208</v>
      </c>
      <c r="W416" s="21" t="str">
        <f t="shared" si="57"/>
        <v xml:space="preserve"> </v>
      </c>
      <c r="X416" s="21" t="str">
        <f t="shared" si="58"/>
        <v xml:space="preserve"> </v>
      </c>
    </row>
    <row r="417" spans="1:24" ht="57.6" x14ac:dyDescent="0.3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51"/>
        <v>41929.5</v>
      </c>
      <c r="K417">
        <v>1411417602</v>
      </c>
      <c r="L417" s="10">
        <f t="shared" si="52"/>
        <v>41904.851875</v>
      </c>
      <c r="M417" s="11">
        <f t="shared" si="53"/>
        <v>24.648124999999709</v>
      </c>
      <c r="N417" t="b">
        <v>0</v>
      </c>
      <c r="O417" s="9">
        <f t="shared" si="54"/>
        <v>1.0214714285714286</v>
      </c>
      <c r="P417" s="14">
        <f t="shared" si="55"/>
        <v>68.09809523809524</v>
      </c>
      <c r="Q417" s="14" t="s">
        <v>8314</v>
      </c>
      <c r="R417" s="14" t="s">
        <v>8319</v>
      </c>
      <c r="S417">
        <v>21</v>
      </c>
      <c r="T417" t="b">
        <v>1</v>
      </c>
      <c r="U417" t="s">
        <v>8269</v>
      </c>
      <c r="V417">
        <f t="shared" si="56"/>
        <v>21</v>
      </c>
      <c r="W417" s="21" t="str">
        <f t="shared" si="57"/>
        <v xml:space="preserve"> </v>
      </c>
      <c r="X417" s="21" t="str">
        <f t="shared" si="58"/>
        <v xml:space="preserve"> </v>
      </c>
    </row>
    <row r="418" spans="1:24" ht="43.2" x14ac:dyDescent="0.3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51"/>
        <v>41678.396192129629</v>
      </c>
      <c r="K418">
        <v>1389259831</v>
      </c>
      <c r="L418" s="10">
        <f t="shared" si="52"/>
        <v>41648.396192129629</v>
      </c>
      <c r="M418" s="11">
        <f t="shared" si="53"/>
        <v>30</v>
      </c>
      <c r="N418" t="b">
        <v>0</v>
      </c>
      <c r="O418" s="9">
        <f t="shared" si="54"/>
        <v>1.2021700000000002</v>
      </c>
      <c r="P418" s="14">
        <f t="shared" si="55"/>
        <v>48.086800000000004</v>
      </c>
      <c r="Q418" s="14" t="s">
        <v>8314</v>
      </c>
      <c r="R418" s="14" t="s">
        <v>8319</v>
      </c>
      <c r="S418">
        <v>25</v>
      </c>
      <c r="T418" t="b">
        <v>1</v>
      </c>
      <c r="U418" t="s">
        <v>8269</v>
      </c>
      <c r="V418">
        <f t="shared" si="56"/>
        <v>25</v>
      </c>
      <c r="W418" s="21" t="str">
        <f t="shared" si="57"/>
        <v xml:space="preserve"> </v>
      </c>
      <c r="X418" s="21" t="str">
        <f t="shared" si="58"/>
        <v xml:space="preserve"> </v>
      </c>
    </row>
    <row r="419" spans="1:24" ht="43.2" x14ac:dyDescent="0.3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51"/>
        <v>41372.189583333333</v>
      </c>
      <c r="K419">
        <v>1364426260</v>
      </c>
      <c r="L419" s="10">
        <f t="shared" si="52"/>
        <v>41360.970601851855</v>
      </c>
      <c r="M419" s="11">
        <f t="shared" si="53"/>
        <v>11.218981481477385</v>
      </c>
      <c r="N419" t="b">
        <v>0</v>
      </c>
      <c r="O419" s="9">
        <f t="shared" si="54"/>
        <v>1.0024761904761905</v>
      </c>
      <c r="P419" s="14">
        <f t="shared" si="55"/>
        <v>202.42307692307693</v>
      </c>
      <c r="Q419" s="14" t="s">
        <v>8314</v>
      </c>
      <c r="R419" s="14" t="s">
        <v>8319</v>
      </c>
      <c r="S419">
        <v>52</v>
      </c>
      <c r="T419" t="b">
        <v>1</v>
      </c>
      <c r="U419" t="s">
        <v>8269</v>
      </c>
      <c r="V419">
        <f t="shared" si="56"/>
        <v>52</v>
      </c>
      <c r="W419" s="21" t="str">
        <f t="shared" si="57"/>
        <v xml:space="preserve"> </v>
      </c>
      <c r="X419" s="21" t="str">
        <f t="shared" si="58"/>
        <v xml:space="preserve"> </v>
      </c>
    </row>
    <row r="420" spans="1:24" ht="43.2" x14ac:dyDescent="0.3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51"/>
        <v>42208.282372685186</v>
      </c>
      <c r="K420">
        <v>1435041997</v>
      </c>
      <c r="L420" s="10">
        <f t="shared" si="52"/>
        <v>42178.282372685186</v>
      </c>
      <c r="M420" s="11">
        <f t="shared" si="53"/>
        <v>30</v>
      </c>
      <c r="N420" t="b">
        <v>0</v>
      </c>
      <c r="O420" s="9">
        <f t="shared" si="54"/>
        <v>1.0063392857142857</v>
      </c>
      <c r="P420" s="14">
        <f t="shared" si="55"/>
        <v>216.75</v>
      </c>
      <c r="Q420" s="14" t="s">
        <v>8314</v>
      </c>
      <c r="R420" s="14" t="s">
        <v>8319</v>
      </c>
      <c r="S420">
        <v>104</v>
      </c>
      <c r="T420" t="b">
        <v>1</v>
      </c>
      <c r="U420" t="s">
        <v>8269</v>
      </c>
      <c r="V420">
        <f t="shared" si="56"/>
        <v>104</v>
      </c>
      <c r="W420" s="21" t="str">
        <f t="shared" si="57"/>
        <v xml:space="preserve"> </v>
      </c>
      <c r="X420" s="21" t="str">
        <f t="shared" si="58"/>
        <v xml:space="preserve"> </v>
      </c>
    </row>
    <row r="421" spans="1:24" ht="43.2" x14ac:dyDescent="0.3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51"/>
        <v>41454.842442129629</v>
      </c>
      <c r="K421">
        <v>1367352787</v>
      </c>
      <c r="L421" s="10">
        <f t="shared" si="52"/>
        <v>41394.842442129629</v>
      </c>
      <c r="M421" s="11">
        <f t="shared" si="53"/>
        <v>60</v>
      </c>
      <c r="N421" t="b">
        <v>0</v>
      </c>
      <c r="O421" s="9">
        <f t="shared" si="54"/>
        <v>1.004375</v>
      </c>
      <c r="P421" s="14">
        <f t="shared" si="55"/>
        <v>110.06849315068493</v>
      </c>
      <c r="Q421" s="14" t="s">
        <v>8314</v>
      </c>
      <c r="R421" s="14" t="s">
        <v>8319</v>
      </c>
      <c r="S421">
        <v>73</v>
      </c>
      <c r="T421" t="b">
        <v>1</v>
      </c>
      <c r="U421" t="s">
        <v>8269</v>
      </c>
      <c r="V421">
        <f t="shared" si="56"/>
        <v>73</v>
      </c>
      <c r="W421" s="21" t="str">
        <f t="shared" si="57"/>
        <v xml:space="preserve"> </v>
      </c>
      <c r="X421" s="21" t="str">
        <f t="shared" si="58"/>
        <v xml:space="preserve"> </v>
      </c>
    </row>
    <row r="422" spans="1:24" ht="43.2" x14ac:dyDescent="0.3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51"/>
        <v>41712.194803240738</v>
      </c>
      <c r="K422">
        <v>1392183631</v>
      </c>
      <c r="L422" s="10">
        <f t="shared" si="52"/>
        <v>41682.23646990741</v>
      </c>
      <c r="M422" s="11">
        <f t="shared" si="53"/>
        <v>29.958333333328483</v>
      </c>
      <c r="N422" t="b">
        <v>0</v>
      </c>
      <c r="O422" s="9">
        <f t="shared" si="54"/>
        <v>4.3939393939393936E-3</v>
      </c>
      <c r="P422" s="14">
        <f t="shared" si="55"/>
        <v>4.833333333333333</v>
      </c>
      <c r="Q422" s="14" t="s">
        <v>8314</v>
      </c>
      <c r="R422" s="14" t="s">
        <v>8320</v>
      </c>
      <c r="S422">
        <v>3</v>
      </c>
      <c r="T422" t="b">
        <v>0</v>
      </c>
      <c r="U422" t="s">
        <v>8270</v>
      </c>
      <c r="V422" t="str">
        <f t="shared" si="56"/>
        <v xml:space="preserve"> </v>
      </c>
      <c r="W422" s="21">
        <f t="shared" si="57"/>
        <v>3</v>
      </c>
      <c r="X422" s="21" t="str">
        <f t="shared" si="58"/>
        <v xml:space="preserve"> </v>
      </c>
    </row>
    <row r="423" spans="1:24" ht="43.2" x14ac:dyDescent="0.3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51"/>
        <v>42237.491388888884</v>
      </c>
      <c r="K423">
        <v>1434973656</v>
      </c>
      <c r="L423" s="10">
        <f t="shared" si="52"/>
        <v>42177.491388888884</v>
      </c>
      <c r="M423" s="11">
        <f t="shared" si="53"/>
        <v>60</v>
      </c>
      <c r="N423" t="b">
        <v>0</v>
      </c>
      <c r="O423" s="9">
        <f t="shared" si="54"/>
        <v>2.0066666666666667E-2</v>
      </c>
      <c r="P423" s="14">
        <f t="shared" si="55"/>
        <v>50.166666666666664</v>
      </c>
      <c r="Q423" s="14" t="s">
        <v>8314</v>
      </c>
      <c r="R423" s="14" t="s">
        <v>8320</v>
      </c>
      <c r="S423">
        <v>6</v>
      </c>
      <c r="T423" t="b">
        <v>0</v>
      </c>
      <c r="U423" t="s">
        <v>8270</v>
      </c>
      <c r="V423" t="str">
        <f t="shared" si="56"/>
        <v xml:space="preserve"> </v>
      </c>
      <c r="W423" s="21">
        <f t="shared" si="57"/>
        <v>6</v>
      </c>
      <c r="X423" s="21" t="str">
        <f t="shared" si="58"/>
        <v xml:space="preserve"> </v>
      </c>
    </row>
    <row r="424" spans="1:24" ht="43.2" x14ac:dyDescent="0.3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51"/>
        <v>41893.260381944441</v>
      </c>
      <c r="K424">
        <v>1407824097</v>
      </c>
      <c r="L424" s="10">
        <f t="shared" si="52"/>
        <v>41863.260381944441</v>
      </c>
      <c r="M424" s="11">
        <f t="shared" si="53"/>
        <v>30</v>
      </c>
      <c r="N424" t="b">
        <v>0</v>
      </c>
      <c r="O424" s="9">
        <f t="shared" si="54"/>
        <v>1.0749999999999999E-2</v>
      </c>
      <c r="P424" s="14">
        <f t="shared" si="55"/>
        <v>35.833333333333336</v>
      </c>
      <c r="Q424" s="14" t="s">
        <v>8314</v>
      </c>
      <c r="R424" s="14" t="s">
        <v>8320</v>
      </c>
      <c r="S424">
        <v>12</v>
      </c>
      <c r="T424" t="b">
        <v>0</v>
      </c>
      <c r="U424" t="s">
        <v>8270</v>
      </c>
      <c r="V424" t="str">
        <f t="shared" si="56"/>
        <v xml:space="preserve"> </v>
      </c>
      <c r="W424" s="21">
        <f t="shared" si="57"/>
        <v>12</v>
      </c>
      <c r="X424" s="21" t="str">
        <f t="shared" si="58"/>
        <v xml:space="preserve"> </v>
      </c>
    </row>
    <row r="425" spans="1:24" ht="43.2" x14ac:dyDescent="0.3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51"/>
        <v>41430.92627314815</v>
      </c>
      <c r="K425">
        <v>1367878430</v>
      </c>
      <c r="L425" s="10">
        <f t="shared" si="52"/>
        <v>41400.92627314815</v>
      </c>
      <c r="M425" s="11">
        <f t="shared" si="53"/>
        <v>30</v>
      </c>
      <c r="N425" t="b">
        <v>0</v>
      </c>
      <c r="O425" s="9">
        <f t="shared" si="54"/>
        <v>7.6499999999999997E-3</v>
      </c>
      <c r="P425" s="14">
        <f t="shared" si="55"/>
        <v>11.76923076923077</v>
      </c>
      <c r="Q425" s="14" t="s">
        <v>8314</v>
      </c>
      <c r="R425" s="14" t="s">
        <v>8320</v>
      </c>
      <c r="S425">
        <v>13</v>
      </c>
      <c r="T425" t="b">
        <v>0</v>
      </c>
      <c r="U425" t="s">
        <v>8270</v>
      </c>
      <c r="V425" t="str">
        <f t="shared" si="56"/>
        <v xml:space="preserve"> </v>
      </c>
      <c r="W425" s="21">
        <f t="shared" si="57"/>
        <v>13</v>
      </c>
      <c r="X425" s="21" t="str">
        <f t="shared" si="58"/>
        <v xml:space="preserve"> </v>
      </c>
    </row>
    <row r="426" spans="1:24" ht="43.2" x14ac:dyDescent="0.3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51"/>
        <v>40994.334479166668</v>
      </c>
      <c r="K426">
        <v>1327568499</v>
      </c>
      <c r="L426" s="10">
        <f t="shared" si="52"/>
        <v>40934.376145833332</v>
      </c>
      <c r="M426" s="11">
        <f t="shared" si="53"/>
        <v>59.958333333335759</v>
      </c>
      <c r="N426" t="b">
        <v>0</v>
      </c>
      <c r="O426" s="9">
        <f t="shared" si="54"/>
        <v>6.7966666666666675E-2</v>
      </c>
      <c r="P426" s="14">
        <f t="shared" si="55"/>
        <v>40.78</v>
      </c>
      <c r="Q426" s="14" t="s">
        <v>8314</v>
      </c>
      <c r="R426" s="14" t="s">
        <v>8320</v>
      </c>
      <c r="S426">
        <v>5</v>
      </c>
      <c r="T426" t="b">
        <v>0</v>
      </c>
      <c r="U426" t="s">
        <v>8270</v>
      </c>
      <c r="V426" t="str">
        <f t="shared" si="56"/>
        <v xml:space="preserve"> </v>
      </c>
      <c r="W426" s="21">
        <f t="shared" si="57"/>
        <v>5</v>
      </c>
      <c r="X426" s="21" t="str">
        <f t="shared" si="58"/>
        <v xml:space="preserve"> </v>
      </c>
    </row>
    <row r="427" spans="1:24" ht="43.2" x14ac:dyDescent="0.3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51"/>
        <v>42335.902824074074</v>
      </c>
      <c r="K427">
        <v>1443472804</v>
      </c>
      <c r="L427" s="10">
        <f t="shared" si="52"/>
        <v>42275.861157407402</v>
      </c>
      <c r="M427" s="11">
        <f t="shared" si="53"/>
        <v>60.041666666671517</v>
      </c>
      <c r="N427" t="b">
        <v>0</v>
      </c>
      <c r="O427" s="9">
        <f t="shared" si="54"/>
        <v>1.2E-4</v>
      </c>
      <c r="P427" s="14">
        <f t="shared" si="55"/>
        <v>3</v>
      </c>
      <c r="Q427" s="14" t="s">
        <v>8314</v>
      </c>
      <c r="R427" s="14" t="s">
        <v>8320</v>
      </c>
      <c r="S427">
        <v>2</v>
      </c>
      <c r="T427" t="b">
        <v>0</v>
      </c>
      <c r="U427" t="s">
        <v>8270</v>
      </c>
      <c r="V427" t="str">
        <f t="shared" si="56"/>
        <v xml:space="preserve"> </v>
      </c>
      <c r="W427" s="21">
        <f t="shared" si="57"/>
        <v>2</v>
      </c>
      <c r="X427" s="21" t="str">
        <f t="shared" si="58"/>
        <v xml:space="preserve"> </v>
      </c>
    </row>
    <row r="428" spans="1:24" ht="43.2" x14ac:dyDescent="0.3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51"/>
        <v>42430.711967592593</v>
      </c>
      <c r="K428">
        <v>1454259914</v>
      </c>
      <c r="L428" s="10">
        <f t="shared" si="52"/>
        <v>42400.711967592593</v>
      </c>
      <c r="M428" s="11">
        <f t="shared" si="53"/>
        <v>30</v>
      </c>
      <c r="N428" t="b">
        <v>0</v>
      </c>
      <c r="O428" s="9">
        <f t="shared" si="54"/>
        <v>1.3299999999999999E-2</v>
      </c>
      <c r="P428" s="14">
        <f t="shared" si="55"/>
        <v>16.625</v>
      </c>
      <c r="Q428" s="14" t="s">
        <v>8314</v>
      </c>
      <c r="R428" s="14" t="s">
        <v>8320</v>
      </c>
      <c r="S428">
        <v>8</v>
      </c>
      <c r="T428" t="b">
        <v>0</v>
      </c>
      <c r="U428" t="s">
        <v>8270</v>
      </c>
      <c r="V428" t="str">
        <f t="shared" si="56"/>
        <v xml:space="preserve"> </v>
      </c>
      <c r="W428" s="21">
        <f t="shared" si="57"/>
        <v>8</v>
      </c>
      <c r="X428" s="21" t="str">
        <f t="shared" si="58"/>
        <v xml:space="preserve"> </v>
      </c>
    </row>
    <row r="429" spans="1:24" ht="57.6" x14ac:dyDescent="0.3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51"/>
        <v>42299.790972222225</v>
      </c>
      <c r="K429">
        <v>1444340940</v>
      </c>
      <c r="L429" s="10">
        <f t="shared" si="52"/>
        <v>42285.909027777772</v>
      </c>
      <c r="M429" s="11">
        <f t="shared" si="53"/>
        <v>13.881944444452529</v>
      </c>
      <c r="N429" t="b">
        <v>0</v>
      </c>
      <c r="O429" s="9">
        <f t="shared" si="54"/>
        <v>0</v>
      </c>
      <c r="P429" s="14">
        <f t="shared" si="55"/>
        <v>0</v>
      </c>
      <c r="Q429" s="14" t="s">
        <v>8314</v>
      </c>
      <c r="R429" s="14" t="s">
        <v>8320</v>
      </c>
      <c r="S429">
        <v>0</v>
      </c>
      <c r="T429" t="b">
        <v>0</v>
      </c>
      <c r="U429" t="s">
        <v>8270</v>
      </c>
      <c r="V429" t="str">
        <f t="shared" si="56"/>
        <v xml:space="preserve"> </v>
      </c>
      <c r="W429" s="21">
        <f t="shared" si="57"/>
        <v>0</v>
      </c>
      <c r="X429" s="21" t="str">
        <f t="shared" si="58"/>
        <v xml:space="preserve"> </v>
      </c>
    </row>
    <row r="430" spans="1:24" ht="28.8" x14ac:dyDescent="0.3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51"/>
        <v>41806.916666666664</v>
      </c>
      <c r="K430">
        <v>1400523845</v>
      </c>
      <c r="L430" s="10">
        <f t="shared" si="52"/>
        <v>41778.766724537039</v>
      </c>
      <c r="M430" s="11">
        <f t="shared" si="53"/>
        <v>28.149942129624833</v>
      </c>
      <c r="N430" t="b">
        <v>0</v>
      </c>
      <c r="O430" s="9">
        <f t="shared" si="54"/>
        <v>5.6333333333333332E-2</v>
      </c>
      <c r="P430" s="14">
        <f t="shared" si="55"/>
        <v>52</v>
      </c>
      <c r="Q430" s="14" t="s">
        <v>8314</v>
      </c>
      <c r="R430" s="14" t="s">
        <v>8320</v>
      </c>
      <c r="S430">
        <v>13</v>
      </c>
      <c r="T430" t="b">
        <v>0</v>
      </c>
      <c r="U430" t="s">
        <v>8270</v>
      </c>
      <c r="V430" t="str">
        <f t="shared" si="56"/>
        <v xml:space="preserve"> </v>
      </c>
      <c r="W430" s="21">
        <f t="shared" si="57"/>
        <v>13</v>
      </c>
      <c r="X430" s="21" t="str">
        <f t="shared" si="58"/>
        <v xml:space="preserve"> </v>
      </c>
    </row>
    <row r="431" spans="1:24" ht="57.6" x14ac:dyDescent="0.3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51"/>
        <v>40144.207638888889</v>
      </c>
      <c r="K431">
        <v>1252964282</v>
      </c>
      <c r="L431" s="10">
        <f t="shared" si="52"/>
        <v>40070.901412037041</v>
      </c>
      <c r="M431" s="11">
        <f t="shared" si="53"/>
        <v>73.306226851847896</v>
      </c>
      <c r="N431" t="b">
        <v>0</v>
      </c>
      <c r="O431" s="9">
        <f t="shared" si="54"/>
        <v>0</v>
      </c>
      <c r="P431" s="14">
        <f t="shared" si="55"/>
        <v>0</v>
      </c>
      <c r="Q431" s="14" t="s">
        <v>8314</v>
      </c>
      <c r="R431" s="14" t="s">
        <v>8320</v>
      </c>
      <c r="S431">
        <v>0</v>
      </c>
      <c r="T431" t="b">
        <v>0</v>
      </c>
      <c r="U431" t="s">
        <v>8270</v>
      </c>
      <c r="V431" t="str">
        <f t="shared" si="56"/>
        <v xml:space="preserve"> </v>
      </c>
      <c r="W431" s="21">
        <f t="shared" si="57"/>
        <v>0</v>
      </c>
      <c r="X431" s="21" t="str">
        <f t="shared" si="58"/>
        <v xml:space="preserve"> </v>
      </c>
    </row>
    <row r="432" spans="1:24" ht="43.2" x14ac:dyDescent="0.3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51"/>
        <v>41528.107256944444</v>
      </c>
      <c r="K432">
        <v>1377570867</v>
      </c>
      <c r="L432" s="10">
        <f t="shared" si="52"/>
        <v>41513.107256944444</v>
      </c>
      <c r="M432" s="11">
        <f t="shared" si="53"/>
        <v>15</v>
      </c>
      <c r="N432" t="b">
        <v>0</v>
      </c>
      <c r="O432" s="9">
        <f t="shared" si="54"/>
        <v>2.4E-2</v>
      </c>
      <c r="P432" s="14">
        <f t="shared" si="55"/>
        <v>4.8</v>
      </c>
      <c r="Q432" s="14" t="s">
        <v>8314</v>
      </c>
      <c r="R432" s="14" t="s">
        <v>8320</v>
      </c>
      <c r="S432">
        <v>5</v>
      </c>
      <c r="T432" t="b">
        <v>0</v>
      </c>
      <c r="U432" t="s">
        <v>8270</v>
      </c>
      <c r="V432" t="str">
        <f t="shared" si="56"/>
        <v xml:space="preserve"> </v>
      </c>
      <c r="W432" s="21">
        <f t="shared" si="57"/>
        <v>5</v>
      </c>
      <c r="X432" s="21" t="str">
        <f t="shared" si="58"/>
        <v xml:space="preserve"> </v>
      </c>
    </row>
    <row r="433" spans="1:24" ht="43.2" x14ac:dyDescent="0.3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51"/>
        <v>42556.871331018512</v>
      </c>
      <c r="K433">
        <v>1465160083</v>
      </c>
      <c r="L433" s="10">
        <f t="shared" si="52"/>
        <v>42526.871331018512</v>
      </c>
      <c r="M433" s="11">
        <f t="shared" si="53"/>
        <v>30</v>
      </c>
      <c r="N433" t="b">
        <v>0</v>
      </c>
      <c r="O433" s="9">
        <f t="shared" si="54"/>
        <v>0.13833333333333334</v>
      </c>
      <c r="P433" s="14">
        <f t="shared" si="55"/>
        <v>51.875</v>
      </c>
      <c r="Q433" s="14" t="s">
        <v>8314</v>
      </c>
      <c r="R433" s="14" t="s">
        <v>8320</v>
      </c>
      <c r="S433">
        <v>8</v>
      </c>
      <c r="T433" t="b">
        <v>0</v>
      </c>
      <c r="U433" t="s">
        <v>8270</v>
      </c>
      <c r="V433" t="str">
        <f t="shared" si="56"/>
        <v xml:space="preserve"> </v>
      </c>
      <c r="W433" s="21">
        <f t="shared" si="57"/>
        <v>8</v>
      </c>
      <c r="X433" s="21" t="str">
        <f t="shared" si="58"/>
        <v xml:space="preserve"> </v>
      </c>
    </row>
    <row r="434" spans="1:24" ht="57.6" x14ac:dyDescent="0.3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51"/>
        <v>42298.726631944446</v>
      </c>
      <c r="K434">
        <v>1440264381</v>
      </c>
      <c r="L434" s="10">
        <f t="shared" si="52"/>
        <v>42238.726631944446</v>
      </c>
      <c r="M434" s="11">
        <f t="shared" si="53"/>
        <v>60</v>
      </c>
      <c r="N434" t="b">
        <v>0</v>
      </c>
      <c r="O434" s="9">
        <f t="shared" si="54"/>
        <v>9.5000000000000001E-2</v>
      </c>
      <c r="P434" s="14">
        <f t="shared" si="55"/>
        <v>71.25</v>
      </c>
      <c r="Q434" s="14" t="s">
        <v>8314</v>
      </c>
      <c r="R434" s="14" t="s">
        <v>8320</v>
      </c>
      <c r="S434">
        <v>8</v>
      </c>
      <c r="T434" t="b">
        <v>0</v>
      </c>
      <c r="U434" t="s">
        <v>8270</v>
      </c>
      <c r="V434" t="str">
        <f t="shared" si="56"/>
        <v xml:space="preserve"> </v>
      </c>
      <c r="W434" s="21">
        <f t="shared" si="57"/>
        <v>8</v>
      </c>
      <c r="X434" s="21" t="str">
        <f t="shared" si="58"/>
        <v xml:space="preserve"> </v>
      </c>
    </row>
    <row r="435" spans="1:24" ht="57.6" x14ac:dyDescent="0.3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51"/>
        <v>42288.629884259266</v>
      </c>
      <c r="K435">
        <v>1439392022</v>
      </c>
      <c r="L435" s="10">
        <f t="shared" si="52"/>
        <v>42228.629884259266</v>
      </c>
      <c r="M435" s="11">
        <f t="shared" si="53"/>
        <v>60</v>
      </c>
      <c r="N435" t="b">
        <v>0</v>
      </c>
      <c r="O435" s="9">
        <f t="shared" si="54"/>
        <v>0</v>
      </c>
      <c r="P435" s="14">
        <f t="shared" si="55"/>
        <v>0</v>
      </c>
      <c r="Q435" s="14" t="s">
        <v>8314</v>
      </c>
      <c r="R435" s="14" t="s">
        <v>8320</v>
      </c>
      <c r="S435">
        <v>0</v>
      </c>
      <c r="T435" t="b">
        <v>0</v>
      </c>
      <c r="U435" t="s">
        <v>8270</v>
      </c>
      <c r="V435" t="str">
        <f t="shared" si="56"/>
        <v xml:space="preserve"> </v>
      </c>
      <c r="W435" s="21">
        <f t="shared" si="57"/>
        <v>0</v>
      </c>
      <c r="X435" s="21" t="str">
        <f t="shared" si="58"/>
        <v xml:space="preserve"> </v>
      </c>
    </row>
    <row r="436" spans="1:24" ht="57.6" x14ac:dyDescent="0.3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51"/>
        <v>41609.876180555555</v>
      </c>
      <c r="K436">
        <v>1383076902</v>
      </c>
      <c r="L436" s="10">
        <f t="shared" si="52"/>
        <v>41576.834513888891</v>
      </c>
      <c r="M436" s="11">
        <f t="shared" si="53"/>
        <v>33.041666666664241</v>
      </c>
      <c r="N436" t="b">
        <v>0</v>
      </c>
      <c r="O436" s="9">
        <f t="shared" si="54"/>
        <v>0.05</v>
      </c>
      <c r="P436" s="14">
        <f t="shared" si="55"/>
        <v>62.5</v>
      </c>
      <c r="Q436" s="14" t="s">
        <v>8314</v>
      </c>
      <c r="R436" s="14" t="s">
        <v>8320</v>
      </c>
      <c r="S436">
        <v>2</v>
      </c>
      <c r="T436" t="b">
        <v>0</v>
      </c>
      <c r="U436" t="s">
        <v>8270</v>
      </c>
      <c r="V436" t="str">
        <f t="shared" si="56"/>
        <v xml:space="preserve"> </v>
      </c>
      <c r="W436" s="21">
        <f t="shared" si="57"/>
        <v>2</v>
      </c>
      <c r="X436" s="21" t="str">
        <f t="shared" si="58"/>
        <v xml:space="preserve"> </v>
      </c>
    </row>
    <row r="437" spans="1:24" ht="57.6" x14ac:dyDescent="0.3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51"/>
        <v>41530.747453703705</v>
      </c>
      <c r="K437">
        <v>1376502980</v>
      </c>
      <c r="L437" s="10">
        <f t="shared" si="52"/>
        <v>41500.747453703705</v>
      </c>
      <c r="M437" s="11">
        <f t="shared" si="53"/>
        <v>30</v>
      </c>
      <c r="N437" t="b">
        <v>0</v>
      </c>
      <c r="O437" s="9">
        <f t="shared" si="54"/>
        <v>2.7272727272727273E-5</v>
      </c>
      <c r="P437" s="14">
        <f t="shared" si="55"/>
        <v>1</v>
      </c>
      <c r="Q437" s="14" t="s">
        <v>8314</v>
      </c>
      <c r="R437" s="14" t="s">
        <v>8320</v>
      </c>
      <c r="S437">
        <v>3</v>
      </c>
      <c r="T437" t="b">
        <v>0</v>
      </c>
      <c r="U437" t="s">
        <v>8270</v>
      </c>
      <c r="V437" t="str">
        <f t="shared" si="56"/>
        <v xml:space="preserve"> </v>
      </c>
      <c r="W437" s="21">
        <f t="shared" si="57"/>
        <v>3</v>
      </c>
      <c r="X437" s="21" t="str">
        <f t="shared" si="58"/>
        <v xml:space="preserve"> </v>
      </c>
    </row>
    <row r="438" spans="1:24" ht="43.2" x14ac:dyDescent="0.3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51"/>
        <v>41486.36241898148</v>
      </c>
      <c r="K438">
        <v>1372668113</v>
      </c>
      <c r="L438" s="10">
        <f t="shared" si="52"/>
        <v>41456.36241898148</v>
      </c>
      <c r="M438" s="11">
        <f t="shared" si="53"/>
        <v>30</v>
      </c>
      <c r="N438" t="b">
        <v>0</v>
      </c>
      <c r="O438" s="9">
        <f t="shared" si="54"/>
        <v>0</v>
      </c>
      <c r="P438" s="14">
        <f t="shared" si="55"/>
        <v>0</v>
      </c>
      <c r="Q438" s="14" t="s">
        <v>8314</v>
      </c>
      <c r="R438" s="14" t="s">
        <v>8320</v>
      </c>
      <c r="S438">
        <v>0</v>
      </c>
      <c r="T438" t="b">
        <v>0</v>
      </c>
      <c r="U438" t="s">
        <v>8270</v>
      </c>
      <c r="V438" t="str">
        <f t="shared" si="56"/>
        <v xml:space="preserve"> </v>
      </c>
      <c r="W438" s="21">
        <f t="shared" si="57"/>
        <v>0</v>
      </c>
      <c r="X438" s="21" t="str">
        <f t="shared" si="58"/>
        <v xml:space="preserve"> </v>
      </c>
    </row>
    <row r="439" spans="1:24" ht="43.2" x14ac:dyDescent="0.3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51"/>
        <v>42651.31858796296</v>
      </c>
      <c r="K439">
        <v>1470728326</v>
      </c>
      <c r="L439" s="10">
        <f t="shared" si="52"/>
        <v>42591.31858796296</v>
      </c>
      <c r="M439" s="11">
        <f t="shared" si="53"/>
        <v>60</v>
      </c>
      <c r="N439" t="b">
        <v>0</v>
      </c>
      <c r="O439" s="9">
        <f t="shared" si="54"/>
        <v>0</v>
      </c>
      <c r="P439" s="14">
        <f t="shared" si="55"/>
        <v>0</v>
      </c>
      <c r="Q439" s="14" t="s">
        <v>8314</v>
      </c>
      <c r="R439" s="14" t="s">
        <v>8320</v>
      </c>
      <c r="S439">
        <v>0</v>
      </c>
      <c r="T439" t="b">
        <v>0</v>
      </c>
      <c r="U439" t="s">
        <v>8270</v>
      </c>
      <c r="V439" t="str">
        <f t="shared" si="56"/>
        <v xml:space="preserve"> </v>
      </c>
      <c r="W439" s="21">
        <f t="shared" si="57"/>
        <v>0</v>
      </c>
      <c r="X439" s="21" t="str">
        <f t="shared" si="58"/>
        <v xml:space="preserve"> </v>
      </c>
    </row>
    <row r="440" spans="1:24" ht="43.2" x14ac:dyDescent="0.3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51"/>
        <v>42326.302754629629</v>
      </c>
      <c r="K440">
        <v>1445235358</v>
      </c>
      <c r="L440" s="10">
        <f t="shared" si="52"/>
        <v>42296.261087962965</v>
      </c>
      <c r="M440" s="11">
        <f t="shared" si="53"/>
        <v>30.041666666664241</v>
      </c>
      <c r="N440" t="b">
        <v>0</v>
      </c>
      <c r="O440" s="9">
        <f t="shared" si="54"/>
        <v>9.3799999999999994E-2</v>
      </c>
      <c r="P440" s="14">
        <f t="shared" si="55"/>
        <v>170.54545454545453</v>
      </c>
      <c r="Q440" s="14" t="s">
        <v>8314</v>
      </c>
      <c r="R440" s="14" t="s">
        <v>8320</v>
      </c>
      <c r="S440">
        <v>11</v>
      </c>
      <c r="T440" t="b">
        <v>0</v>
      </c>
      <c r="U440" t="s">
        <v>8270</v>
      </c>
      <c r="V440" t="str">
        <f t="shared" si="56"/>
        <v xml:space="preserve"> </v>
      </c>
      <c r="W440" s="21">
        <f t="shared" si="57"/>
        <v>11</v>
      </c>
      <c r="X440" s="21" t="str">
        <f t="shared" si="58"/>
        <v xml:space="preserve"> </v>
      </c>
    </row>
    <row r="441" spans="1:24" ht="43.2" x14ac:dyDescent="0.3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51"/>
        <v>41929.761782407404</v>
      </c>
      <c r="K441">
        <v>1412705818</v>
      </c>
      <c r="L441" s="10">
        <f t="shared" si="52"/>
        <v>41919.761782407404</v>
      </c>
      <c r="M441" s="11">
        <f t="shared" si="53"/>
        <v>10</v>
      </c>
      <c r="N441" t="b">
        <v>0</v>
      </c>
      <c r="O441" s="9">
        <f t="shared" si="54"/>
        <v>0</v>
      </c>
      <c r="P441" s="14">
        <f t="shared" si="55"/>
        <v>0</v>
      </c>
      <c r="Q441" s="14" t="s">
        <v>8314</v>
      </c>
      <c r="R441" s="14" t="s">
        <v>8320</v>
      </c>
      <c r="S441">
        <v>0</v>
      </c>
      <c r="T441" t="b">
        <v>0</v>
      </c>
      <c r="U441" t="s">
        <v>8270</v>
      </c>
      <c r="V441" t="str">
        <f t="shared" si="56"/>
        <v xml:space="preserve"> </v>
      </c>
      <c r="W441" s="21">
        <f t="shared" si="57"/>
        <v>0</v>
      </c>
      <c r="X441" s="21" t="str">
        <f t="shared" si="58"/>
        <v xml:space="preserve"> </v>
      </c>
    </row>
    <row r="442" spans="1:24" ht="43.2" x14ac:dyDescent="0.3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51"/>
        <v>42453.943900462968</v>
      </c>
      <c r="K442">
        <v>1456270753</v>
      </c>
      <c r="L442" s="10">
        <f t="shared" si="52"/>
        <v>42423.985567129625</v>
      </c>
      <c r="M442" s="11">
        <f t="shared" si="53"/>
        <v>29.958333333343035</v>
      </c>
      <c r="N442" t="b">
        <v>0</v>
      </c>
      <c r="O442" s="9">
        <f t="shared" si="54"/>
        <v>1E-3</v>
      </c>
      <c r="P442" s="14">
        <f t="shared" si="55"/>
        <v>5</v>
      </c>
      <c r="Q442" s="14" t="s">
        <v>8314</v>
      </c>
      <c r="R442" s="14" t="s">
        <v>8320</v>
      </c>
      <c r="S442">
        <v>1</v>
      </c>
      <c r="T442" t="b">
        <v>0</v>
      </c>
      <c r="U442" t="s">
        <v>8270</v>
      </c>
      <c r="V442" t="str">
        <f t="shared" si="56"/>
        <v xml:space="preserve"> </v>
      </c>
      <c r="W442" s="21">
        <f t="shared" si="57"/>
        <v>1</v>
      </c>
      <c r="X442" s="21" t="str">
        <f t="shared" si="58"/>
        <v xml:space="preserve"> </v>
      </c>
    </row>
    <row r="443" spans="1:24" ht="43.2" x14ac:dyDescent="0.3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51"/>
        <v>41580.793935185182</v>
      </c>
      <c r="K443">
        <v>1380826996</v>
      </c>
      <c r="L443" s="10">
        <f t="shared" si="52"/>
        <v>41550.793935185182</v>
      </c>
      <c r="M443" s="11">
        <f t="shared" si="53"/>
        <v>30</v>
      </c>
      <c r="N443" t="b">
        <v>0</v>
      </c>
      <c r="O443" s="9">
        <f t="shared" si="54"/>
        <v>0</v>
      </c>
      <c r="P443" s="14">
        <f t="shared" si="55"/>
        <v>0</v>
      </c>
      <c r="Q443" s="14" t="s">
        <v>8314</v>
      </c>
      <c r="R443" s="14" t="s">
        <v>8320</v>
      </c>
      <c r="S443">
        <v>0</v>
      </c>
      <c r="T443" t="b">
        <v>0</v>
      </c>
      <c r="U443" t="s">
        <v>8270</v>
      </c>
      <c r="V443" t="str">
        <f t="shared" si="56"/>
        <v xml:space="preserve"> </v>
      </c>
      <c r="W443" s="21">
        <f t="shared" si="57"/>
        <v>0</v>
      </c>
      <c r="X443" s="21" t="str">
        <f t="shared" si="58"/>
        <v xml:space="preserve"> </v>
      </c>
    </row>
    <row r="444" spans="1:24" x14ac:dyDescent="0.3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51"/>
        <v>42054.888692129629</v>
      </c>
      <c r="K444">
        <v>1421788783</v>
      </c>
      <c r="L444" s="10">
        <f t="shared" si="52"/>
        <v>42024.888692129629</v>
      </c>
      <c r="M444" s="11">
        <f t="shared" si="53"/>
        <v>30</v>
      </c>
      <c r="N444" t="b">
        <v>0</v>
      </c>
      <c r="O444" s="9">
        <f t="shared" si="54"/>
        <v>0.39358823529411763</v>
      </c>
      <c r="P444" s="14">
        <f t="shared" si="55"/>
        <v>393.58823529411762</v>
      </c>
      <c r="Q444" s="14" t="s">
        <v>8314</v>
      </c>
      <c r="R444" s="14" t="s">
        <v>8320</v>
      </c>
      <c r="S444">
        <v>17</v>
      </c>
      <c r="T444" t="b">
        <v>0</v>
      </c>
      <c r="U444" t="s">
        <v>8270</v>
      </c>
      <c r="V444" t="str">
        <f t="shared" si="56"/>
        <v xml:space="preserve"> </v>
      </c>
      <c r="W444" s="21">
        <f t="shared" si="57"/>
        <v>17</v>
      </c>
      <c r="X444" s="21" t="str">
        <f t="shared" si="58"/>
        <v xml:space="preserve"> </v>
      </c>
    </row>
    <row r="445" spans="1:24" ht="43.2" x14ac:dyDescent="0.3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51"/>
        <v>41680.015057870369</v>
      </c>
      <c r="K445">
        <v>1389399701</v>
      </c>
      <c r="L445" s="10">
        <f t="shared" si="52"/>
        <v>41650.015057870369</v>
      </c>
      <c r="M445" s="11">
        <f t="shared" si="53"/>
        <v>30</v>
      </c>
      <c r="N445" t="b">
        <v>0</v>
      </c>
      <c r="O445" s="9">
        <f t="shared" si="54"/>
        <v>1E-3</v>
      </c>
      <c r="P445" s="14">
        <f t="shared" si="55"/>
        <v>5</v>
      </c>
      <c r="Q445" s="14" t="s">
        <v>8314</v>
      </c>
      <c r="R445" s="14" t="s">
        <v>8320</v>
      </c>
      <c r="S445">
        <v>2</v>
      </c>
      <c r="T445" t="b">
        <v>0</v>
      </c>
      <c r="U445" t="s">
        <v>8270</v>
      </c>
      <c r="V445" t="str">
        <f t="shared" si="56"/>
        <v xml:space="preserve"> </v>
      </c>
      <c r="W445" s="21">
        <f t="shared" si="57"/>
        <v>2</v>
      </c>
      <c r="X445" s="21" t="str">
        <f t="shared" si="58"/>
        <v xml:space="preserve"> </v>
      </c>
    </row>
    <row r="446" spans="1:24" ht="43.2" x14ac:dyDescent="0.3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51"/>
        <v>40954.906956018516</v>
      </c>
      <c r="K446">
        <v>1324158361</v>
      </c>
      <c r="L446" s="10">
        <f t="shared" si="52"/>
        <v>40894.906956018516</v>
      </c>
      <c r="M446" s="11">
        <f t="shared" si="53"/>
        <v>60</v>
      </c>
      <c r="N446" t="b">
        <v>0</v>
      </c>
      <c r="O446" s="9">
        <f t="shared" si="54"/>
        <v>0.05</v>
      </c>
      <c r="P446" s="14">
        <f t="shared" si="55"/>
        <v>50</v>
      </c>
      <c r="Q446" s="14" t="s">
        <v>8314</v>
      </c>
      <c r="R446" s="14" t="s">
        <v>8320</v>
      </c>
      <c r="S446">
        <v>1</v>
      </c>
      <c r="T446" t="b">
        <v>0</v>
      </c>
      <c r="U446" t="s">
        <v>8270</v>
      </c>
      <c r="V446" t="str">
        <f t="shared" si="56"/>
        <v xml:space="preserve"> </v>
      </c>
      <c r="W446" s="21">
        <f t="shared" si="57"/>
        <v>1</v>
      </c>
      <c r="X446" s="21" t="str">
        <f t="shared" si="58"/>
        <v xml:space="preserve"> </v>
      </c>
    </row>
    <row r="447" spans="1:24" ht="43.2" x14ac:dyDescent="0.3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51"/>
        <v>42145.335358796292</v>
      </c>
      <c r="K447">
        <v>1430899375</v>
      </c>
      <c r="L447" s="10">
        <f t="shared" si="52"/>
        <v>42130.335358796292</v>
      </c>
      <c r="M447" s="11">
        <f t="shared" si="53"/>
        <v>15</v>
      </c>
      <c r="N447" t="b">
        <v>0</v>
      </c>
      <c r="O447" s="9">
        <f t="shared" si="54"/>
        <v>3.3333333333333335E-5</v>
      </c>
      <c r="P447" s="14">
        <f t="shared" si="55"/>
        <v>1</v>
      </c>
      <c r="Q447" s="14" t="s">
        <v>8314</v>
      </c>
      <c r="R447" s="14" t="s">
        <v>8320</v>
      </c>
      <c r="S447">
        <v>2</v>
      </c>
      <c r="T447" t="b">
        <v>0</v>
      </c>
      <c r="U447" t="s">
        <v>8270</v>
      </c>
      <c r="V447" t="str">
        <f t="shared" si="56"/>
        <v xml:space="preserve"> </v>
      </c>
      <c r="W447" s="21">
        <f t="shared" si="57"/>
        <v>2</v>
      </c>
      <c r="X447" s="21" t="str">
        <f t="shared" si="58"/>
        <v xml:space="preserve"> </v>
      </c>
    </row>
    <row r="448" spans="1:24" ht="43.2" x14ac:dyDescent="0.3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51"/>
        <v>42067.083564814813</v>
      </c>
      <c r="K448">
        <v>1422842420</v>
      </c>
      <c r="L448" s="10">
        <f t="shared" si="52"/>
        <v>42037.083564814813</v>
      </c>
      <c r="M448" s="11">
        <f t="shared" si="53"/>
        <v>30</v>
      </c>
      <c r="N448" t="b">
        <v>0</v>
      </c>
      <c r="O448" s="9">
        <f t="shared" si="54"/>
        <v>7.2952380952380949E-2</v>
      </c>
      <c r="P448" s="14">
        <f t="shared" si="55"/>
        <v>47.875</v>
      </c>
      <c r="Q448" s="14" t="s">
        <v>8314</v>
      </c>
      <c r="R448" s="14" t="s">
        <v>8320</v>
      </c>
      <c r="S448">
        <v>16</v>
      </c>
      <c r="T448" t="b">
        <v>0</v>
      </c>
      <c r="U448" t="s">
        <v>8270</v>
      </c>
      <c r="V448" t="str">
        <f t="shared" si="56"/>
        <v xml:space="preserve"> </v>
      </c>
      <c r="W448" s="21">
        <f t="shared" si="57"/>
        <v>16</v>
      </c>
      <c r="X448" s="21" t="str">
        <f t="shared" si="58"/>
        <v xml:space="preserve"> </v>
      </c>
    </row>
    <row r="449" spans="1:24" ht="43.2" x14ac:dyDescent="0.3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51"/>
        <v>41356.513460648144</v>
      </c>
      <c r="K449">
        <v>1361884763</v>
      </c>
      <c r="L449" s="10">
        <f t="shared" si="52"/>
        <v>41331.555127314816</v>
      </c>
      <c r="M449" s="11">
        <f t="shared" si="53"/>
        <v>24.958333333328483</v>
      </c>
      <c r="N449" t="b">
        <v>0</v>
      </c>
      <c r="O449" s="9">
        <f t="shared" si="54"/>
        <v>1.6666666666666666E-4</v>
      </c>
      <c r="P449" s="14">
        <f t="shared" si="55"/>
        <v>5</v>
      </c>
      <c r="Q449" s="14" t="s">
        <v>8314</v>
      </c>
      <c r="R449" s="14" t="s">
        <v>8320</v>
      </c>
      <c r="S449">
        <v>1</v>
      </c>
      <c r="T449" t="b">
        <v>0</v>
      </c>
      <c r="U449" t="s">
        <v>8270</v>
      </c>
      <c r="V449" t="str">
        <f t="shared" si="56"/>
        <v xml:space="preserve"> </v>
      </c>
      <c r="W449" s="21">
        <f t="shared" si="57"/>
        <v>1</v>
      </c>
      <c r="X449" s="21" t="str">
        <f t="shared" si="58"/>
        <v xml:space="preserve"> </v>
      </c>
    </row>
    <row r="450" spans="1:24" ht="43.2" x14ac:dyDescent="0.3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ref="J450:J513" si="59">(((I450/60)/60)/24)+DATE(1970,1,1)</f>
        <v>41773.758043981477</v>
      </c>
      <c r="K450">
        <v>1398363095</v>
      </c>
      <c r="L450" s="10">
        <f t="shared" ref="L450:L513" si="60">(((K450/60)/60)/24)+DATE(1970,1,1)</f>
        <v>41753.758043981477</v>
      </c>
      <c r="M450" s="11">
        <f t="shared" ref="M450:M513" si="61">J450-L450</f>
        <v>20</v>
      </c>
      <c r="N450" t="b">
        <v>0</v>
      </c>
      <c r="O450" s="9">
        <f t="shared" ref="O450:O513" si="62">E450/D450</f>
        <v>3.2804E-2</v>
      </c>
      <c r="P450" s="14">
        <f t="shared" ref="P450:P513" si="63">IF(E450&gt;0,(E450/S450),0)</f>
        <v>20.502500000000001</v>
      </c>
      <c r="Q450" s="14" t="s">
        <v>8314</v>
      </c>
      <c r="R450" s="14" t="s">
        <v>8320</v>
      </c>
      <c r="S450">
        <v>4</v>
      </c>
      <c r="T450" t="b">
        <v>0</v>
      </c>
      <c r="U450" t="s">
        <v>8270</v>
      </c>
      <c r="V450" t="str">
        <f t="shared" si="56"/>
        <v xml:space="preserve"> </v>
      </c>
      <c r="W450" s="21">
        <f t="shared" si="57"/>
        <v>4</v>
      </c>
      <c r="X450" s="21" t="str">
        <f t="shared" si="58"/>
        <v xml:space="preserve"> </v>
      </c>
    </row>
    <row r="451" spans="1:24" ht="43.2" x14ac:dyDescent="0.3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si="59"/>
        <v>41564.568113425928</v>
      </c>
      <c r="K451">
        <v>1379425085</v>
      </c>
      <c r="L451" s="10">
        <f t="shared" si="60"/>
        <v>41534.568113425928</v>
      </c>
      <c r="M451" s="11">
        <f t="shared" si="61"/>
        <v>30</v>
      </c>
      <c r="N451" t="b">
        <v>0</v>
      </c>
      <c r="O451" s="9">
        <f t="shared" si="62"/>
        <v>2.2499999999999999E-2</v>
      </c>
      <c r="P451" s="14">
        <f t="shared" si="63"/>
        <v>9</v>
      </c>
      <c r="Q451" s="14" t="s">
        <v>8314</v>
      </c>
      <c r="R451" s="14" t="s">
        <v>8320</v>
      </c>
      <c r="S451">
        <v>5</v>
      </c>
      <c r="T451" t="b">
        <v>0</v>
      </c>
      <c r="U451" t="s">
        <v>8270</v>
      </c>
      <c r="V451" t="str">
        <f t="shared" ref="V451:V514" si="64">IF(F451 = "successful",S451," ")</f>
        <v xml:space="preserve"> </v>
      </c>
      <c r="W451" s="21">
        <f t="shared" ref="W451:W514" si="65">IF(F451 = "failed",S451," ")</f>
        <v>5</v>
      </c>
      <c r="X451" s="21" t="str">
        <f t="shared" ref="X451:X514" si="66">IF(F451 = "canceled",S451," ")</f>
        <v xml:space="preserve"> </v>
      </c>
    </row>
    <row r="452" spans="1:24" ht="43.2" x14ac:dyDescent="0.3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59"/>
        <v>41684.946759259255</v>
      </c>
      <c r="K452">
        <v>1389825800</v>
      </c>
      <c r="L452" s="10">
        <f t="shared" si="60"/>
        <v>41654.946759259255</v>
      </c>
      <c r="M452" s="11">
        <f t="shared" si="61"/>
        <v>30</v>
      </c>
      <c r="N452" t="b">
        <v>0</v>
      </c>
      <c r="O452" s="9">
        <f t="shared" si="62"/>
        <v>7.92E-3</v>
      </c>
      <c r="P452" s="14">
        <f t="shared" si="63"/>
        <v>56.571428571428569</v>
      </c>
      <c r="Q452" s="14" t="s">
        <v>8314</v>
      </c>
      <c r="R452" s="14" t="s">
        <v>8320</v>
      </c>
      <c r="S452">
        <v>7</v>
      </c>
      <c r="T452" t="b">
        <v>0</v>
      </c>
      <c r="U452" t="s">
        <v>8270</v>
      </c>
      <c r="V452" t="str">
        <f t="shared" si="64"/>
        <v xml:space="preserve"> </v>
      </c>
      <c r="W452" s="21">
        <f t="shared" si="65"/>
        <v>7</v>
      </c>
      <c r="X452" s="21" t="str">
        <f t="shared" si="66"/>
        <v xml:space="preserve"> </v>
      </c>
    </row>
    <row r="453" spans="1:24" ht="43.2" x14ac:dyDescent="0.3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59"/>
        <v>41664.715173611112</v>
      </c>
      <c r="K453">
        <v>1388077791</v>
      </c>
      <c r="L453" s="10">
        <f t="shared" si="60"/>
        <v>41634.715173611112</v>
      </c>
      <c r="M453" s="11">
        <f t="shared" si="61"/>
        <v>30</v>
      </c>
      <c r="N453" t="b">
        <v>0</v>
      </c>
      <c r="O453" s="9">
        <f t="shared" si="62"/>
        <v>0</v>
      </c>
      <c r="P453" s="14">
        <f t="shared" si="63"/>
        <v>0</v>
      </c>
      <c r="Q453" s="14" t="s">
        <v>8314</v>
      </c>
      <c r="R453" s="14" t="s">
        <v>8320</v>
      </c>
      <c r="S453">
        <v>0</v>
      </c>
      <c r="T453" t="b">
        <v>0</v>
      </c>
      <c r="U453" t="s">
        <v>8270</v>
      </c>
      <c r="V453" t="str">
        <f t="shared" si="64"/>
        <v xml:space="preserve"> </v>
      </c>
      <c r="W453" s="21">
        <f t="shared" si="65"/>
        <v>0</v>
      </c>
      <c r="X453" s="21" t="str">
        <f t="shared" si="66"/>
        <v xml:space="preserve"> </v>
      </c>
    </row>
    <row r="454" spans="1:24" ht="28.8" x14ac:dyDescent="0.3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59"/>
        <v>42137.703877314809</v>
      </c>
      <c r="K454">
        <v>1428944015</v>
      </c>
      <c r="L454" s="10">
        <f t="shared" si="60"/>
        <v>42107.703877314809</v>
      </c>
      <c r="M454" s="11">
        <f t="shared" si="61"/>
        <v>30</v>
      </c>
      <c r="N454" t="b">
        <v>0</v>
      </c>
      <c r="O454" s="9">
        <f t="shared" si="62"/>
        <v>0.64</v>
      </c>
      <c r="P454" s="14">
        <f t="shared" si="63"/>
        <v>40</v>
      </c>
      <c r="Q454" s="14" t="s">
        <v>8314</v>
      </c>
      <c r="R454" s="14" t="s">
        <v>8320</v>
      </c>
      <c r="S454">
        <v>12</v>
      </c>
      <c r="T454" t="b">
        <v>0</v>
      </c>
      <c r="U454" t="s">
        <v>8270</v>
      </c>
      <c r="V454" t="str">
        <f t="shared" si="64"/>
        <v xml:space="preserve"> </v>
      </c>
      <c r="W454" s="21">
        <f t="shared" si="65"/>
        <v>12</v>
      </c>
      <c r="X454" s="21" t="str">
        <f t="shared" si="66"/>
        <v xml:space="preserve"> </v>
      </c>
    </row>
    <row r="455" spans="1:24" ht="43.2" x14ac:dyDescent="0.3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59"/>
        <v>42054.824988425928</v>
      </c>
      <c r="K455">
        <v>1422992879</v>
      </c>
      <c r="L455" s="10">
        <f t="shared" si="60"/>
        <v>42038.824988425928</v>
      </c>
      <c r="M455" s="11">
        <f t="shared" si="61"/>
        <v>16</v>
      </c>
      <c r="N455" t="b">
        <v>0</v>
      </c>
      <c r="O455" s="9">
        <f t="shared" si="62"/>
        <v>2.740447957839262E-4</v>
      </c>
      <c r="P455" s="14">
        <f t="shared" si="63"/>
        <v>13</v>
      </c>
      <c r="Q455" s="14" t="s">
        <v>8314</v>
      </c>
      <c r="R455" s="14" t="s">
        <v>8320</v>
      </c>
      <c r="S455">
        <v>2</v>
      </c>
      <c r="T455" t="b">
        <v>0</v>
      </c>
      <c r="U455" t="s">
        <v>8270</v>
      </c>
      <c r="V455" t="str">
        <f t="shared" si="64"/>
        <v xml:space="preserve"> </v>
      </c>
      <c r="W455" s="21">
        <f t="shared" si="65"/>
        <v>2</v>
      </c>
      <c r="X455" s="21" t="str">
        <f t="shared" si="66"/>
        <v xml:space="preserve"> </v>
      </c>
    </row>
    <row r="456" spans="1:24" ht="43.2" x14ac:dyDescent="0.3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59"/>
        <v>41969.551388888889</v>
      </c>
      <c r="K456">
        <v>1414343571</v>
      </c>
      <c r="L456" s="10">
        <f t="shared" si="60"/>
        <v>41938.717256944445</v>
      </c>
      <c r="M456" s="11">
        <f t="shared" si="61"/>
        <v>30.83413194444438</v>
      </c>
      <c r="N456" t="b">
        <v>0</v>
      </c>
      <c r="O456" s="9">
        <f t="shared" si="62"/>
        <v>8.2000000000000007E-3</v>
      </c>
      <c r="P456" s="14">
        <f t="shared" si="63"/>
        <v>16.399999999999999</v>
      </c>
      <c r="Q456" s="14" t="s">
        <v>8314</v>
      </c>
      <c r="R456" s="14" t="s">
        <v>8320</v>
      </c>
      <c r="S456">
        <v>5</v>
      </c>
      <c r="T456" t="b">
        <v>0</v>
      </c>
      <c r="U456" t="s">
        <v>8270</v>
      </c>
      <c r="V456" t="str">
        <f t="shared" si="64"/>
        <v xml:space="preserve"> </v>
      </c>
      <c r="W456" s="21">
        <f t="shared" si="65"/>
        <v>5</v>
      </c>
      <c r="X456" s="21" t="str">
        <f t="shared" si="66"/>
        <v xml:space="preserve"> </v>
      </c>
    </row>
    <row r="457" spans="1:24" ht="43.2" x14ac:dyDescent="0.3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59"/>
        <v>41016.021527777775</v>
      </c>
      <c r="K457">
        <v>1330733022</v>
      </c>
      <c r="L457" s="10">
        <f t="shared" si="60"/>
        <v>40971.002569444441</v>
      </c>
      <c r="M457" s="11">
        <f t="shared" si="61"/>
        <v>45.018958333334012</v>
      </c>
      <c r="N457" t="b">
        <v>0</v>
      </c>
      <c r="O457" s="9">
        <f t="shared" si="62"/>
        <v>6.9230769230769226E-4</v>
      </c>
      <c r="P457" s="14">
        <f t="shared" si="63"/>
        <v>22.5</v>
      </c>
      <c r="Q457" s="14" t="s">
        <v>8314</v>
      </c>
      <c r="R457" s="14" t="s">
        <v>8320</v>
      </c>
      <c r="S457">
        <v>2</v>
      </c>
      <c r="T457" t="b">
        <v>0</v>
      </c>
      <c r="U457" t="s">
        <v>8270</v>
      </c>
      <c r="V457" t="str">
        <f t="shared" si="64"/>
        <v xml:space="preserve"> </v>
      </c>
      <c r="W457" s="21">
        <f t="shared" si="65"/>
        <v>2</v>
      </c>
      <c r="X457" s="21" t="str">
        <f t="shared" si="66"/>
        <v xml:space="preserve"> </v>
      </c>
    </row>
    <row r="458" spans="1:24" ht="43.2" x14ac:dyDescent="0.3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59"/>
        <v>41569.165972222225</v>
      </c>
      <c r="K458">
        <v>1380559201</v>
      </c>
      <c r="L458" s="10">
        <f t="shared" si="60"/>
        <v>41547.694456018515</v>
      </c>
      <c r="M458" s="11">
        <f t="shared" si="61"/>
        <v>21.471516203710053</v>
      </c>
      <c r="N458" t="b">
        <v>0</v>
      </c>
      <c r="O458" s="9">
        <f t="shared" si="62"/>
        <v>6.8631863186318634E-3</v>
      </c>
      <c r="P458" s="14">
        <f t="shared" si="63"/>
        <v>20.333333333333332</v>
      </c>
      <c r="Q458" s="14" t="s">
        <v>8314</v>
      </c>
      <c r="R458" s="14" t="s">
        <v>8320</v>
      </c>
      <c r="S458">
        <v>3</v>
      </c>
      <c r="T458" t="b">
        <v>0</v>
      </c>
      <c r="U458" t="s">
        <v>8270</v>
      </c>
      <c r="V458" t="str">
        <f t="shared" si="64"/>
        <v xml:space="preserve"> </v>
      </c>
      <c r="W458" s="21">
        <f t="shared" si="65"/>
        <v>3</v>
      </c>
      <c r="X458" s="21" t="str">
        <f t="shared" si="66"/>
        <v xml:space="preserve"> </v>
      </c>
    </row>
    <row r="459" spans="1:24" ht="43.2" x14ac:dyDescent="0.3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59"/>
        <v>41867.767500000002</v>
      </c>
      <c r="K459">
        <v>1405621512</v>
      </c>
      <c r="L459" s="10">
        <f t="shared" si="60"/>
        <v>41837.767500000002</v>
      </c>
      <c r="M459" s="11">
        <f t="shared" si="61"/>
        <v>30</v>
      </c>
      <c r="N459" t="b">
        <v>0</v>
      </c>
      <c r="O459" s="9">
        <f t="shared" si="62"/>
        <v>0</v>
      </c>
      <c r="P459" s="14">
        <f t="shared" si="63"/>
        <v>0</v>
      </c>
      <c r="Q459" s="14" t="s">
        <v>8314</v>
      </c>
      <c r="R459" s="14" t="s">
        <v>8320</v>
      </c>
      <c r="S459">
        <v>0</v>
      </c>
      <c r="T459" t="b">
        <v>0</v>
      </c>
      <c r="U459" t="s">
        <v>8270</v>
      </c>
      <c r="V459" t="str">
        <f t="shared" si="64"/>
        <v xml:space="preserve"> </v>
      </c>
      <c r="W459" s="21">
        <f t="shared" si="65"/>
        <v>0</v>
      </c>
      <c r="X459" s="21" t="str">
        <f t="shared" si="66"/>
        <v xml:space="preserve"> </v>
      </c>
    </row>
    <row r="460" spans="1:24" ht="43.2" x14ac:dyDescent="0.3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59"/>
        <v>41408.69976851852</v>
      </c>
      <c r="K460">
        <v>1365958060</v>
      </c>
      <c r="L460" s="10">
        <f t="shared" si="60"/>
        <v>41378.69976851852</v>
      </c>
      <c r="M460" s="11">
        <f t="shared" si="61"/>
        <v>30</v>
      </c>
      <c r="N460" t="b">
        <v>0</v>
      </c>
      <c r="O460" s="9">
        <f t="shared" si="62"/>
        <v>8.2100000000000006E-2</v>
      </c>
      <c r="P460" s="14">
        <f t="shared" si="63"/>
        <v>16.755102040816325</v>
      </c>
      <c r="Q460" s="14" t="s">
        <v>8314</v>
      </c>
      <c r="R460" s="14" t="s">
        <v>8320</v>
      </c>
      <c r="S460">
        <v>49</v>
      </c>
      <c r="T460" t="b">
        <v>0</v>
      </c>
      <c r="U460" t="s">
        <v>8270</v>
      </c>
      <c r="V460" t="str">
        <f t="shared" si="64"/>
        <v xml:space="preserve"> </v>
      </c>
      <c r="W460" s="21">
        <f t="shared" si="65"/>
        <v>49</v>
      </c>
      <c r="X460" s="21" t="str">
        <f t="shared" si="66"/>
        <v xml:space="preserve"> </v>
      </c>
    </row>
    <row r="461" spans="1:24" ht="43.2" x14ac:dyDescent="0.3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59"/>
        <v>40860.682025462964</v>
      </c>
      <c r="K461">
        <v>1316013727</v>
      </c>
      <c r="L461" s="10">
        <f t="shared" si="60"/>
        <v>40800.6403587963</v>
      </c>
      <c r="M461" s="11">
        <f t="shared" si="61"/>
        <v>60.041666666664241</v>
      </c>
      <c r="N461" t="b">
        <v>0</v>
      </c>
      <c r="O461" s="9">
        <f t="shared" si="62"/>
        <v>6.4102564102564103E-4</v>
      </c>
      <c r="P461" s="14">
        <f t="shared" si="63"/>
        <v>25</v>
      </c>
      <c r="Q461" s="14" t="s">
        <v>8314</v>
      </c>
      <c r="R461" s="14" t="s">
        <v>8320</v>
      </c>
      <c r="S461">
        <v>1</v>
      </c>
      <c r="T461" t="b">
        <v>0</v>
      </c>
      <c r="U461" t="s">
        <v>8270</v>
      </c>
      <c r="V461" t="str">
        <f t="shared" si="64"/>
        <v xml:space="preserve"> </v>
      </c>
      <c r="W461" s="21">
        <f t="shared" si="65"/>
        <v>1</v>
      </c>
      <c r="X461" s="21" t="str">
        <f t="shared" si="66"/>
        <v xml:space="preserve"> </v>
      </c>
    </row>
    <row r="462" spans="1:24" ht="28.8" x14ac:dyDescent="0.3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59"/>
        <v>41791.166666666664</v>
      </c>
      <c r="K462">
        <v>1398862875</v>
      </c>
      <c r="L462" s="10">
        <f t="shared" si="60"/>
        <v>41759.542534722219</v>
      </c>
      <c r="M462" s="11">
        <f t="shared" si="61"/>
        <v>31.624131944445253</v>
      </c>
      <c r="N462" t="b">
        <v>0</v>
      </c>
      <c r="O462" s="9">
        <f t="shared" si="62"/>
        <v>2.9411764705882353E-3</v>
      </c>
      <c r="P462" s="14">
        <f t="shared" si="63"/>
        <v>12.5</v>
      </c>
      <c r="Q462" s="14" t="s">
        <v>8314</v>
      </c>
      <c r="R462" s="14" t="s">
        <v>8320</v>
      </c>
      <c r="S462">
        <v>2</v>
      </c>
      <c r="T462" t="b">
        <v>0</v>
      </c>
      <c r="U462" t="s">
        <v>8270</v>
      </c>
      <c r="V462" t="str">
        <f t="shared" si="64"/>
        <v xml:space="preserve"> </v>
      </c>
      <c r="W462" s="21">
        <f t="shared" si="65"/>
        <v>2</v>
      </c>
      <c r="X462" s="21" t="str">
        <f t="shared" si="66"/>
        <v xml:space="preserve"> </v>
      </c>
    </row>
    <row r="463" spans="1:24" ht="43.2" x14ac:dyDescent="0.3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59"/>
        <v>41427.84684027778</v>
      </c>
      <c r="K463">
        <v>1368476367</v>
      </c>
      <c r="L463" s="10">
        <f t="shared" si="60"/>
        <v>41407.84684027778</v>
      </c>
      <c r="M463" s="11">
        <f t="shared" si="61"/>
        <v>20</v>
      </c>
      <c r="N463" t="b">
        <v>0</v>
      </c>
      <c r="O463" s="9">
        <f t="shared" si="62"/>
        <v>0</v>
      </c>
      <c r="P463" s="14">
        <f t="shared" si="63"/>
        <v>0</v>
      </c>
      <c r="Q463" s="14" t="s">
        <v>8314</v>
      </c>
      <c r="R463" s="14" t="s">
        <v>8320</v>
      </c>
      <c r="S463">
        <v>0</v>
      </c>
      <c r="T463" t="b">
        <v>0</v>
      </c>
      <c r="U463" t="s">
        <v>8270</v>
      </c>
      <c r="V463" t="str">
        <f t="shared" si="64"/>
        <v xml:space="preserve"> </v>
      </c>
      <c r="W463" s="21">
        <f t="shared" si="65"/>
        <v>0</v>
      </c>
      <c r="X463" s="21" t="str">
        <f t="shared" si="66"/>
        <v xml:space="preserve"> </v>
      </c>
    </row>
    <row r="464" spans="1:24" ht="43.2" x14ac:dyDescent="0.3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59"/>
        <v>40765.126631944448</v>
      </c>
      <c r="K464">
        <v>1307761341</v>
      </c>
      <c r="L464" s="10">
        <f t="shared" si="60"/>
        <v>40705.126631944448</v>
      </c>
      <c r="M464" s="11">
        <f t="shared" si="61"/>
        <v>60</v>
      </c>
      <c r="N464" t="b">
        <v>0</v>
      </c>
      <c r="O464" s="9">
        <f t="shared" si="62"/>
        <v>0</v>
      </c>
      <c r="P464" s="14">
        <f t="shared" si="63"/>
        <v>0</v>
      </c>
      <c r="Q464" s="14" t="s">
        <v>8314</v>
      </c>
      <c r="R464" s="14" t="s">
        <v>8320</v>
      </c>
      <c r="S464">
        <v>0</v>
      </c>
      <c r="T464" t="b">
        <v>0</v>
      </c>
      <c r="U464" t="s">
        <v>8270</v>
      </c>
      <c r="V464" t="str">
        <f t="shared" si="64"/>
        <v xml:space="preserve"> </v>
      </c>
      <c r="W464" s="21">
        <f t="shared" si="65"/>
        <v>0</v>
      </c>
      <c r="X464" s="21" t="str">
        <f t="shared" si="66"/>
        <v xml:space="preserve"> </v>
      </c>
    </row>
    <row r="465" spans="1:24" ht="43.2" x14ac:dyDescent="0.3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59"/>
        <v>40810.710104166668</v>
      </c>
      <c r="K465">
        <v>1311699753</v>
      </c>
      <c r="L465" s="10">
        <f t="shared" si="60"/>
        <v>40750.710104166668</v>
      </c>
      <c r="M465" s="11">
        <f t="shared" si="61"/>
        <v>60</v>
      </c>
      <c r="N465" t="b">
        <v>0</v>
      </c>
      <c r="O465" s="9">
        <f t="shared" si="62"/>
        <v>2.2727272727272728E-2</v>
      </c>
      <c r="P465" s="14">
        <f t="shared" si="63"/>
        <v>113.63636363636364</v>
      </c>
      <c r="Q465" s="14" t="s">
        <v>8314</v>
      </c>
      <c r="R465" s="14" t="s">
        <v>8320</v>
      </c>
      <c r="S465">
        <v>11</v>
      </c>
      <c r="T465" t="b">
        <v>0</v>
      </c>
      <c r="U465" t="s">
        <v>8270</v>
      </c>
      <c r="V465" t="str">
        <f t="shared" si="64"/>
        <v xml:space="preserve"> </v>
      </c>
      <c r="W465" s="21">
        <f t="shared" si="65"/>
        <v>11</v>
      </c>
      <c r="X465" s="21" t="str">
        <f t="shared" si="66"/>
        <v xml:space="preserve"> </v>
      </c>
    </row>
    <row r="466" spans="1:24" ht="28.8" x14ac:dyDescent="0.3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59"/>
        <v>42508.848784722228</v>
      </c>
      <c r="K466">
        <v>1461874935</v>
      </c>
      <c r="L466" s="10">
        <f t="shared" si="60"/>
        <v>42488.848784722228</v>
      </c>
      <c r="M466" s="11">
        <f t="shared" si="61"/>
        <v>20</v>
      </c>
      <c r="N466" t="b">
        <v>0</v>
      </c>
      <c r="O466" s="9">
        <f t="shared" si="62"/>
        <v>9.9009900990099011E-4</v>
      </c>
      <c r="P466" s="14">
        <f t="shared" si="63"/>
        <v>1</v>
      </c>
      <c r="Q466" s="14" t="s">
        <v>8314</v>
      </c>
      <c r="R466" s="14" t="s">
        <v>8320</v>
      </c>
      <c r="S466">
        <v>1</v>
      </c>
      <c r="T466" t="b">
        <v>0</v>
      </c>
      <c r="U466" t="s">
        <v>8270</v>
      </c>
      <c r="V466" t="str">
        <f t="shared" si="64"/>
        <v xml:space="preserve"> </v>
      </c>
      <c r="W466" s="21">
        <f t="shared" si="65"/>
        <v>1</v>
      </c>
      <c r="X466" s="21" t="str">
        <f t="shared" si="66"/>
        <v xml:space="preserve"> </v>
      </c>
    </row>
    <row r="467" spans="1:24" x14ac:dyDescent="0.3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59"/>
        <v>41817.120069444441</v>
      </c>
      <c r="K467">
        <v>1402455174</v>
      </c>
      <c r="L467" s="10">
        <f t="shared" si="60"/>
        <v>41801.120069444441</v>
      </c>
      <c r="M467" s="11">
        <f t="shared" si="61"/>
        <v>16</v>
      </c>
      <c r="N467" t="b">
        <v>0</v>
      </c>
      <c r="O467" s="9">
        <f t="shared" si="62"/>
        <v>0.26953125</v>
      </c>
      <c r="P467" s="14">
        <f t="shared" si="63"/>
        <v>17.25</v>
      </c>
      <c r="Q467" s="14" t="s">
        <v>8314</v>
      </c>
      <c r="R467" s="14" t="s">
        <v>8320</v>
      </c>
      <c r="S467">
        <v>8</v>
      </c>
      <c r="T467" t="b">
        <v>0</v>
      </c>
      <c r="U467" t="s">
        <v>8270</v>
      </c>
      <c r="V467" t="str">
        <f t="shared" si="64"/>
        <v xml:space="preserve"> </v>
      </c>
      <c r="W467" s="21">
        <f t="shared" si="65"/>
        <v>8</v>
      </c>
      <c r="X467" s="21" t="str">
        <f t="shared" si="66"/>
        <v xml:space="preserve"> </v>
      </c>
    </row>
    <row r="468" spans="1:24" ht="43.2" x14ac:dyDescent="0.3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59"/>
        <v>41159.942870370374</v>
      </c>
      <c r="K468">
        <v>1344465464</v>
      </c>
      <c r="L468" s="10">
        <f t="shared" si="60"/>
        <v>41129.942870370374</v>
      </c>
      <c r="M468" s="11">
        <f t="shared" si="61"/>
        <v>30</v>
      </c>
      <c r="N468" t="b">
        <v>0</v>
      </c>
      <c r="O468" s="9">
        <f t="shared" si="62"/>
        <v>7.6E-3</v>
      </c>
      <c r="P468" s="14">
        <f t="shared" si="63"/>
        <v>15.2</v>
      </c>
      <c r="Q468" s="14" t="s">
        <v>8314</v>
      </c>
      <c r="R468" s="14" t="s">
        <v>8320</v>
      </c>
      <c r="S468">
        <v>5</v>
      </c>
      <c r="T468" t="b">
        <v>0</v>
      </c>
      <c r="U468" t="s">
        <v>8270</v>
      </c>
      <c r="V468" t="str">
        <f t="shared" si="64"/>
        <v xml:space="preserve"> </v>
      </c>
      <c r="W468" s="21">
        <f t="shared" si="65"/>
        <v>5</v>
      </c>
      <c r="X468" s="21" t="str">
        <f t="shared" si="66"/>
        <v xml:space="preserve"> </v>
      </c>
    </row>
    <row r="469" spans="1:24" ht="43.2" x14ac:dyDescent="0.3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59"/>
        <v>41180.679791666669</v>
      </c>
      <c r="K469">
        <v>1344961134</v>
      </c>
      <c r="L469" s="10">
        <f t="shared" si="60"/>
        <v>41135.679791666669</v>
      </c>
      <c r="M469" s="11">
        <f t="shared" si="61"/>
        <v>45</v>
      </c>
      <c r="N469" t="b">
        <v>0</v>
      </c>
      <c r="O469" s="9">
        <f t="shared" si="62"/>
        <v>0.21575</v>
      </c>
      <c r="P469" s="14">
        <f t="shared" si="63"/>
        <v>110.64102564102564</v>
      </c>
      <c r="Q469" s="14" t="s">
        <v>8314</v>
      </c>
      <c r="R469" s="14" t="s">
        <v>8320</v>
      </c>
      <c r="S469">
        <v>39</v>
      </c>
      <c r="T469" t="b">
        <v>0</v>
      </c>
      <c r="U469" t="s">
        <v>8270</v>
      </c>
      <c r="V469" t="str">
        <f t="shared" si="64"/>
        <v xml:space="preserve"> </v>
      </c>
      <c r="W469" s="21">
        <f t="shared" si="65"/>
        <v>39</v>
      </c>
      <c r="X469" s="21" t="str">
        <f t="shared" si="66"/>
        <v xml:space="preserve"> </v>
      </c>
    </row>
    <row r="470" spans="1:24" ht="43.2" x14ac:dyDescent="0.3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59"/>
        <v>41101.160474537035</v>
      </c>
      <c r="K470">
        <v>1336795283</v>
      </c>
      <c r="L470" s="10">
        <f t="shared" si="60"/>
        <v>41041.167627314811</v>
      </c>
      <c r="M470" s="11">
        <f t="shared" si="61"/>
        <v>59.992847222223645</v>
      </c>
      <c r="N470" t="b">
        <v>0</v>
      </c>
      <c r="O470" s="9">
        <f t="shared" si="62"/>
        <v>0</v>
      </c>
      <c r="P470" s="14">
        <f t="shared" si="63"/>
        <v>0</v>
      </c>
      <c r="Q470" s="14" t="s">
        <v>8314</v>
      </c>
      <c r="R470" s="14" t="s">
        <v>8320</v>
      </c>
      <c r="S470">
        <v>0</v>
      </c>
      <c r="T470" t="b">
        <v>0</v>
      </c>
      <c r="U470" t="s">
        <v>8270</v>
      </c>
      <c r="V470" t="str">
        <f t="shared" si="64"/>
        <v xml:space="preserve"> </v>
      </c>
      <c r="W470" s="21">
        <f t="shared" si="65"/>
        <v>0</v>
      </c>
      <c r="X470" s="21" t="str">
        <f t="shared" si="66"/>
        <v xml:space="preserve"> </v>
      </c>
    </row>
    <row r="471" spans="1:24" ht="28.8" x14ac:dyDescent="0.3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59"/>
        <v>41887.989861111113</v>
      </c>
      <c r="K471">
        <v>1404776724</v>
      </c>
      <c r="L471" s="10">
        <f t="shared" si="60"/>
        <v>41827.989861111113</v>
      </c>
      <c r="M471" s="11">
        <f t="shared" si="61"/>
        <v>60</v>
      </c>
      <c r="N471" t="b">
        <v>0</v>
      </c>
      <c r="O471" s="9">
        <f t="shared" si="62"/>
        <v>0</v>
      </c>
      <c r="P471" s="14">
        <f t="shared" si="63"/>
        <v>0</v>
      </c>
      <c r="Q471" s="14" t="s">
        <v>8314</v>
      </c>
      <c r="R471" s="14" t="s">
        <v>8320</v>
      </c>
      <c r="S471">
        <v>0</v>
      </c>
      <c r="T471" t="b">
        <v>0</v>
      </c>
      <c r="U471" t="s">
        <v>8270</v>
      </c>
      <c r="V471" t="str">
        <f t="shared" si="64"/>
        <v xml:space="preserve"> </v>
      </c>
      <c r="W471" s="21">
        <f t="shared" si="65"/>
        <v>0</v>
      </c>
      <c r="X471" s="21" t="str">
        <f t="shared" si="66"/>
        <v xml:space="preserve"> </v>
      </c>
    </row>
    <row r="472" spans="1:24" ht="43.2" x14ac:dyDescent="0.3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59"/>
        <v>41655.166666666664</v>
      </c>
      <c r="K472">
        <v>1385524889</v>
      </c>
      <c r="L472" s="10">
        <f t="shared" si="60"/>
        <v>41605.167696759258</v>
      </c>
      <c r="M472" s="11">
        <f t="shared" si="61"/>
        <v>49.998969907406718</v>
      </c>
      <c r="N472" t="b">
        <v>0</v>
      </c>
      <c r="O472" s="9">
        <f t="shared" si="62"/>
        <v>1.0200000000000001E-2</v>
      </c>
      <c r="P472" s="14">
        <f t="shared" si="63"/>
        <v>25.5</v>
      </c>
      <c r="Q472" s="14" t="s">
        <v>8314</v>
      </c>
      <c r="R472" s="14" t="s">
        <v>8320</v>
      </c>
      <c r="S472">
        <v>2</v>
      </c>
      <c r="T472" t="b">
        <v>0</v>
      </c>
      <c r="U472" t="s">
        <v>8270</v>
      </c>
      <c r="V472" t="str">
        <f t="shared" si="64"/>
        <v xml:space="preserve"> </v>
      </c>
      <c r="W472" s="21">
        <f t="shared" si="65"/>
        <v>2</v>
      </c>
      <c r="X472" s="21" t="str">
        <f t="shared" si="66"/>
        <v xml:space="preserve"> </v>
      </c>
    </row>
    <row r="473" spans="1:24" ht="57.6" x14ac:dyDescent="0.3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59"/>
        <v>41748.680312500001</v>
      </c>
      <c r="K473">
        <v>1394039979</v>
      </c>
      <c r="L473" s="10">
        <f t="shared" si="60"/>
        <v>41703.721979166665</v>
      </c>
      <c r="M473" s="11">
        <f t="shared" si="61"/>
        <v>44.958333333335759</v>
      </c>
      <c r="N473" t="b">
        <v>0</v>
      </c>
      <c r="O473" s="9">
        <f t="shared" si="62"/>
        <v>0.11892727272727273</v>
      </c>
      <c r="P473" s="14">
        <f t="shared" si="63"/>
        <v>38.476470588235294</v>
      </c>
      <c r="Q473" s="14" t="s">
        <v>8314</v>
      </c>
      <c r="R473" s="14" t="s">
        <v>8320</v>
      </c>
      <c r="S473">
        <v>170</v>
      </c>
      <c r="T473" t="b">
        <v>0</v>
      </c>
      <c r="U473" t="s">
        <v>8270</v>
      </c>
      <c r="V473" t="str">
        <f t="shared" si="64"/>
        <v xml:space="preserve"> </v>
      </c>
      <c r="W473" s="21">
        <f t="shared" si="65"/>
        <v>170</v>
      </c>
      <c r="X473" s="21" t="str">
        <f t="shared" si="66"/>
        <v xml:space="preserve"> </v>
      </c>
    </row>
    <row r="474" spans="1:24" ht="43.2" x14ac:dyDescent="0.3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59"/>
        <v>41874.922662037039</v>
      </c>
      <c r="K474">
        <v>1406239718</v>
      </c>
      <c r="L474" s="10">
        <f t="shared" si="60"/>
        <v>41844.922662037039</v>
      </c>
      <c r="M474" s="11">
        <f t="shared" si="61"/>
        <v>30</v>
      </c>
      <c r="N474" t="b">
        <v>0</v>
      </c>
      <c r="O474" s="9">
        <f t="shared" si="62"/>
        <v>0.17624999999999999</v>
      </c>
      <c r="P474" s="14">
        <f t="shared" si="63"/>
        <v>28.2</v>
      </c>
      <c r="Q474" s="14" t="s">
        <v>8314</v>
      </c>
      <c r="R474" s="14" t="s">
        <v>8320</v>
      </c>
      <c r="S474">
        <v>5</v>
      </c>
      <c r="T474" t="b">
        <v>0</v>
      </c>
      <c r="U474" t="s">
        <v>8270</v>
      </c>
      <c r="V474" t="str">
        <f t="shared" si="64"/>
        <v xml:space="preserve"> </v>
      </c>
      <c r="W474" s="21">
        <f t="shared" si="65"/>
        <v>5</v>
      </c>
      <c r="X474" s="21" t="str">
        <f t="shared" si="66"/>
        <v xml:space="preserve"> </v>
      </c>
    </row>
    <row r="475" spans="1:24" ht="43.2" x14ac:dyDescent="0.3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59"/>
        <v>41899.698136574072</v>
      </c>
      <c r="K475">
        <v>1408380319</v>
      </c>
      <c r="L475" s="10">
        <f t="shared" si="60"/>
        <v>41869.698136574072</v>
      </c>
      <c r="M475" s="11">
        <f t="shared" si="61"/>
        <v>30</v>
      </c>
      <c r="N475" t="b">
        <v>0</v>
      </c>
      <c r="O475" s="9">
        <f t="shared" si="62"/>
        <v>2.87E-2</v>
      </c>
      <c r="P475" s="14">
        <f t="shared" si="63"/>
        <v>61.5</v>
      </c>
      <c r="Q475" s="14" t="s">
        <v>8314</v>
      </c>
      <c r="R475" s="14" t="s">
        <v>8320</v>
      </c>
      <c r="S475">
        <v>14</v>
      </c>
      <c r="T475" t="b">
        <v>0</v>
      </c>
      <c r="U475" t="s">
        <v>8270</v>
      </c>
      <c r="V475" t="str">
        <f t="shared" si="64"/>
        <v xml:space="preserve"> </v>
      </c>
      <c r="W475" s="21">
        <f t="shared" si="65"/>
        <v>14</v>
      </c>
      <c r="X475" s="21" t="str">
        <f t="shared" si="66"/>
        <v xml:space="preserve"> </v>
      </c>
    </row>
    <row r="476" spans="1:24" ht="43.2" x14ac:dyDescent="0.3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59"/>
        <v>42783.329039351855</v>
      </c>
      <c r="K476">
        <v>1484726029</v>
      </c>
      <c r="L476" s="10">
        <f t="shared" si="60"/>
        <v>42753.329039351855</v>
      </c>
      <c r="M476" s="11">
        <f t="shared" si="61"/>
        <v>30</v>
      </c>
      <c r="N476" t="b">
        <v>0</v>
      </c>
      <c r="O476" s="9">
        <f t="shared" si="62"/>
        <v>3.0303030303030303E-4</v>
      </c>
      <c r="P476" s="14">
        <f t="shared" si="63"/>
        <v>1</v>
      </c>
      <c r="Q476" s="14" t="s">
        <v>8314</v>
      </c>
      <c r="R476" s="14" t="s">
        <v>8320</v>
      </c>
      <c r="S476">
        <v>1</v>
      </c>
      <c r="T476" t="b">
        <v>0</v>
      </c>
      <c r="U476" t="s">
        <v>8270</v>
      </c>
      <c r="V476" t="str">
        <f t="shared" si="64"/>
        <v xml:space="preserve"> </v>
      </c>
      <c r="W476" s="21">
        <f t="shared" si="65"/>
        <v>1</v>
      </c>
      <c r="X476" s="21" t="str">
        <f t="shared" si="66"/>
        <v xml:space="preserve"> </v>
      </c>
    </row>
    <row r="477" spans="1:24" ht="57.6" x14ac:dyDescent="0.3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59"/>
        <v>42130.086145833338</v>
      </c>
      <c r="K477">
        <v>1428285843</v>
      </c>
      <c r="L477" s="10">
        <f t="shared" si="60"/>
        <v>42100.086145833338</v>
      </c>
      <c r="M477" s="11">
        <f t="shared" si="61"/>
        <v>30</v>
      </c>
      <c r="N477" t="b">
        <v>0</v>
      </c>
      <c r="O477" s="9">
        <f t="shared" si="62"/>
        <v>0</v>
      </c>
      <c r="P477" s="14">
        <f t="shared" si="63"/>
        <v>0</v>
      </c>
      <c r="Q477" s="14" t="s">
        <v>8314</v>
      </c>
      <c r="R477" s="14" t="s">
        <v>8320</v>
      </c>
      <c r="S477">
        <v>0</v>
      </c>
      <c r="T477" t="b">
        <v>0</v>
      </c>
      <c r="U477" t="s">
        <v>8270</v>
      </c>
      <c r="V477" t="str">
        <f t="shared" si="64"/>
        <v xml:space="preserve"> </v>
      </c>
      <c r="W477" s="21">
        <f t="shared" si="65"/>
        <v>0</v>
      </c>
      <c r="X477" s="21" t="str">
        <f t="shared" si="66"/>
        <v xml:space="preserve"> </v>
      </c>
    </row>
    <row r="478" spans="1:24" ht="28.8" x14ac:dyDescent="0.3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59"/>
        <v>41793.165972222225</v>
      </c>
      <c r="K478">
        <v>1398727441</v>
      </c>
      <c r="L478" s="10">
        <f t="shared" si="60"/>
        <v>41757.975011574075</v>
      </c>
      <c r="M478" s="11">
        <f t="shared" si="61"/>
        <v>35.190960648149485</v>
      </c>
      <c r="N478" t="b">
        <v>0</v>
      </c>
      <c r="O478" s="9">
        <f t="shared" si="62"/>
        <v>2.2302681818181819E-2</v>
      </c>
      <c r="P478" s="14">
        <f t="shared" si="63"/>
        <v>39.569274193548388</v>
      </c>
      <c r="Q478" s="14" t="s">
        <v>8314</v>
      </c>
      <c r="R478" s="14" t="s">
        <v>8320</v>
      </c>
      <c r="S478">
        <v>124</v>
      </c>
      <c r="T478" t="b">
        <v>0</v>
      </c>
      <c r="U478" t="s">
        <v>8270</v>
      </c>
      <c r="V478" t="str">
        <f t="shared" si="64"/>
        <v xml:space="preserve"> </v>
      </c>
      <c r="W478" s="21">
        <f t="shared" si="65"/>
        <v>124</v>
      </c>
      <c r="X478" s="21" t="str">
        <f t="shared" si="66"/>
        <v xml:space="preserve"> </v>
      </c>
    </row>
    <row r="479" spans="1:24" ht="57.6" x14ac:dyDescent="0.3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59"/>
        <v>41047.83488425926</v>
      </c>
      <c r="K479">
        <v>1332187334</v>
      </c>
      <c r="L479" s="10">
        <f t="shared" si="60"/>
        <v>40987.83488425926</v>
      </c>
      <c r="M479" s="11">
        <f t="shared" si="61"/>
        <v>60</v>
      </c>
      <c r="N479" t="b">
        <v>0</v>
      </c>
      <c r="O479" s="9">
        <f t="shared" si="62"/>
        <v>0</v>
      </c>
      <c r="P479" s="14">
        <f t="shared" si="63"/>
        <v>0</v>
      </c>
      <c r="Q479" s="14" t="s">
        <v>8314</v>
      </c>
      <c r="R479" s="14" t="s">
        <v>8320</v>
      </c>
      <c r="S479">
        <v>0</v>
      </c>
      <c r="T479" t="b">
        <v>0</v>
      </c>
      <c r="U479" t="s">
        <v>8270</v>
      </c>
      <c r="V479" t="str">
        <f t="shared" si="64"/>
        <v xml:space="preserve"> </v>
      </c>
      <c r="W479" s="21">
        <f t="shared" si="65"/>
        <v>0</v>
      </c>
      <c r="X479" s="21" t="str">
        <f t="shared" si="66"/>
        <v xml:space="preserve"> </v>
      </c>
    </row>
    <row r="480" spans="1:24" ht="43.2" x14ac:dyDescent="0.3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59"/>
        <v>42095.869317129633</v>
      </c>
      <c r="K480">
        <v>1425333109</v>
      </c>
      <c r="L480" s="10">
        <f t="shared" si="60"/>
        <v>42065.910983796297</v>
      </c>
      <c r="M480" s="11">
        <f t="shared" si="61"/>
        <v>29.958333333335759</v>
      </c>
      <c r="N480" t="b">
        <v>0</v>
      </c>
      <c r="O480" s="9">
        <f t="shared" si="62"/>
        <v>0</v>
      </c>
      <c r="P480" s="14">
        <f t="shared" si="63"/>
        <v>0</v>
      </c>
      <c r="Q480" s="14" t="s">
        <v>8314</v>
      </c>
      <c r="R480" s="14" t="s">
        <v>8320</v>
      </c>
      <c r="S480">
        <v>0</v>
      </c>
      <c r="T480" t="b">
        <v>0</v>
      </c>
      <c r="U480" t="s">
        <v>8270</v>
      </c>
      <c r="V480" t="str">
        <f t="shared" si="64"/>
        <v xml:space="preserve"> </v>
      </c>
      <c r="W480" s="21">
        <f t="shared" si="65"/>
        <v>0</v>
      </c>
      <c r="X480" s="21" t="str">
        <f t="shared" si="66"/>
        <v xml:space="preserve"> </v>
      </c>
    </row>
    <row r="481" spans="1:24" ht="43.2" x14ac:dyDescent="0.3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59"/>
        <v>41964.449479166666</v>
      </c>
      <c r="K481">
        <v>1411379235</v>
      </c>
      <c r="L481" s="10">
        <f t="shared" si="60"/>
        <v>41904.407812500001</v>
      </c>
      <c r="M481" s="11">
        <f t="shared" si="61"/>
        <v>60.041666666664241</v>
      </c>
      <c r="N481" t="b">
        <v>0</v>
      </c>
      <c r="O481" s="9">
        <f t="shared" si="62"/>
        <v>0.3256</v>
      </c>
      <c r="P481" s="14">
        <f t="shared" si="63"/>
        <v>88.8</v>
      </c>
      <c r="Q481" s="14" t="s">
        <v>8314</v>
      </c>
      <c r="R481" s="14" t="s">
        <v>8320</v>
      </c>
      <c r="S481">
        <v>55</v>
      </c>
      <c r="T481" t="b">
        <v>0</v>
      </c>
      <c r="U481" t="s">
        <v>8270</v>
      </c>
      <c r="V481" t="str">
        <f t="shared" si="64"/>
        <v xml:space="preserve"> </v>
      </c>
      <c r="W481" s="21">
        <f t="shared" si="65"/>
        <v>55</v>
      </c>
      <c r="X481" s="21" t="str">
        <f t="shared" si="66"/>
        <v xml:space="preserve"> </v>
      </c>
    </row>
    <row r="482" spans="1:24" ht="43.2" x14ac:dyDescent="0.3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59"/>
        <v>41495.500173611108</v>
      </c>
      <c r="K482">
        <v>1373457615</v>
      </c>
      <c r="L482" s="10">
        <f t="shared" si="60"/>
        <v>41465.500173611108</v>
      </c>
      <c r="M482" s="11">
        <f t="shared" si="61"/>
        <v>30</v>
      </c>
      <c r="N482" t="b">
        <v>0</v>
      </c>
      <c r="O482" s="9">
        <f t="shared" si="62"/>
        <v>0.19409999999999999</v>
      </c>
      <c r="P482" s="14">
        <f t="shared" si="63"/>
        <v>55.457142857142856</v>
      </c>
      <c r="Q482" s="14" t="s">
        <v>8314</v>
      </c>
      <c r="R482" s="14" t="s">
        <v>8320</v>
      </c>
      <c r="S482">
        <v>140</v>
      </c>
      <c r="T482" t="b">
        <v>0</v>
      </c>
      <c r="U482" t="s">
        <v>8270</v>
      </c>
      <c r="V482" t="str">
        <f t="shared" si="64"/>
        <v xml:space="preserve"> </v>
      </c>
      <c r="W482" s="21">
        <f t="shared" si="65"/>
        <v>140</v>
      </c>
      <c r="X482" s="21" t="str">
        <f t="shared" si="66"/>
        <v xml:space="preserve"> </v>
      </c>
    </row>
    <row r="483" spans="1:24" ht="43.2" x14ac:dyDescent="0.3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59"/>
        <v>41192.672326388885</v>
      </c>
      <c r="K483">
        <v>1347293289</v>
      </c>
      <c r="L483" s="10">
        <f t="shared" si="60"/>
        <v>41162.672326388885</v>
      </c>
      <c r="M483" s="11">
        <f t="shared" si="61"/>
        <v>30</v>
      </c>
      <c r="N483" t="b">
        <v>0</v>
      </c>
      <c r="O483" s="9">
        <f t="shared" si="62"/>
        <v>6.0999999999999999E-2</v>
      </c>
      <c r="P483" s="14">
        <f t="shared" si="63"/>
        <v>87.142857142857139</v>
      </c>
      <c r="Q483" s="14" t="s">
        <v>8314</v>
      </c>
      <c r="R483" s="14" t="s">
        <v>8320</v>
      </c>
      <c r="S483">
        <v>21</v>
      </c>
      <c r="T483" t="b">
        <v>0</v>
      </c>
      <c r="U483" t="s">
        <v>8270</v>
      </c>
      <c r="V483" t="str">
        <f t="shared" si="64"/>
        <v xml:space="preserve"> </v>
      </c>
      <c r="W483" s="21">
        <f t="shared" si="65"/>
        <v>21</v>
      </c>
      <c r="X483" s="21" t="str">
        <f t="shared" si="66"/>
        <v xml:space="preserve"> </v>
      </c>
    </row>
    <row r="484" spans="1:24" ht="43.2" x14ac:dyDescent="0.3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59"/>
        <v>42474.606944444444</v>
      </c>
      <c r="K484">
        <v>1458336690</v>
      </c>
      <c r="L484" s="10">
        <f t="shared" si="60"/>
        <v>42447.896875000006</v>
      </c>
      <c r="M484" s="11">
        <f t="shared" si="61"/>
        <v>26.710069444437977</v>
      </c>
      <c r="N484" t="b">
        <v>0</v>
      </c>
      <c r="O484" s="9">
        <f t="shared" si="62"/>
        <v>1E-3</v>
      </c>
      <c r="P484" s="14">
        <f t="shared" si="63"/>
        <v>10</v>
      </c>
      <c r="Q484" s="14" t="s">
        <v>8314</v>
      </c>
      <c r="R484" s="14" t="s">
        <v>8320</v>
      </c>
      <c r="S484">
        <v>1</v>
      </c>
      <c r="T484" t="b">
        <v>0</v>
      </c>
      <c r="U484" t="s">
        <v>8270</v>
      </c>
      <c r="V484" t="str">
        <f t="shared" si="64"/>
        <v xml:space="preserve"> </v>
      </c>
      <c r="W484" s="21">
        <f t="shared" si="65"/>
        <v>1</v>
      </c>
      <c r="X484" s="21" t="str">
        <f t="shared" si="66"/>
        <v xml:space="preserve"> </v>
      </c>
    </row>
    <row r="485" spans="1:24" ht="57.6" x14ac:dyDescent="0.3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59"/>
        <v>41303.197592592594</v>
      </c>
      <c r="K485">
        <v>1354250672</v>
      </c>
      <c r="L485" s="10">
        <f t="shared" si="60"/>
        <v>41243.197592592594</v>
      </c>
      <c r="M485" s="11">
        <f t="shared" si="61"/>
        <v>60</v>
      </c>
      <c r="N485" t="b">
        <v>0</v>
      </c>
      <c r="O485" s="9">
        <f t="shared" si="62"/>
        <v>0.502</v>
      </c>
      <c r="P485" s="14">
        <f t="shared" si="63"/>
        <v>51.224489795918366</v>
      </c>
      <c r="Q485" s="14" t="s">
        <v>8314</v>
      </c>
      <c r="R485" s="14" t="s">
        <v>8320</v>
      </c>
      <c r="S485">
        <v>147</v>
      </c>
      <c r="T485" t="b">
        <v>0</v>
      </c>
      <c r="U485" t="s">
        <v>8270</v>
      </c>
      <c r="V485" t="str">
        <f t="shared" si="64"/>
        <v xml:space="preserve"> </v>
      </c>
      <c r="W485" s="21">
        <f t="shared" si="65"/>
        <v>147</v>
      </c>
      <c r="X485" s="21" t="str">
        <f t="shared" si="66"/>
        <v xml:space="preserve"> </v>
      </c>
    </row>
    <row r="486" spans="1:24" ht="57.6" x14ac:dyDescent="0.3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59"/>
        <v>42313.981157407412</v>
      </c>
      <c r="K486">
        <v>1443220372</v>
      </c>
      <c r="L486" s="10">
        <f t="shared" si="60"/>
        <v>42272.93949074074</v>
      </c>
      <c r="M486" s="11">
        <f t="shared" si="61"/>
        <v>41.041666666671517</v>
      </c>
      <c r="N486" t="b">
        <v>0</v>
      </c>
      <c r="O486" s="9">
        <f t="shared" si="62"/>
        <v>1.8625E-3</v>
      </c>
      <c r="P486" s="14">
        <f t="shared" si="63"/>
        <v>13.545454545454545</v>
      </c>
      <c r="Q486" s="14" t="s">
        <v>8314</v>
      </c>
      <c r="R486" s="14" t="s">
        <v>8320</v>
      </c>
      <c r="S486">
        <v>11</v>
      </c>
      <c r="T486" t="b">
        <v>0</v>
      </c>
      <c r="U486" t="s">
        <v>8270</v>
      </c>
      <c r="V486" t="str">
        <f t="shared" si="64"/>
        <v xml:space="preserve"> </v>
      </c>
      <c r="W486" s="21">
        <f t="shared" si="65"/>
        <v>11</v>
      </c>
      <c r="X486" s="21" t="str">
        <f t="shared" si="66"/>
        <v xml:space="preserve"> </v>
      </c>
    </row>
    <row r="487" spans="1:24" ht="43.2" x14ac:dyDescent="0.3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59"/>
        <v>41411.50577546296</v>
      </c>
      <c r="K487">
        <v>1366200499</v>
      </c>
      <c r="L487" s="10">
        <f t="shared" si="60"/>
        <v>41381.50577546296</v>
      </c>
      <c r="M487" s="11">
        <f t="shared" si="61"/>
        <v>30</v>
      </c>
      <c r="N487" t="b">
        <v>0</v>
      </c>
      <c r="O487" s="9">
        <f t="shared" si="62"/>
        <v>0.21906971229845085</v>
      </c>
      <c r="P487" s="14">
        <f t="shared" si="63"/>
        <v>66.520080000000007</v>
      </c>
      <c r="Q487" s="14" t="s">
        <v>8314</v>
      </c>
      <c r="R487" s="14" t="s">
        <v>8320</v>
      </c>
      <c r="S487">
        <v>125</v>
      </c>
      <c r="T487" t="b">
        <v>0</v>
      </c>
      <c r="U487" t="s">
        <v>8270</v>
      </c>
      <c r="V487" t="str">
        <f t="shared" si="64"/>
        <v xml:space="preserve"> </v>
      </c>
      <c r="W487" s="21">
        <f t="shared" si="65"/>
        <v>125</v>
      </c>
      <c r="X487" s="21" t="str">
        <f t="shared" si="66"/>
        <v xml:space="preserve"> </v>
      </c>
    </row>
    <row r="488" spans="1:24" ht="43.2" x14ac:dyDescent="0.3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59"/>
        <v>41791.94258101852</v>
      </c>
      <c r="K488">
        <v>1399070239</v>
      </c>
      <c r="L488" s="10">
        <f t="shared" si="60"/>
        <v>41761.94258101852</v>
      </c>
      <c r="M488" s="11">
        <f t="shared" si="61"/>
        <v>30</v>
      </c>
      <c r="N488" t="b">
        <v>0</v>
      </c>
      <c r="O488" s="9">
        <f t="shared" si="62"/>
        <v>9.0909090909090904E-5</v>
      </c>
      <c r="P488" s="14">
        <f t="shared" si="63"/>
        <v>50</v>
      </c>
      <c r="Q488" s="14" t="s">
        <v>8314</v>
      </c>
      <c r="R488" s="14" t="s">
        <v>8320</v>
      </c>
      <c r="S488">
        <v>1</v>
      </c>
      <c r="T488" t="b">
        <v>0</v>
      </c>
      <c r="U488" t="s">
        <v>8270</v>
      </c>
      <c r="V488" t="str">
        <f t="shared" si="64"/>
        <v xml:space="preserve"> </v>
      </c>
      <c r="W488" s="21">
        <f t="shared" si="65"/>
        <v>1</v>
      </c>
      <c r="X488" s="21" t="str">
        <f t="shared" si="66"/>
        <v xml:space="preserve"> </v>
      </c>
    </row>
    <row r="489" spans="1:24" ht="43.2" x14ac:dyDescent="0.3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59"/>
        <v>42729.636504629627</v>
      </c>
      <c r="K489">
        <v>1477491394</v>
      </c>
      <c r="L489" s="10">
        <f t="shared" si="60"/>
        <v>42669.594837962963</v>
      </c>
      <c r="M489" s="11">
        <f t="shared" si="61"/>
        <v>60.041666666664241</v>
      </c>
      <c r="N489" t="b">
        <v>0</v>
      </c>
      <c r="O489" s="9">
        <f t="shared" si="62"/>
        <v>0</v>
      </c>
      <c r="P489" s="14">
        <f t="shared" si="63"/>
        <v>0</v>
      </c>
      <c r="Q489" s="14" t="s">
        <v>8314</v>
      </c>
      <c r="R489" s="14" t="s">
        <v>8320</v>
      </c>
      <c r="S489">
        <v>0</v>
      </c>
      <c r="T489" t="b">
        <v>0</v>
      </c>
      <c r="U489" t="s">
        <v>8270</v>
      </c>
      <c r="V489" t="str">
        <f t="shared" si="64"/>
        <v xml:space="preserve"> </v>
      </c>
      <c r="W489" s="21">
        <f t="shared" si="65"/>
        <v>0</v>
      </c>
      <c r="X489" s="21" t="str">
        <f t="shared" si="66"/>
        <v xml:space="preserve"> </v>
      </c>
    </row>
    <row r="490" spans="1:24" ht="43.2" x14ac:dyDescent="0.3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59"/>
        <v>42744.054398148146</v>
      </c>
      <c r="K490">
        <v>1481332700</v>
      </c>
      <c r="L490" s="10">
        <f t="shared" si="60"/>
        <v>42714.054398148146</v>
      </c>
      <c r="M490" s="11">
        <f t="shared" si="61"/>
        <v>30</v>
      </c>
      <c r="N490" t="b">
        <v>0</v>
      </c>
      <c r="O490" s="9">
        <f t="shared" si="62"/>
        <v>0</v>
      </c>
      <c r="P490" s="14">
        <f t="shared" si="63"/>
        <v>0</v>
      </c>
      <c r="Q490" s="14" t="s">
        <v>8314</v>
      </c>
      <c r="R490" s="14" t="s">
        <v>8320</v>
      </c>
      <c r="S490">
        <v>0</v>
      </c>
      <c r="T490" t="b">
        <v>0</v>
      </c>
      <c r="U490" t="s">
        <v>8270</v>
      </c>
      <c r="V490" t="str">
        <f t="shared" si="64"/>
        <v xml:space="preserve"> </v>
      </c>
      <c r="W490" s="21">
        <f t="shared" si="65"/>
        <v>0</v>
      </c>
      <c r="X490" s="21" t="str">
        <f t="shared" si="66"/>
        <v xml:space="preserve"> </v>
      </c>
    </row>
    <row r="491" spans="1:24" ht="43.2" x14ac:dyDescent="0.3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59"/>
        <v>40913.481249999997</v>
      </c>
      <c r="K491">
        <v>1323084816</v>
      </c>
      <c r="L491" s="10">
        <f t="shared" si="60"/>
        <v>40882.481666666667</v>
      </c>
      <c r="M491" s="11">
        <f t="shared" si="61"/>
        <v>30.99958333333052</v>
      </c>
      <c r="N491" t="b">
        <v>0</v>
      </c>
      <c r="O491" s="9">
        <f t="shared" si="62"/>
        <v>2.8667813379201833E-3</v>
      </c>
      <c r="P491" s="14">
        <f t="shared" si="63"/>
        <v>71.666666666666671</v>
      </c>
      <c r="Q491" s="14" t="s">
        <v>8314</v>
      </c>
      <c r="R491" s="14" t="s">
        <v>8320</v>
      </c>
      <c r="S491">
        <v>3</v>
      </c>
      <c r="T491" t="b">
        <v>0</v>
      </c>
      <c r="U491" t="s">
        <v>8270</v>
      </c>
      <c r="V491" t="str">
        <f t="shared" si="64"/>
        <v xml:space="preserve"> </v>
      </c>
      <c r="W491" s="21">
        <f t="shared" si="65"/>
        <v>3</v>
      </c>
      <c r="X491" s="21" t="str">
        <f t="shared" si="66"/>
        <v xml:space="preserve"> </v>
      </c>
    </row>
    <row r="492" spans="1:24" x14ac:dyDescent="0.3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59"/>
        <v>41143.968576388892</v>
      </c>
      <c r="K492">
        <v>1343085285</v>
      </c>
      <c r="L492" s="10">
        <f t="shared" si="60"/>
        <v>41113.968576388892</v>
      </c>
      <c r="M492" s="11">
        <f t="shared" si="61"/>
        <v>30</v>
      </c>
      <c r="N492" t="b">
        <v>0</v>
      </c>
      <c r="O492" s="9">
        <f t="shared" si="62"/>
        <v>0</v>
      </c>
      <c r="P492" s="14">
        <f t="shared" si="63"/>
        <v>0</v>
      </c>
      <c r="Q492" s="14" t="s">
        <v>8314</v>
      </c>
      <c r="R492" s="14" t="s">
        <v>8320</v>
      </c>
      <c r="S492">
        <v>0</v>
      </c>
      <c r="T492" t="b">
        <v>0</v>
      </c>
      <c r="U492" t="s">
        <v>8270</v>
      </c>
      <c r="V492" t="str">
        <f t="shared" si="64"/>
        <v xml:space="preserve"> </v>
      </c>
      <c r="W492" s="21">
        <f t="shared" si="65"/>
        <v>0</v>
      </c>
      <c r="X492" s="21" t="str">
        <f t="shared" si="66"/>
        <v xml:space="preserve"> </v>
      </c>
    </row>
    <row r="493" spans="1:24" ht="43.2" x14ac:dyDescent="0.3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59"/>
        <v>42396.982627314821</v>
      </c>
      <c r="K493">
        <v>1451345699</v>
      </c>
      <c r="L493" s="10">
        <f t="shared" si="60"/>
        <v>42366.982627314821</v>
      </c>
      <c r="M493" s="11">
        <f t="shared" si="61"/>
        <v>30</v>
      </c>
      <c r="N493" t="b">
        <v>0</v>
      </c>
      <c r="O493" s="9">
        <f t="shared" si="62"/>
        <v>0</v>
      </c>
      <c r="P493" s="14">
        <f t="shared" si="63"/>
        <v>0</v>
      </c>
      <c r="Q493" s="14" t="s">
        <v>8314</v>
      </c>
      <c r="R493" s="14" t="s">
        <v>8320</v>
      </c>
      <c r="S493">
        <v>0</v>
      </c>
      <c r="T493" t="b">
        <v>0</v>
      </c>
      <c r="U493" t="s">
        <v>8270</v>
      </c>
      <c r="V493" t="str">
        <f t="shared" si="64"/>
        <v xml:space="preserve"> </v>
      </c>
      <c r="W493" s="21">
        <f t="shared" si="65"/>
        <v>0</v>
      </c>
      <c r="X493" s="21" t="str">
        <f t="shared" si="66"/>
        <v xml:space="preserve"> </v>
      </c>
    </row>
    <row r="494" spans="1:24" ht="43.2" x14ac:dyDescent="0.3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59"/>
        <v>42656.03506944445</v>
      </c>
      <c r="K494">
        <v>1471135830</v>
      </c>
      <c r="L494" s="10">
        <f t="shared" si="60"/>
        <v>42596.03506944445</v>
      </c>
      <c r="M494" s="11">
        <f t="shared" si="61"/>
        <v>60</v>
      </c>
      <c r="N494" t="b">
        <v>0</v>
      </c>
      <c r="O494" s="9">
        <f t="shared" si="62"/>
        <v>0</v>
      </c>
      <c r="P494" s="14">
        <f t="shared" si="63"/>
        <v>0</v>
      </c>
      <c r="Q494" s="14" t="s">
        <v>8314</v>
      </c>
      <c r="R494" s="14" t="s">
        <v>8320</v>
      </c>
      <c r="S494">
        <v>0</v>
      </c>
      <c r="T494" t="b">
        <v>0</v>
      </c>
      <c r="U494" t="s">
        <v>8270</v>
      </c>
      <c r="V494" t="str">
        <f t="shared" si="64"/>
        <v xml:space="preserve"> </v>
      </c>
      <c r="W494" s="21">
        <f t="shared" si="65"/>
        <v>0</v>
      </c>
      <c r="X494" s="21" t="str">
        <f t="shared" si="66"/>
        <v xml:space="preserve"> </v>
      </c>
    </row>
    <row r="495" spans="1:24" ht="43.2" x14ac:dyDescent="0.3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59"/>
        <v>42144.726134259254</v>
      </c>
      <c r="K495">
        <v>1429550738</v>
      </c>
      <c r="L495" s="10">
        <f t="shared" si="60"/>
        <v>42114.726134259254</v>
      </c>
      <c r="M495" s="11">
        <f t="shared" si="61"/>
        <v>30</v>
      </c>
      <c r="N495" t="b">
        <v>0</v>
      </c>
      <c r="O495" s="9">
        <f t="shared" si="62"/>
        <v>0</v>
      </c>
      <c r="P495" s="14">
        <f t="shared" si="63"/>
        <v>0</v>
      </c>
      <c r="Q495" s="14" t="s">
        <v>8314</v>
      </c>
      <c r="R495" s="14" t="s">
        <v>8320</v>
      </c>
      <c r="S495">
        <v>0</v>
      </c>
      <c r="T495" t="b">
        <v>0</v>
      </c>
      <c r="U495" t="s">
        <v>8270</v>
      </c>
      <c r="V495" t="str">
        <f t="shared" si="64"/>
        <v xml:space="preserve"> </v>
      </c>
      <c r="W495" s="21">
        <f t="shared" si="65"/>
        <v>0</v>
      </c>
      <c r="X495" s="21" t="str">
        <f t="shared" si="66"/>
        <v xml:space="preserve"> </v>
      </c>
    </row>
    <row r="496" spans="1:24" ht="43.2" x14ac:dyDescent="0.3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59"/>
        <v>41823.125</v>
      </c>
      <c r="K496">
        <v>1402343765</v>
      </c>
      <c r="L496" s="10">
        <f t="shared" si="60"/>
        <v>41799.830613425926</v>
      </c>
      <c r="M496" s="11">
        <f t="shared" si="61"/>
        <v>23.294386574074451</v>
      </c>
      <c r="N496" t="b">
        <v>0</v>
      </c>
      <c r="O496" s="9">
        <f t="shared" si="62"/>
        <v>1.5499999999999999E-3</v>
      </c>
      <c r="P496" s="14">
        <f t="shared" si="63"/>
        <v>10.333333333333334</v>
      </c>
      <c r="Q496" s="14" t="s">
        <v>8314</v>
      </c>
      <c r="R496" s="14" t="s">
        <v>8320</v>
      </c>
      <c r="S496">
        <v>3</v>
      </c>
      <c r="T496" t="b">
        <v>0</v>
      </c>
      <c r="U496" t="s">
        <v>8270</v>
      </c>
      <c r="V496" t="str">
        <f t="shared" si="64"/>
        <v xml:space="preserve"> </v>
      </c>
      <c r="W496" s="21">
        <f t="shared" si="65"/>
        <v>3</v>
      </c>
      <c r="X496" s="21" t="str">
        <f t="shared" si="66"/>
        <v xml:space="preserve"> </v>
      </c>
    </row>
    <row r="497" spans="1:24" ht="43.2" x14ac:dyDescent="0.3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59"/>
        <v>42201.827604166669</v>
      </c>
      <c r="K497">
        <v>1434484305</v>
      </c>
      <c r="L497" s="10">
        <f t="shared" si="60"/>
        <v>42171.827604166669</v>
      </c>
      <c r="M497" s="11">
        <f t="shared" si="61"/>
        <v>30</v>
      </c>
      <c r="N497" t="b">
        <v>0</v>
      </c>
      <c r="O497" s="9">
        <f t="shared" si="62"/>
        <v>0</v>
      </c>
      <c r="P497" s="14">
        <f t="shared" si="63"/>
        <v>0</v>
      </c>
      <c r="Q497" s="14" t="s">
        <v>8314</v>
      </c>
      <c r="R497" s="14" t="s">
        <v>8320</v>
      </c>
      <c r="S497">
        <v>0</v>
      </c>
      <c r="T497" t="b">
        <v>0</v>
      </c>
      <c r="U497" t="s">
        <v>8270</v>
      </c>
      <c r="V497" t="str">
        <f t="shared" si="64"/>
        <v xml:space="preserve"> </v>
      </c>
      <c r="W497" s="21">
        <f t="shared" si="65"/>
        <v>0</v>
      </c>
      <c r="X497" s="21" t="str">
        <f t="shared" si="66"/>
        <v xml:space="preserve"> </v>
      </c>
    </row>
    <row r="498" spans="1:24" ht="28.8" x14ac:dyDescent="0.3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59"/>
        <v>41680.93141203704</v>
      </c>
      <c r="K498">
        <v>1386886874</v>
      </c>
      <c r="L498" s="10">
        <f t="shared" si="60"/>
        <v>41620.93141203704</v>
      </c>
      <c r="M498" s="11">
        <f t="shared" si="61"/>
        <v>60</v>
      </c>
      <c r="N498" t="b">
        <v>0</v>
      </c>
      <c r="O498" s="9">
        <f t="shared" si="62"/>
        <v>1.6666666666666667E-5</v>
      </c>
      <c r="P498" s="14">
        <f t="shared" si="63"/>
        <v>1</v>
      </c>
      <c r="Q498" s="14" t="s">
        <v>8314</v>
      </c>
      <c r="R498" s="14" t="s">
        <v>8320</v>
      </c>
      <c r="S498">
        <v>1</v>
      </c>
      <c r="T498" t="b">
        <v>0</v>
      </c>
      <c r="U498" t="s">
        <v>8270</v>
      </c>
      <c r="V498" t="str">
        <f t="shared" si="64"/>
        <v xml:space="preserve"> </v>
      </c>
      <c r="W498" s="21">
        <f t="shared" si="65"/>
        <v>1</v>
      </c>
      <c r="X498" s="21" t="str">
        <f t="shared" si="66"/>
        <v xml:space="preserve"> </v>
      </c>
    </row>
    <row r="499" spans="1:24" x14ac:dyDescent="0.3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59"/>
        <v>41998.208333333328</v>
      </c>
      <c r="K499">
        <v>1414889665</v>
      </c>
      <c r="L499" s="10">
        <f t="shared" si="60"/>
        <v>41945.037789351853</v>
      </c>
      <c r="M499" s="11">
        <f t="shared" si="61"/>
        <v>53.17054398147593</v>
      </c>
      <c r="N499" t="b">
        <v>0</v>
      </c>
      <c r="O499" s="9">
        <f t="shared" si="62"/>
        <v>6.6964285714285711E-3</v>
      </c>
      <c r="P499" s="14">
        <f t="shared" si="63"/>
        <v>10</v>
      </c>
      <c r="Q499" s="14" t="s">
        <v>8314</v>
      </c>
      <c r="R499" s="14" t="s">
        <v>8320</v>
      </c>
      <c r="S499">
        <v>3</v>
      </c>
      <c r="T499" t="b">
        <v>0</v>
      </c>
      <c r="U499" t="s">
        <v>8270</v>
      </c>
      <c r="V499" t="str">
        <f t="shared" si="64"/>
        <v xml:space="preserve"> </v>
      </c>
      <c r="W499" s="21">
        <f t="shared" si="65"/>
        <v>3</v>
      </c>
      <c r="X499" s="21" t="str">
        <f t="shared" si="66"/>
        <v xml:space="preserve"> </v>
      </c>
    </row>
    <row r="500" spans="1:24" ht="43.2" x14ac:dyDescent="0.3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59"/>
        <v>40900.762141203704</v>
      </c>
      <c r="K500">
        <v>1321035449</v>
      </c>
      <c r="L500" s="10">
        <f t="shared" si="60"/>
        <v>40858.762141203704</v>
      </c>
      <c r="M500" s="11">
        <f t="shared" si="61"/>
        <v>42</v>
      </c>
      <c r="N500" t="b">
        <v>0</v>
      </c>
      <c r="O500" s="9">
        <f t="shared" si="62"/>
        <v>4.5985132395404561E-2</v>
      </c>
      <c r="P500" s="14">
        <f t="shared" si="63"/>
        <v>136.09090909090909</v>
      </c>
      <c r="Q500" s="14" t="s">
        <v>8314</v>
      </c>
      <c r="R500" s="14" t="s">
        <v>8320</v>
      </c>
      <c r="S500">
        <v>22</v>
      </c>
      <c r="T500" t="b">
        <v>0</v>
      </c>
      <c r="U500" t="s">
        <v>8270</v>
      </c>
      <c r="V500" t="str">
        <f t="shared" si="64"/>
        <v xml:space="preserve"> </v>
      </c>
      <c r="W500" s="21">
        <f t="shared" si="65"/>
        <v>22</v>
      </c>
      <c r="X500" s="21" t="str">
        <f t="shared" si="66"/>
        <v xml:space="preserve"> </v>
      </c>
    </row>
    <row r="501" spans="1:24" ht="57.6" x14ac:dyDescent="0.3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59"/>
        <v>40098.874305555553</v>
      </c>
      <c r="K501">
        <v>1250630968</v>
      </c>
      <c r="L501" s="10">
        <f t="shared" si="60"/>
        <v>40043.895462962959</v>
      </c>
      <c r="M501" s="11">
        <f t="shared" si="61"/>
        <v>54.978842592594447</v>
      </c>
      <c r="N501" t="b">
        <v>0</v>
      </c>
      <c r="O501" s="9">
        <f t="shared" si="62"/>
        <v>9.5500000000000002E-2</v>
      </c>
      <c r="P501" s="14">
        <f t="shared" si="63"/>
        <v>73.461538461538467</v>
      </c>
      <c r="Q501" s="14" t="s">
        <v>8314</v>
      </c>
      <c r="R501" s="14" t="s">
        <v>8320</v>
      </c>
      <c r="S501">
        <v>26</v>
      </c>
      <c r="T501" t="b">
        <v>0</v>
      </c>
      <c r="U501" t="s">
        <v>8270</v>
      </c>
      <c r="V501" t="str">
        <f t="shared" si="64"/>
        <v xml:space="preserve"> </v>
      </c>
      <c r="W501" s="21">
        <f t="shared" si="65"/>
        <v>26</v>
      </c>
      <c r="X501" s="21" t="str">
        <f t="shared" si="66"/>
        <v xml:space="preserve"> </v>
      </c>
    </row>
    <row r="502" spans="1:24" ht="57.6" x14ac:dyDescent="0.3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59"/>
        <v>40306.927777777775</v>
      </c>
      <c r="K502">
        <v>1268255751</v>
      </c>
      <c r="L502" s="10">
        <f t="shared" si="60"/>
        <v>40247.886006944449</v>
      </c>
      <c r="M502" s="11">
        <f t="shared" si="61"/>
        <v>59.041770833326154</v>
      </c>
      <c r="N502" t="b">
        <v>0</v>
      </c>
      <c r="O502" s="9">
        <f t="shared" si="62"/>
        <v>3.307692307692308E-2</v>
      </c>
      <c r="P502" s="14">
        <f t="shared" si="63"/>
        <v>53.75</v>
      </c>
      <c r="Q502" s="14" t="s">
        <v>8314</v>
      </c>
      <c r="R502" s="14" t="s">
        <v>8320</v>
      </c>
      <c r="S502">
        <v>4</v>
      </c>
      <c r="T502" t="b">
        <v>0</v>
      </c>
      <c r="U502" t="s">
        <v>8270</v>
      </c>
      <c r="V502" t="str">
        <f t="shared" si="64"/>
        <v xml:space="preserve"> </v>
      </c>
      <c r="W502" s="21">
        <f t="shared" si="65"/>
        <v>4</v>
      </c>
      <c r="X502" s="21" t="str">
        <f t="shared" si="66"/>
        <v xml:space="preserve"> </v>
      </c>
    </row>
    <row r="503" spans="1:24" ht="43.2" x14ac:dyDescent="0.3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59"/>
        <v>40733.234386574077</v>
      </c>
      <c r="K503">
        <v>1307597851</v>
      </c>
      <c r="L503" s="10">
        <f t="shared" si="60"/>
        <v>40703.234386574077</v>
      </c>
      <c r="M503" s="11">
        <f t="shared" si="61"/>
        <v>30</v>
      </c>
      <c r="N503" t="b">
        <v>0</v>
      </c>
      <c r="O503" s="9">
        <f t="shared" si="62"/>
        <v>0</v>
      </c>
      <c r="P503" s="14">
        <f t="shared" si="63"/>
        <v>0</v>
      </c>
      <c r="Q503" s="14" t="s">
        <v>8314</v>
      </c>
      <c r="R503" s="14" t="s">
        <v>8320</v>
      </c>
      <c r="S503">
        <v>0</v>
      </c>
      <c r="T503" t="b">
        <v>0</v>
      </c>
      <c r="U503" t="s">
        <v>8270</v>
      </c>
      <c r="V503" t="str">
        <f t="shared" si="64"/>
        <v xml:space="preserve"> </v>
      </c>
      <c r="W503" s="21">
        <f t="shared" si="65"/>
        <v>0</v>
      </c>
      <c r="X503" s="21" t="str">
        <f t="shared" si="66"/>
        <v xml:space="preserve"> </v>
      </c>
    </row>
    <row r="504" spans="1:24" ht="57.6" x14ac:dyDescent="0.3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59"/>
        <v>40986.511863425927</v>
      </c>
      <c r="K504">
        <v>1329484625</v>
      </c>
      <c r="L504" s="10">
        <f t="shared" si="60"/>
        <v>40956.553530092591</v>
      </c>
      <c r="M504" s="11">
        <f t="shared" si="61"/>
        <v>29.958333333335759</v>
      </c>
      <c r="N504" t="b">
        <v>0</v>
      </c>
      <c r="O504" s="9">
        <f t="shared" si="62"/>
        <v>1.15E-2</v>
      </c>
      <c r="P504" s="14">
        <f t="shared" si="63"/>
        <v>57.5</v>
      </c>
      <c r="Q504" s="14" t="s">
        <v>8314</v>
      </c>
      <c r="R504" s="14" t="s">
        <v>8320</v>
      </c>
      <c r="S504">
        <v>4</v>
      </c>
      <c r="T504" t="b">
        <v>0</v>
      </c>
      <c r="U504" t="s">
        <v>8270</v>
      </c>
      <c r="V504" t="str">
        <f t="shared" si="64"/>
        <v xml:space="preserve"> </v>
      </c>
      <c r="W504" s="21">
        <f t="shared" si="65"/>
        <v>4</v>
      </c>
      <c r="X504" s="21" t="str">
        <f t="shared" si="66"/>
        <v xml:space="preserve"> </v>
      </c>
    </row>
    <row r="505" spans="1:24" ht="43.2" x14ac:dyDescent="0.3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59"/>
        <v>42021.526655092588</v>
      </c>
      <c r="K505">
        <v>1418906303</v>
      </c>
      <c r="L505" s="10">
        <f t="shared" si="60"/>
        <v>41991.526655092588</v>
      </c>
      <c r="M505" s="11">
        <f t="shared" si="61"/>
        <v>30</v>
      </c>
      <c r="N505" t="b">
        <v>0</v>
      </c>
      <c r="O505" s="9">
        <f t="shared" si="62"/>
        <v>1.7538461538461537E-2</v>
      </c>
      <c r="P505" s="14">
        <f t="shared" si="63"/>
        <v>12.666666666666666</v>
      </c>
      <c r="Q505" s="14" t="s">
        <v>8314</v>
      </c>
      <c r="R505" s="14" t="s">
        <v>8320</v>
      </c>
      <c r="S505">
        <v>9</v>
      </c>
      <c r="T505" t="b">
        <v>0</v>
      </c>
      <c r="U505" t="s">
        <v>8270</v>
      </c>
      <c r="V505" t="str">
        <f t="shared" si="64"/>
        <v xml:space="preserve"> </v>
      </c>
      <c r="W505" s="21">
        <f t="shared" si="65"/>
        <v>9</v>
      </c>
      <c r="X505" s="21" t="str">
        <f t="shared" si="66"/>
        <v xml:space="preserve"> </v>
      </c>
    </row>
    <row r="506" spans="1:24" ht="43.2" x14ac:dyDescent="0.3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59"/>
        <v>41009.941979166666</v>
      </c>
      <c r="K506">
        <v>1328916987</v>
      </c>
      <c r="L506" s="10">
        <f t="shared" si="60"/>
        <v>40949.98364583333</v>
      </c>
      <c r="M506" s="11">
        <f t="shared" si="61"/>
        <v>59.958333333335759</v>
      </c>
      <c r="N506" t="b">
        <v>0</v>
      </c>
      <c r="O506" s="9">
        <f t="shared" si="62"/>
        <v>1.3673469387755101E-2</v>
      </c>
      <c r="P506" s="14">
        <f t="shared" si="63"/>
        <v>67</v>
      </c>
      <c r="Q506" s="14" t="s">
        <v>8314</v>
      </c>
      <c r="R506" s="14" t="s">
        <v>8320</v>
      </c>
      <c r="S506">
        <v>5</v>
      </c>
      <c r="T506" t="b">
        <v>0</v>
      </c>
      <c r="U506" t="s">
        <v>8270</v>
      </c>
      <c r="V506" t="str">
        <f t="shared" si="64"/>
        <v xml:space="preserve"> </v>
      </c>
      <c r="W506" s="21">
        <f t="shared" si="65"/>
        <v>5</v>
      </c>
      <c r="X506" s="21" t="str">
        <f t="shared" si="66"/>
        <v xml:space="preserve"> </v>
      </c>
    </row>
    <row r="507" spans="1:24" ht="43.2" x14ac:dyDescent="0.3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59"/>
        <v>42363.098217592589</v>
      </c>
      <c r="K507">
        <v>1447122086</v>
      </c>
      <c r="L507" s="10">
        <f t="shared" si="60"/>
        <v>42318.098217592589</v>
      </c>
      <c r="M507" s="11">
        <f t="shared" si="61"/>
        <v>45</v>
      </c>
      <c r="N507" t="b">
        <v>0</v>
      </c>
      <c r="O507" s="9">
        <f t="shared" si="62"/>
        <v>4.3333333333333331E-3</v>
      </c>
      <c r="P507" s="14">
        <f t="shared" si="63"/>
        <v>3.7142857142857144</v>
      </c>
      <c r="Q507" s="14" t="s">
        <v>8314</v>
      </c>
      <c r="R507" s="14" t="s">
        <v>8320</v>
      </c>
      <c r="S507">
        <v>14</v>
      </c>
      <c r="T507" t="b">
        <v>0</v>
      </c>
      <c r="U507" t="s">
        <v>8270</v>
      </c>
      <c r="V507" t="str">
        <f t="shared" si="64"/>
        <v xml:space="preserve"> </v>
      </c>
      <c r="W507" s="21">
        <f t="shared" si="65"/>
        <v>14</v>
      </c>
      <c r="X507" s="21" t="str">
        <f t="shared" si="66"/>
        <v xml:space="preserve"> </v>
      </c>
    </row>
    <row r="508" spans="1:24" ht="43.2" x14ac:dyDescent="0.3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59"/>
        <v>41496.552314814813</v>
      </c>
      <c r="K508">
        <v>1373548520</v>
      </c>
      <c r="L508" s="10">
        <f t="shared" si="60"/>
        <v>41466.552314814813</v>
      </c>
      <c r="M508" s="11">
        <f t="shared" si="61"/>
        <v>30</v>
      </c>
      <c r="N508" t="b">
        <v>0</v>
      </c>
      <c r="O508" s="9">
        <f t="shared" si="62"/>
        <v>1.25E-3</v>
      </c>
      <c r="P508" s="14">
        <f t="shared" si="63"/>
        <v>250</v>
      </c>
      <c r="Q508" s="14" t="s">
        <v>8314</v>
      </c>
      <c r="R508" s="14" t="s">
        <v>8320</v>
      </c>
      <c r="S508">
        <v>1</v>
      </c>
      <c r="T508" t="b">
        <v>0</v>
      </c>
      <c r="U508" t="s">
        <v>8270</v>
      </c>
      <c r="V508" t="str">
        <f t="shared" si="64"/>
        <v xml:space="preserve"> </v>
      </c>
      <c r="W508" s="21">
        <f t="shared" si="65"/>
        <v>1</v>
      </c>
      <c r="X508" s="21" t="str">
        <f t="shared" si="66"/>
        <v xml:space="preserve"> </v>
      </c>
    </row>
    <row r="509" spans="1:24" ht="43.2" x14ac:dyDescent="0.3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59"/>
        <v>41201.958993055552</v>
      </c>
      <c r="K509">
        <v>1346799657</v>
      </c>
      <c r="L509" s="10">
        <f t="shared" si="60"/>
        <v>41156.958993055552</v>
      </c>
      <c r="M509" s="11">
        <f t="shared" si="61"/>
        <v>45</v>
      </c>
      <c r="N509" t="b">
        <v>0</v>
      </c>
      <c r="O509" s="9">
        <f t="shared" si="62"/>
        <v>3.2000000000000001E-2</v>
      </c>
      <c r="P509" s="14">
        <f t="shared" si="63"/>
        <v>64</v>
      </c>
      <c r="Q509" s="14" t="s">
        <v>8314</v>
      </c>
      <c r="R509" s="14" t="s">
        <v>8320</v>
      </c>
      <c r="S509">
        <v>10</v>
      </c>
      <c r="T509" t="b">
        <v>0</v>
      </c>
      <c r="U509" t="s">
        <v>8270</v>
      </c>
      <c r="V509" t="str">
        <f t="shared" si="64"/>
        <v xml:space="preserve"> </v>
      </c>
      <c r="W509" s="21">
        <f t="shared" si="65"/>
        <v>10</v>
      </c>
      <c r="X509" s="21" t="str">
        <f t="shared" si="66"/>
        <v xml:space="preserve"> </v>
      </c>
    </row>
    <row r="510" spans="1:24" ht="57.6" x14ac:dyDescent="0.3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59"/>
        <v>41054.593055555553</v>
      </c>
      <c r="K510">
        <v>1332808501</v>
      </c>
      <c r="L510" s="10">
        <f t="shared" si="60"/>
        <v>40995.024317129632</v>
      </c>
      <c r="M510" s="11">
        <f t="shared" si="61"/>
        <v>59.568738425921765</v>
      </c>
      <c r="N510" t="b">
        <v>0</v>
      </c>
      <c r="O510" s="9">
        <f t="shared" si="62"/>
        <v>8.0000000000000002E-3</v>
      </c>
      <c r="P510" s="14">
        <f t="shared" si="63"/>
        <v>133.33333333333334</v>
      </c>
      <c r="Q510" s="14" t="s">
        <v>8314</v>
      </c>
      <c r="R510" s="14" t="s">
        <v>8320</v>
      </c>
      <c r="S510">
        <v>3</v>
      </c>
      <c r="T510" t="b">
        <v>0</v>
      </c>
      <c r="U510" t="s">
        <v>8270</v>
      </c>
      <c r="V510" t="str">
        <f t="shared" si="64"/>
        <v xml:space="preserve"> </v>
      </c>
      <c r="W510" s="21">
        <f t="shared" si="65"/>
        <v>3</v>
      </c>
      <c r="X510" s="21" t="str">
        <f t="shared" si="66"/>
        <v xml:space="preserve"> </v>
      </c>
    </row>
    <row r="511" spans="1:24" ht="43.2" x14ac:dyDescent="0.3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59"/>
        <v>42183.631597222222</v>
      </c>
      <c r="K511">
        <v>1432912170</v>
      </c>
      <c r="L511" s="10">
        <f t="shared" si="60"/>
        <v>42153.631597222222</v>
      </c>
      <c r="M511" s="11">
        <f t="shared" si="61"/>
        <v>30</v>
      </c>
      <c r="N511" t="b">
        <v>0</v>
      </c>
      <c r="O511" s="9">
        <f t="shared" si="62"/>
        <v>2E-3</v>
      </c>
      <c r="P511" s="14">
        <f t="shared" si="63"/>
        <v>10</v>
      </c>
      <c r="Q511" s="14" t="s">
        <v>8314</v>
      </c>
      <c r="R511" s="14" t="s">
        <v>8320</v>
      </c>
      <c r="S511">
        <v>1</v>
      </c>
      <c r="T511" t="b">
        <v>0</v>
      </c>
      <c r="U511" t="s">
        <v>8270</v>
      </c>
      <c r="V511" t="str">
        <f t="shared" si="64"/>
        <v xml:space="preserve"> </v>
      </c>
      <c r="W511" s="21">
        <f t="shared" si="65"/>
        <v>1</v>
      </c>
      <c r="X511" s="21" t="str">
        <f t="shared" si="66"/>
        <v xml:space="preserve"> </v>
      </c>
    </row>
    <row r="512" spans="1:24" ht="43.2" x14ac:dyDescent="0.3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59"/>
        <v>42430.176377314812</v>
      </c>
      <c r="K512">
        <v>1454213639</v>
      </c>
      <c r="L512" s="10">
        <f t="shared" si="60"/>
        <v>42400.176377314812</v>
      </c>
      <c r="M512" s="11">
        <f t="shared" si="61"/>
        <v>30</v>
      </c>
      <c r="N512" t="b">
        <v>0</v>
      </c>
      <c r="O512" s="9">
        <f t="shared" si="62"/>
        <v>0</v>
      </c>
      <c r="P512" s="14">
        <f t="shared" si="63"/>
        <v>0</v>
      </c>
      <c r="Q512" s="14" t="s">
        <v>8314</v>
      </c>
      <c r="R512" s="14" t="s">
        <v>8320</v>
      </c>
      <c r="S512">
        <v>0</v>
      </c>
      <c r="T512" t="b">
        <v>0</v>
      </c>
      <c r="U512" t="s">
        <v>8270</v>
      </c>
      <c r="V512" t="str">
        <f t="shared" si="64"/>
        <v xml:space="preserve"> </v>
      </c>
      <c r="W512" s="21">
        <f t="shared" si="65"/>
        <v>0</v>
      </c>
      <c r="X512" s="21" t="str">
        <f t="shared" si="66"/>
        <v xml:space="preserve"> </v>
      </c>
    </row>
    <row r="513" spans="1:24" ht="43.2" x14ac:dyDescent="0.3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59"/>
        <v>41370.261365740742</v>
      </c>
      <c r="K513">
        <v>1362640582</v>
      </c>
      <c r="L513" s="10">
        <f t="shared" si="60"/>
        <v>41340.303032407406</v>
      </c>
      <c r="M513" s="11">
        <f t="shared" si="61"/>
        <v>29.958333333335759</v>
      </c>
      <c r="N513" t="b">
        <v>0</v>
      </c>
      <c r="O513" s="9">
        <f t="shared" si="62"/>
        <v>0.03</v>
      </c>
      <c r="P513" s="14">
        <f t="shared" si="63"/>
        <v>30</v>
      </c>
      <c r="Q513" s="14" t="s">
        <v>8314</v>
      </c>
      <c r="R513" s="14" t="s">
        <v>8320</v>
      </c>
      <c r="S513">
        <v>5</v>
      </c>
      <c r="T513" t="b">
        <v>0</v>
      </c>
      <c r="U513" t="s">
        <v>8270</v>
      </c>
      <c r="V513" t="str">
        <f t="shared" si="64"/>
        <v xml:space="preserve"> </v>
      </c>
      <c r="W513" s="21">
        <f t="shared" si="65"/>
        <v>5</v>
      </c>
      <c r="X513" s="21" t="str">
        <f t="shared" si="66"/>
        <v xml:space="preserve"> </v>
      </c>
    </row>
    <row r="514" spans="1:24" ht="43.2" x14ac:dyDescent="0.3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ref="J514:J577" si="67">(((I514/60)/60)/24)+DATE(1970,1,1)</f>
        <v>42694.783877314811</v>
      </c>
      <c r="K514">
        <v>1475776127</v>
      </c>
      <c r="L514" s="10">
        <f t="shared" ref="L514:L577" si="68">(((K514/60)/60)/24)+DATE(1970,1,1)</f>
        <v>42649.742210648154</v>
      </c>
      <c r="M514" s="11">
        <f t="shared" ref="M514:M577" si="69">J514-L514</f>
        <v>45.041666666656965</v>
      </c>
      <c r="N514" t="b">
        <v>0</v>
      </c>
      <c r="O514" s="9">
        <f t="shared" ref="O514:O577" si="70">E514/D514</f>
        <v>1.3749999999999999E-3</v>
      </c>
      <c r="P514" s="14">
        <f t="shared" ref="P514:P577" si="71">IF(E514&gt;0,(E514/S514),0)</f>
        <v>5.5</v>
      </c>
      <c r="Q514" s="14" t="s">
        <v>8314</v>
      </c>
      <c r="R514" s="14" t="s">
        <v>8320</v>
      </c>
      <c r="S514">
        <v>2</v>
      </c>
      <c r="T514" t="b">
        <v>0</v>
      </c>
      <c r="U514" t="s">
        <v>8270</v>
      </c>
      <c r="V514" t="str">
        <f t="shared" si="64"/>
        <v xml:space="preserve"> </v>
      </c>
      <c r="W514" s="21">
        <f t="shared" si="65"/>
        <v>2</v>
      </c>
      <c r="X514" s="21" t="str">
        <f t="shared" si="66"/>
        <v xml:space="preserve"> </v>
      </c>
    </row>
    <row r="515" spans="1:24" ht="28.8" x14ac:dyDescent="0.3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si="67"/>
        <v>42597.291666666672</v>
      </c>
      <c r="K515">
        <v>1467387705</v>
      </c>
      <c r="L515" s="10">
        <f t="shared" si="68"/>
        <v>42552.653993055559</v>
      </c>
      <c r="M515" s="11">
        <f t="shared" si="69"/>
        <v>44.637673611112405</v>
      </c>
      <c r="N515" t="b">
        <v>0</v>
      </c>
      <c r="O515" s="9">
        <f t="shared" si="70"/>
        <v>0.13924</v>
      </c>
      <c r="P515" s="14">
        <f t="shared" si="71"/>
        <v>102.38235294117646</v>
      </c>
      <c r="Q515" s="14" t="s">
        <v>8314</v>
      </c>
      <c r="R515" s="14" t="s">
        <v>8320</v>
      </c>
      <c r="S515">
        <v>68</v>
      </c>
      <c r="T515" t="b">
        <v>0</v>
      </c>
      <c r="U515" t="s">
        <v>8270</v>
      </c>
      <c r="V515" t="str">
        <f t="shared" ref="V515:V578" si="72">IF(F515 = "successful",S515," ")</f>
        <v xml:space="preserve"> </v>
      </c>
      <c r="W515" s="21">
        <f t="shared" ref="W515:W578" si="73">IF(F515 = "failed",S515," ")</f>
        <v>68</v>
      </c>
      <c r="X515" s="21" t="str">
        <f t="shared" ref="X515:X578" si="74">IF(F515 = "canceled",S515," ")</f>
        <v xml:space="preserve"> </v>
      </c>
    </row>
    <row r="516" spans="1:24" ht="43.2" x14ac:dyDescent="0.3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67"/>
        <v>41860.613969907405</v>
      </c>
      <c r="K516">
        <v>1405003447</v>
      </c>
      <c r="L516" s="10">
        <f t="shared" si="68"/>
        <v>41830.613969907405</v>
      </c>
      <c r="M516" s="11">
        <f t="shared" si="69"/>
        <v>30</v>
      </c>
      <c r="N516" t="b">
        <v>0</v>
      </c>
      <c r="O516" s="9">
        <f t="shared" si="70"/>
        <v>3.3333333333333333E-2</v>
      </c>
      <c r="P516" s="14">
        <f t="shared" si="71"/>
        <v>16.666666666666668</v>
      </c>
      <c r="Q516" s="14" t="s">
        <v>8314</v>
      </c>
      <c r="R516" s="14" t="s">
        <v>8320</v>
      </c>
      <c r="S516">
        <v>3</v>
      </c>
      <c r="T516" t="b">
        <v>0</v>
      </c>
      <c r="U516" t="s">
        <v>8270</v>
      </c>
      <c r="V516" t="str">
        <f t="shared" si="72"/>
        <v xml:space="preserve"> </v>
      </c>
      <c r="W516" s="21">
        <f t="shared" si="73"/>
        <v>3</v>
      </c>
      <c r="X516" s="21" t="str">
        <f t="shared" si="74"/>
        <v xml:space="preserve"> </v>
      </c>
    </row>
    <row r="517" spans="1:24" ht="43.2" x14ac:dyDescent="0.3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67"/>
        <v>42367.490752314814</v>
      </c>
      <c r="K517">
        <v>1447933601</v>
      </c>
      <c r="L517" s="10">
        <f t="shared" si="68"/>
        <v>42327.490752314814</v>
      </c>
      <c r="M517" s="11">
        <f t="shared" si="69"/>
        <v>40</v>
      </c>
      <c r="N517" t="b">
        <v>0</v>
      </c>
      <c r="O517" s="9">
        <f t="shared" si="70"/>
        <v>0.25413402061855672</v>
      </c>
      <c r="P517" s="14">
        <f t="shared" si="71"/>
        <v>725.02941176470586</v>
      </c>
      <c r="Q517" s="14" t="s">
        <v>8314</v>
      </c>
      <c r="R517" s="14" t="s">
        <v>8320</v>
      </c>
      <c r="S517">
        <v>34</v>
      </c>
      <c r="T517" t="b">
        <v>0</v>
      </c>
      <c r="U517" t="s">
        <v>8270</v>
      </c>
      <c r="V517" t="str">
        <f t="shared" si="72"/>
        <v xml:space="preserve"> </v>
      </c>
      <c r="W517" s="21">
        <f t="shared" si="73"/>
        <v>34</v>
      </c>
      <c r="X517" s="21" t="str">
        <f t="shared" si="74"/>
        <v xml:space="preserve"> </v>
      </c>
    </row>
    <row r="518" spans="1:24" ht="28.8" x14ac:dyDescent="0.3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67"/>
        <v>42151.778703703705</v>
      </c>
      <c r="K518">
        <v>1427568080</v>
      </c>
      <c r="L518" s="10">
        <f t="shared" si="68"/>
        <v>42091.778703703705</v>
      </c>
      <c r="M518" s="11">
        <f t="shared" si="69"/>
        <v>60</v>
      </c>
      <c r="N518" t="b">
        <v>0</v>
      </c>
      <c r="O518" s="9">
        <f t="shared" si="70"/>
        <v>0</v>
      </c>
      <c r="P518" s="14">
        <f t="shared" si="71"/>
        <v>0</v>
      </c>
      <c r="Q518" s="14" t="s">
        <v>8314</v>
      </c>
      <c r="R518" s="14" t="s">
        <v>8320</v>
      </c>
      <c r="S518">
        <v>0</v>
      </c>
      <c r="T518" t="b">
        <v>0</v>
      </c>
      <c r="U518" t="s">
        <v>8270</v>
      </c>
      <c r="V518" t="str">
        <f t="shared" si="72"/>
        <v xml:space="preserve"> </v>
      </c>
      <c r="W518" s="21">
        <f t="shared" si="73"/>
        <v>0</v>
      </c>
      <c r="X518" s="21" t="str">
        <f t="shared" si="74"/>
        <v xml:space="preserve"> </v>
      </c>
    </row>
    <row r="519" spans="1:24" ht="43.2" x14ac:dyDescent="0.3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67"/>
        <v>42768.615289351852</v>
      </c>
      <c r="K519">
        <v>1483454761</v>
      </c>
      <c r="L519" s="10">
        <f t="shared" si="68"/>
        <v>42738.615289351852</v>
      </c>
      <c r="M519" s="11">
        <f t="shared" si="69"/>
        <v>30</v>
      </c>
      <c r="N519" t="b">
        <v>0</v>
      </c>
      <c r="O519" s="9">
        <f t="shared" si="70"/>
        <v>1.3666666666666667E-2</v>
      </c>
      <c r="P519" s="14">
        <f t="shared" si="71"/>
        <v>68.333333333333329</v>
      </c>
      <c r="Q519" s="14" t="s">
        <v>8314</v>
      </c>
      <c r="R519" s="14" t="s">
        <v>8320</v>
      </c>
      <c r="S519">
        <v>3</v>
      </c>
      <c r="T519" t="b">
        <v>0</v>
      </c>
      <c r="U519" t="s">
        <v>8270</v>
      </c>
      <c r="V519" t="str">
        <f t="shared" si="72"/>
        <v xml:space="preserve"> </v>
      </c>
      <c r="W519" s="21">
        <f t="shared" si="73"/>
        <v>3</v>
      </c>
      <c r="X519" s="21" t="str">
        <f t="shared" si="74"/>
        <v xml:space="preserve"> </v>
      </c>
    </row>
    <row r="520" spans="1:24" ht="43.2" x14ac:dyDescent="0.3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67"/>
        <v>42253.615277777775</v>
      </c>
      <c r="K520">
        <v>1438958824</v>
      </c>
      <c r="L520" s="10">
        <f t="shared" si="68"/>
        <v>42223.616018518514</v>
      </c>
      <c r="M520" s="11">
        <f t="shared" si="69"/>
        <v>29.999259259260725</v>
      </c>
      <c r="N520" t="b">
        <v>0</v>
      </c>
      <c r="O520" s="9">
        <f t="shared" si="70"/>
        <v>0</v>
      </c>
      <c r="P520" s="14">
        <f t="shared" si="71"/>
        <v>0</v>
      </c>
      <c r="Q520" s="14" t="s">
        <v>8314</v>
      </c>
      <c r="R520" s="14" t="s">
        <v>8320</v>
      </c>
      <c r="S520">
        <v>0</v>
      </c>
      <c r="T520" t="b">
        <v>0</v>
      </c>
      <c r="U520" t="s">
        <v>8270</v>
      </c>
      <c r="V520" t="str">
        <f t="shared" si="72"/>
        <v xml:space="preserve"> </v>
      </c>
      <c r="W520" s="21">
        <f t="shared" si="73"/>
        <v>0</v>
      </c>
      <c r="X520" s="21" t="str">
        <f t="shared" si="74"/>
        <v xml:space="preserve"> </v>
      </c>
    </row>
    <row r="521" spans="1:24" ht="43.2" x14ac:dyDescent="0.3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67"/>
        <v>41248.391446759262</v>
      </c>
      <c r="K521">
        <v>1352107421</v>
      </c>
      <c r="L521" s="10">
        <f t="shared" si="68"/>
        <v>41218.391446759262</v>
      </c>
      <c r="M521" s="11">
        <f t="shared" si="69"/>
        <v>30</v>
      </c>
      <c r="N521" t="b">
        <v>0</v>
      </c>
      <c r="O521" s="9">
        <f t="shared" si="70"/>
        <v>0.22881426547787684</v>
      </c>
      <c r="P521" s="14">
        <f t="shared" si="71"/>
        <v>39.228571428571428</v>
      </c>
      <c r="Q521" s="14" t="s">
        <v>8314</v>
      </c>
      <c r="R521" s="14" t="s">
        <v>8320</v>
      </c>
      <c r="S521">
        <v>70</v>
      </c>
      <c r="T521" t="b">
        <v>0</v>
      </c>
      <c r="U521" t="s">
        <v>8270</v>
      </c>
      <c r="V521" t="str">
        <f t="shared" si="72"/>
        <v xml:space="preserve"> </v>
      </c>
      <c r="W521" s="21">
        <f t="shared" si="73"/>
        <v>70</v>
      </c>
      <c r="X521" s="21" t="str">
        <f t="shared" si="74"/>
        <v xml:space="preserve"> </v>
      </c>
    </row>
    <row r="522" spans="1:24" ht="43.2" x14ac:dyDescent="0.3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67"/>
        <v>42348.702094907407</v>
      </c>
      <c r="K522">
        <v>1447174261</v>
      </c>
      <c r="L522" s="10">
        <f t="shared" si="68"/>
        <v>42318.702094907407</v>
      </c>
      <c r="M522" s="11">
        <f t="shared" si="69"/>
        <v>30</v>
      </c>
      <c r="N522" t="b">
        <v>0</v>
      </c>
      <c r="O522" s="9">
        <f t="shared" si="70"/>
        <v>1.0209999999999999</v>
      </c>
      <c r="P522" s="14">
        <f t="shared" si="71"/>
        <v>150.14705882352942</v>
      </c>
      <c r="Q522" s="14" t="s">
        <v>8321</v>
      </c>
      <c r="R522" s="14" t="s">
        <v>8322</v>
      </c>
      <c r="S522">
        <v>34</v>
      </c>
      <c r="T522" t="b">
        <v>1</v>
      </c>
      <c r="U522" t="s">
        <v>8271</v>
      </c>
      <c r="V522">
        <f t="shared" si="72"/>
        <v>34</v>
      </c>
      <c r="W522" s="21" t="str">
        <f t="shared" si="73"/>
        <v xml:space="preserve"> </v>
      </c>
      <c r="X522" s="21" t="str">
        <f t="shared" si="74"/>
        <v xml:space="preserve"> </v>
      </c>
    </row>
    <row r="523" spans="1:24" ht="43.2" x14ac:dyDescent="0.3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67"/>
        <v>42675.207638888889</v>
      </c>
      <c r="K523">
        <v>1475460819</v>
      </c>
      <c r="L523" s="10">
        <f t="shared" si="68"/>
        <v>42646.092812499999</v>
      </c>
      <c r="M523" s="11">
        <f t="shared" si="69"/>
        <v>29.114826388889924</v>
      </c>
      <c r="N523" t="b">
        <v>0</v>
      </c>
      <c r="O523" s="9">
        <f t="shared" si="70"/>
        <v>1.0464</v>
      </c>
      <c r="P523" s="14">
        <f t="shared" si="71"/>
        <v>93.428571428571431</v>
      </c>
      <c r="Q523" s="14" t="s">
        <v>8321</v>
      </c>
      <c r="R523" s="14" t="s">
        <v>8322</v>
      </c>
      <c r="S523">
        <v>56</v>
      </c>
      <c r="T523" t="b">
        <v>1</v>
      </c>
      <c r="U523" t="s">
        <v>8271</v>
      </c>
      <c r="V523">
        <f t="shared" si="72"/>
        <v>56</v>
      </c>
      <c r="W523" s="21" t="str">
        <f t="shared" si="73"/>
        <v xml:space="preserve"> </v>
      </c>
      <c r="X523" s="21" t="str">
        <f t="shared" si="74"/>
        <v xml:space="preserve"> </v>
      </c>
    </row>
    <row r="524" spans="1:24" ht="43.2" x14ac:dyDescent="0.3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67"/>
        <v>42449.999131944445</v>
      </c>
      <c r="K524">
        <v>1456793925</v>
      </c>
      <c r="L524" s="10">
        <f t="shared" si="68"/>
        <v>42430.040798611109</v>
      </c>
      <c r="M524" s="11">
        <f t="shared" si="69"/>
        <v>19.958333333335759</v>
      </c>
      <c r="N524" t="b">
        <v>0</v>
      </c>
      <c r="O524" s="9">
        <f t="shared" si="70"/>
        <v>1.1466666666666667</v>
      </c>
      <c r="P524" s="14">
        <f t="shared" si="71"/>
        <v>110.96774193548387</v>
      </c>
      <c r="Q524" s="14" t="s">
        <v>8321</v>
      </c>
      <c r="R524" s="14" t="s">
        <v>8322</v>
      </c>
      <c r="S524">
        <v>31</v>
      </c>
      <c r="T524" t="b">
        <v>1</v>
      </c>
      <c r="U524" t="s">
        <v>8271</v>
      </c>
      <c r="V524">
        <f t="shared" si="72"/>
        <v>31</v>
      </c>
      <c r="W524" s="21" t="str">
        <f t="shared" si="73"/>
        <v xml:space="preserve"> </v>
      </c>
      <c r="X524" s="21" t="str">
        <f t="shared" si="74"/>
        <v xml:space="preserve"> </v>
      </c>
    </row>
    <row r="525" spans="1:24" ht="43.2" x14ac:dyDescent="0.3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67"/>
        <v>42268.13282407407</v>
      </c>
      <c r="K525">
        <v>1440213076</v>
      </c>
      <c r="L525" s="10">
        <f t="shared" si="68"/>
        <v>42238.13282407407</v>
      </c>
      <c r="M525" s="11">
        <f t="shared" si="69"/>
        <v>30</v>
      </c>
      <c r="N525" t="b">
        <v>0</v>
      </c>
      <c r="O525" s="9">
        <f t="shared" si="70"/>
        <v>1.206</v>
      </c>
      <c r="P525" s="14">
        <f t="shared" si="71"/>
        <v>71.785714285714292</v>
      </c>
      <c r="Q525" s="14" t="s">
        <v>8321</v>
      </c>
      <c r="R525" s="14" t="s">
        <v>8322</v>
      </c>
      <c r="S525">
        <v>84</v>
      </c>
      <c r="T525" t="b">
        <v>1</v>
      </c>
      <c r="U525" t="s">
        <v>8271</v>
      </c>
      <c r="V525">
        <f t="shared" si="72"/>
        <v>84</v>
      </c>
      <c r="W525" s="21" t="str">
        <f t="shared" si="73"/>
        <v xml:space="preserve"> </v>
      </c>
      <c r="X525" s="21" t="str">
        <f t="shared" si="74"/>
        <v xml:space="preserve"> </v>
      </c>
    </row>
    <row r="526" spans="1:24" ht="43.2" x14ac:dyDescent="0.3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67"/>
        <v>42522.717233796298</v>
      </c>
      <c r="K526">
        <v>1462209169</v>
      </c>
      <c r="L526" s="10">
        <f t="shared" si="68"/>
        <v>42492.717233796298</v>
      </c>
      <c r="M526" s="11">
        <f t="shared" si="69"/>
        <v>30</v>
      </c>
      <c r="N526" t="b">
        <v>0</v>
      </c>
      <c r="O526" s="9">
        <f t="shared" si="70"/>
        <v>1.0867285714285715</v>
      </c>
      <c r="P526" s="14">
        <f t="shared" si="71"/>
        <v>29.258076923076924</v>
      </c>
      <c r="Q526" s="14" t="s">
        <v>8321</v>
      </c>
      <c r="R526" s="14" t="s">
        <v>8322</v>
      </c>
      <c r="S526">
        <v>130</v>
      </c>
      <c r="T526" t="b">
        <v>1</v>
      </c>
      <c r="U526" t="s">
        <v>8271</v>
      </c>
      <c r="V526">
        <f t="shared" si="72"/>
        <v>130</v>
      </c>
      <c r="W526" s="21" t="str">
        <f t="shared" si="73"/>
        <v xml:space="preserve"> </v>
      </c>
      <c r="X526" s="21" t="str">
        <f t="shared" si="74"/>
        <v xml:space="preserve"> </v>
      </c>
    </row>
    <row r="527" spans="1:24" ht="57.6" x14ac:dyDescent="0.3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67"/>
        <v>41895.400937500002</v>
      </c>
      <c r="K527">
        <v>1406713041</v>
      </c>
      <c r="L527" s="10">
        <f t="shared" si="68"/>
        <v>41850.400937500002</v>
      </c>
      <c r="M527" s="11">
        <f t="shared" si="69"/>
        <v>45</v>
      </c>
      <c r="N527" t="b">
        <v>0</v>
      </c>
      <c r="O527" s="9">
        <f t="shared" si="70"/>
        <v>1</v>
      </c>
      <c r="P527" s="14">
        <f t="shared" si="71"/>
        <v>1000</v>
      </c>
      <c r="Q527" s="14" t="s">
        <v>8321</v>
      </c>
      <c r="R527" s="14" t="s">
        <v>8322</v>
      </c>
      <c r="S527">
        <v>12</v>
      </c>
      <c r="T527" t="b">
        <v>1</v>
      </c>
      <c r="U527" t="s">
        <v>8271</v>
      </c>
      <c r="V527">
        <f t="shared" si="72"/>
        <v>12</v>
      </c>
      <c r="W527" s="21" t="str">
        <f t="shared" si="73"/>
        <v xml:space="preserve"> </v>
      </c>
      <c r="X527" s="21" t="str">
        <f t="shared" si="74"/>
        <v xml:space="preserve"> </v>
      </c>
    </row>
    <row r="528" spans="1:24" ht="43.2" x14ac:dyDescent="0.3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67"/>
        <v>42223.708333333328</v>
      </c>
      <c r="K528">
        <v>1436278344</v>
      </c>
      <c r="L528" s="10">
        <f t="shared" si="68"/>
        <v>42192.591944444444</v>
      </c>
      <c r="M528" s="11">
        <f t="shared" si="69"/>
        <v>31.116388888884103</v>
      </c>
      <c r="N528" t="b">
        <v>0</v>
      </c>
      <c r="O528" s="9">
        <f t="shared" si="70"/>
        <v>1.1399999999999999</v>
      </c>
      <c r="P528" s="14">
        <f t="shared" si="71"/>
        <v>74.347826086956516</v>
      </c>
      <c r="Q528" s="14" t="s">
        <v>8321</v>
      </c>
      <c r="R528" s="14" t="s">
        <v>8322</v>
      </c>
      <c r="S528">
        <v>23</v>
      </c>
      <c r="T528" t="b">
        <v>1</v>
      </c>
      <c r="U528" t="s">
        <v>8271</v>
      </c>
      <c r="V528">
        <f t="shared" si="72"/>
        <v>23</v>
      </c>
      <c r="W528" s="21" t="str">
        <f t="shared" si="73"/>
        <v xml:space="preserve"> </v>
      </c>
      <c r="X528" s="21" t="str">
        <f t="shared" si="74"/>
        <v xml:space="preserve"> </v>
      </c>
    </row>
    <row r="529" spans="1:24" ht="57.6" x14ac:dyDescent="0.3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67"/>
        <v>42783.670138888891</v>
      </c>
      <c r="K529">
        <v>1484715366</v>
      </c>
      <c r="L529" s="10">
        <f t="shared" si="68"/>
        <v>42753.205625000002</v>
      </c>
      <c r="M529" s="11">
        <f t="shared" si="69"/>
        <v>30.464513888888177</v>
      </c>
      <c r="N529" t="b">
        <v>0</v>
      </c>
      <c r="O529" s="9">
        <f t="shared" si="70"/>
        <v>1.0085</v>
      </c>
      <c r="P529" s="14">
        <f t="shared" si="71"/>
        <v>63.829113924050631</v>
      </c>
      <c r="Q529" s="14" t="s">
        <v>8321</v>
      </c>
      <c r="R529" s="14" t="s">
        <v>8322</v>
      </c>
      <c r="S529">
        <v>158</v>
      </c>
      <c r="T529" t="b">
        <v>1</v>
      </c>
      <c r="U529" t="s">
        <v>8271</v>
      </c>
      <c r="V529">
        <f t="shared" si="72"/>
        <v>158</v>
      </c>
      <c r="W529" s="21" t="str">
        <f t="shared" si="73"/>
        <v xml:space="preserve"> </v>
      </c>
      <c r="X529" s="21" t="str">
        <f t="shared" si="74"/>
        <v xml:space="preserve"> </v>
      </c>
    </row>
    <row r="530" spans="1:24" ht="28.8" x14ac:dyDescent="0.3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67"/>
        <v>42176.888888888891</v>
      </c>
      <c r="K530">
        <v>1433109907</v>
      </c>
      <c r="L530" s="10">
        <f t="shared" si="68"/>
        <v>42155.920219907406</v>
      </c>
      <c r="M530" s="11">
        <f t="shared" si="69"/>
        <v>20.96866898148437</v>
      </c>
      <c r="N530" t="b">
        <v>0</v>
      </c>
      <c r="O530" s="9">
        <f t="shared" si="70"/>
        <v>1.1565217391304348</v>
      </c>
      <c r="P530" s="14">
        <f t="shared" si="71"/>
        <v>44.333333333333336</v>
      </c>
      <c r="Q530" s="14" t="s">
        <v>8321</v>
      </c>
      <c r="R530" s="14" t="s">
        <v>8322</v>
      </c>
      <c r="S530">
        <v>30</v>
      </c>
      <c r="T530" t="b">
        <v>1</v>
      </c>
      <c r="U530" t="s">
        <v>8271</v>
      </c>
      <c r="V530">
        <f t="shared" si="72"/>
        <v>30</v>
      </c>
      <c r="W530" s="21" t="str">
        <f t="shared" si="73"/>
        <v xml:space="preserve"> </v>
      </c>
      <c r="X530" s="21" t="str">
        <f t="shared" si="74"/>
        <v xml:space="preserve"> </v>
      </c>
    </row>
    <row r="531" spans="1:24" ht="43.2" x14ac:dyDescent="0.3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67"/>
        <v>42746.208333333328</v>
      </c>
      <c r="K531">
        <v>1482281094</v>
      </c>
      <c r="L531" s="10">
        <f t="shared" si="68"/>
        <v>42725.031180555554</v>
      </c>
      <c r="M531" s="11">
        <f t="shared" si="69"/>
        <v>21.177152777774609</v>
      </c>
      <c r="N531" t="b">
        <v>0</v>
      </c>
      <c r="O531" s="9">
        <f t="shared" si="70"/>
        <v>1.3041666666666667</v>
      </c>
      <c r="P531" s="14">
        <f t="shared" si="71"/>
        <v>86.944444444444443</v>
      </c>
      <c r="Q531" s="14" t="s">
        <v>8321</v>
      </c>
      <c r="R531" s="14" t="s">
        <v>8322</v>
      </c>
      <c r="S531">
        <v>18</v>
      </c>
      <c r="T531" t="b">
        <v>1</v>
      </c>
      <c r="U531" t="s">
        <v>8271</v>
      </c>
      <c r="V531">
        <f t="shared" si="72"/>
        <v>18</v>
      </c>
      <c r="W531" s="21" t="str">
        <f t="shared" si="73"/>
        <v xml:space="preserve"> </v>
      </c>
      <c r="X531" s="21" t="str">
        <f t="shared" si="74"/>
        <v xml:space="preserve"> </v>
      </c>
    </row>
    <row r="532" spans="1:24" ht="43.2" x14ac:dyDescent="0.3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67"/>
        <v>42179.083333333328</v>
      </c>
      <c r="K532">
        <v>1433254268</v>
      </c>
      <c r="L532" s="10">
        <f t="shared" si="68"/>
        <v>42157.591064814813</v>
      </c>
      <c r="M532" s="11">
        <f t="shared" si="69"/>
        <v>21.49226851851563</v>
      </c>
      <c r="N532" t="b">
        <v>0</v>
      </c>
      <c r="O532" s="9">
        <f t="shared" si="70"/>
        <v>1.0778267254038179</v>
      </c>
      <c r="P532" s="14">
        <f t="shared" si="71"/>
        <v>126.55172413793103</v>
      </c>
      <c r="Q532" s="14" t="s">
        <v>8321</v>
      </c>
      <c r="R532" s="14" t="s">
        <v>8322</v>
      </c>
      <c r="S532">
        <v>29</v>
      </c>
      <c r="T532" t="b">
        <v>1</v>
      </c>
      <c r="U532" t="s">
        <v>8271</v>
      </c>
      <c r="V532">
        <f t="shared" si="72"/>
        <v>29</v>
      </c>
      <c r="W532" s="21" t="str">
        <f t="shared" si="73"/>
        <v xml:space="preserve"> </v>
      </c>
      <c r="X532" s="21" t="str">
        <f t="shared" si="74"/>
        <v xml:space="preserve"> </v>
      </c>
    </row>
    <row r="533" spans="1:24" ht="43.2" x14ac:dyDescent="0.3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67"/>
        <v>42721.290972222225</v>
      </c>
      <c r="K533">
        <v>1478050429</v>
      </c>
      <c r="L533" s="10">
        <f t="shared" si="68"/>
        <v>42676.065150462964</v>
      </c>
      <c r="M533" s="11">
        <f t="shared" si="69"/>
        <v>45.225821759260725</v>
      </c>
      <c r="N533" t="b">
        <v>0</v>
      </c>
      <c r="O533" s="9">
        <f t="shared" si="70"/>
        <v>1</v>
      </c>
      <c r="P533" s="14">
        <f t="shared" si="71"/>
        <v>129.03225806451613</v>
      </c>
      <c r="Q533" s="14" t="s">
        <v>8321</v>
      </c>
      <c r="R533" s="14" t="s">
        <v>8322</v>
      </c>
      <c r="S533">
        <v>31</v>
      </c>
      <c r="T533" t="b">
        <v>1</v>
      </c>
      <c r="U533" t="s">
        <v>8271</v>
      </c>
      <c r="V533">
        <f t="shared" si="72"/>
        <v>31</v>
      </c>
      <c r="W533" s="21" t="str">
        <f t="shared" si="73"/>
        <v xml:space="preserve"> </v>
      </c>
      <c r="X533" s="21" t="str">
        <f t="shared" si="74"/>
        <v xml:space="preserve"> </v>
      </c>
    </row>
    <row r="534" spans="1:24" ht="43.2" x14ac:dyDescent="0.3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67"/>
        <v>42503.007037037038</v>
      </c>
      <c r="K534">
        <v>1460506208</v>
      </c>
      <c r="L534" s="10">
        <f t="shared" si="68"/>
        <v>42473.007037037038</v>
      </c>
      <c r="M534" s="11">
        <f t="shared" si="69"/>
        <v>30</v>
      </c>
      <c r="N534" t="b">
        <v>0</v>
      </c>
      <c r="O534" s="9">
        <f t="shared" si="70"/>
        <v>1.2324999999999999</v>
      </c>
      <c r="P534" s="14">
        <f t="shared" si="71"/>
        <v>71.242774566473983</v>
      </c>
      <c r="Q534" s="14" t="s">
        <v>8321</v>
      </c>
      <c r="R534" s="14" t="s">
        <v>8322</v>
      </c>
      <c r="S534">
        <v>173</v>
      </c>
      <c r="T534" t="b">
        <v>1</v>
      </c>
      <c r="U534" t="s">
        <v>8271</v>
      </c>
      <c r="V534">
        <f t="shared" si="72"/>
        <v>173</v>
      </c>
      <c r="W534" s="21" t="str">
        <f t="shared" si="73"/>
        <v xml:space="preserve"> </v>
      </c>
      <c r="X534" s="21" t="str">
        <f t="shared" si="74"/>
        <v xml:space="preserve"> </v>
      </c>
    </row>
    <row r="535" spans="1:24" ht="43.2" x14ac:dyDescent="0.3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67"/>
        <v>42506.43478009259</v>
      </c>
      <c r="K535">
        <v>1461320765</v>
      </c>
      <c r="L535" s="10">
        <f t="shared" si="68"/>
        <v>42482.43478009259</v>
      </c>
      <c r="M535" s="11">
        <f t="shared" si="69"/>
        <v>24</v>
      </c>
      <c r="N535" t="b">
        <v>0</v>
      </c>
      <c r="O535" s="9">
        <f t="shared" si="70"/>
        <v>1.002</v>
      </c>
      <c r="P535" s="14">
        <f t="shared" si="71"/>
        <v>117.88235294117646</v>
      </c>
      <c r="Q535" s="14" t="s">
        <v>8321</v>
      </c>
      <c r="R535" s="14" t="s">
        <v>8322</v>
      </c>
      <c r="S535">
        <v>17</v>
      </c>
      <c r="T535" t="b">
        <v>1</v>
      </c>
      <c r="U535" t="s">
        <v>8271</v>
      </c>
      <c r="V535">
        <f t="shared" si="72"/>
        <v>17</v>
      </c>
      <c r="W535" s="21" t="str">
        <f t="shared" si="73"/>
        <v xml:space="preserve"> </v>
      </c>
      <c r="X535" s="21" t="str">
        <f t="shared" si="74"/>
        <v xml:space="preserve"> </v>
      </c>
    </row>
    <row r="536" spans="1:24" ht="43.2" x14ac:dyDescent="0.3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67"/>
        <v>42309.958333333328</v>
      </c>
      <c r="K536">
        <v>1443036470</v>
      </c>
      <c r="L536" s="10">
        <f t="shared" si="68"/>
        <v>42270.810995370368</v>
      </c>
      <c r="M536" s="11">
        <f t="shared" si="69"/>
        <v>39.147337962960592</v>
      </c>
      <c r="N536" t="b">
        <v>0</v>
      </c>
      <c r="O536" s="9">
        <f t="shared" si="70"/>
        <v>1.0466666666666666</v>
      </c>
      <c r="P536" s="14">
        <f t="shared" si="71"/>
        <v>327.08333333333331</v>
      </c>
      <c r="Q536" s="14" t="s">
        <v>8321</v>
      </c>
      <c r="R536" s="14" t="s">
        <v>8322</v>
      </c>
      <c r="S536">
        <v>48</v>
      </c>
      <c r="T536" t="b">
        <v>1</v>
      </c>
      <c r="U536" t="s">
        <v>8271</v>
      </c>
      <c r="V536">
        <f t="shared" si="72"/>
        <v>48</v>
      </c>
      <c r="W536" s="21" t="str">
        <f t="shared" si="73"/>
        <v xml:space="preserve"> </v>
      </c>
      <c r="X536" s="21" t="str">
        <f t="shared" si="74"/>
        <v xml:space="preserve"> </v>
      </c>
    </row>
    <row r="537" spans="1:24" ht="43.2" x14ac:dyDescent="0.3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67"/>
        <v>42741.545196759253</v>
      </c>
      <c r="K537">
        <v>1481115905</v>
      </c>
      <c r="L537" s="10">
        <f t="shared" si="68"/>
        <v>42711.545196759253</v>
      </c>
      <c r="M537" s="11">
        <f t="shared" si="69"/>
        <v>30</v>
      </c>
      <c r="N537" t="b">
        <v>0</v>
      </c>
      <c r="O537" s="9">
        <f t="shared" si="70"/>
        <v>1.0249999999999999</v>
      </c>
      <c r="P537" s="14">
        <f t="shared" si="71"/>
        <v>34.745762711864408</v>
      </c>
      <c r="Q537" s="14" t="s">
        <v>8321</v>
      </c>
      <c r="R537" s="14" t="s">
        <v>8322</v>
      </c>
      <c r="S537">
        <v>59</v>
      </c>
      <c r="T537" t="b">
        <v>1</v>
      </c>
      <c r="U537" t="s">
        <v>8271</v>
      </c>
      <c r="V537">
        <f t="shared" si="72"/>
        <v>59</v>
      </c>
      <c r="W537" s="21" t="str">
        <f t="shared" si="73"/>
        <v xml:space="preserve"> </v>
      </c>
      <c r="X537" s="21" t="str">
        <f t="shared" si="74"/>
        <v xml:space="preserve"> </v>
      </c>
    </row>
    <row r="538" spans="1:24" ht="57.6" x14ac:dyDescent="0.3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67"/>
        <v>42219.75</v>
      </c>
      <c r="K538">
        <v>1435133807</v>
      </c>
      <c r="L538" s="10">
        <f t="shared" si="68"/>
        <v>42179.344988425932</v>
      </c>
      <c r="M538" s="11">
        <f t="shared" si="69"/>
        <v>40.40501157406834</v>
      </c>
      <c r="N538" t="b">
        <v>0</v>
      </c>
      <c r="O538" s="9">
        <f t="shared" si="70"/>
        <v>1.1825757575757576</v>
      </c>
      <c r="P538" s="14">
        <f t="shared" si="71"/>
        <v>100.06410256410257</v>
      </c>
      <c r="Q538" s="14" t="s">
        <v>8321</v>
      </c>
      <c r="R538" s="14" t="s">
        <v>8322</v>
      </c>
      <c r="S538">
        <v>39</v>
      </c>
      <c r="T538" t="b">
        <v>1</v>
      </c>
      <c r="U538" t="s">
        <v>8271</v>
      </c>
      <c r="V538">
        <f t="shared" si="72"/>
        <v>39</v>
      </c>
      <c r="W538" s="21" t="str">
        <f t="shared" si="73"/>
        <v xml:space="preserve"> </v>
      </c>
      <c r="X538" s="21" t="str">
        <f t="shared" si="74"/>
        <v xml:space="preserve"> </v>
      </c>
    </row>
    <row r="539" spans="1:24" ht="43.2" x14ac:dyDescent="0.3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67"/>
        <v>42312.810081018513</v>
      </c>
      <c r="K539">
        <v>1444069591</v>
      </c>
      <c r="L539" s="10">
        <f t="shared" si="68"/>
        <v>42282.768414351856</v>
      </c>
      <c r="M539" s="11">
        <f t="shared" si="69"/>
        <v>30.041666666656965</v>
      </c>
      <c r="N539" t="b">
        <v>0</v>
      </c>
      <c r="O539" s="9">
        <f t="shared" si="70"/>
        <v>1.2050000000000001</v>
      </c>
      <c r="P539" s="14">
        <f t="shared" si="71"/>
        <v>40.847457627118644</v>
      </c>
      <c r="Q539" s="14" t="s">
        <v>8321</v>
      </c>
      <c r="R539" s="14" t="s">
        <v>8322</v>
      </c>
      <c r="S539">
        <v>59</v>
      </c>
      <c r="T539" t="b">
        <v>1</v>
      </c>
      <c r="U539" t="s">
        <v>8271</v>
      </c>
      <c r="V539">
        <f t="shared" si="72"/>
        <v>59</v>
      </c>
      <c r="W539" s="21" t="str">
        <f t="shared" si="73"/>
        <v xml:space="preserve"> </v>
      </c>
      <c r="X539" s="21" t="str">
        <f t="shared" si="74"/>
        <v xml:space="preserve"> </v>
      </c>
    </row>
    <row r="540" spans="1:24" ht="43.2" x14ac:dyDescent="0.3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67"/>
        <v>42503.794710648144</v>
      </c>
      <c r="K540">
        <v>1460574263</v>
      </c>
      <c r="L540" s="10">
        <f t="shared" si="68"/>
        <v>42473.794710648144</v>
      </c>
      <c r="M540" s="11">
        <f t="shared" si="69"/>
        <v>30</v>
      </c>
      <c r="N540" t="b">
        <v>0</v>
      </c>
      <c r="O540" s="9">
        <f t="shared" si="70"/>
        <v>3.0242</v>
      </c>
      <c r="P540" s="14">
        <f t="shared" si="71"/>
        <v>252.01666666666668</v>
      </c>
      <c r="Q540" s="14" t="s">
        <v>8321</v>
      </c>
      <c r="R540" s="14" t="s">
        <v>8322</v>
      </c>
      <c r="S540">
        <v>60</v>
      </c>
      <c r="T540" t="b">
        <v>1</v>
      </c>
      <c r="U540" t="s">
        <v>8271</v>
      </c>
      <c r="V540">
        <f t="shared" si="72"/>
        <v>60</v>
      </c>
      <c r="W540" s="21" t="str">
        <f t="shared" si="73"/>
        <v xml:space="preserve"> </v>
      </c>
      <c r="X540" s="21" t="str">
        <f t="shared" si="74"/>
        <v xml:space="preserve"> </v>
      </c>
    </row>
    <row r="541" spans="1:24" ht="43.2" x14ac:dyDescent="0.3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67"/>
        <v>42556.049849537041</v>
      </c>
      <c r="K541">
        <v>1465866707</v>
      </c>
      <c r="L541" s="10">
        <f t="shared" si="68"/>
        <v>42535.049849537041</v>
      </c>
      <c r="M541" s="11">
        <f t="shared" si="69"/>
        <v>21</v>
      </c>
      <c r="N541" t="b">
        <v>0</v>
      </c>
      <c r="O541" s="9">
        <f t="shared" si="70"/>
        <v>1.00644</v>
      </c>
      <c r="P541" s="14">
        <f t="shared" si="71"/>
        <v>25.161000000000001</v>
      </c>
      <c r="Q541" s="14" t="s">
        <v>8321</v>
      </c>
      <c r="R541" s="14" t="s">
        <v>8322</v>
      </c>
      <c r="S541">
        <v>20</v>
      </c>
      <c r="T541" t="b">
        <v>1</v>
      </c>
      <c r="U541" t="s">
        <v>8271</v>
      </c>
      <c r="V541">
        <f t="shared" si="72"/>
        <v>20</v>
      </c>
      <c r="W541" s="21" t="str">
        <f t="shared" si="73"/>
        <v xml:space="preserve"> </v>
      </c>
      <c r="X541" s="21" t="str">
        <f t="shared" si="74"/>
        <v xml:space="preserve"> </v>
      </c>
    </row>
    <row r="542" spans="1:24" ht="57.6" x14ac:dyDescent="0.3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67"/>
        <v>42039.817199074074</v>
      </c>
      <c r="K542">
        <v>1420486606</v>
      </c>
      <c r="L542" s="10">
        <f t="shared" si="68"/>
        <v>42009.817199074074</v>
      </c>
      <c r="M542" s="11">
        <f t="shared" si="69"/>
        <v>30</v>
      </c>
      <c r="N542" t="b">
        <v>0</v>
      </c>
      <c r="O542" s="9">
        <f t="shared" si="70"/>
        <v>6.666666666666667E-5</v>
      </c>
      <c r="P542" s="14">
        <f t="shared" si="71"/>
        <v>1</v>
      </c>
      <c r="Q542" s="14" t="s">
        <v>8323</v>
      </c>
      <c r="R542" s="14" t="s">
        <v>8324</v>
      </c>
      <c r="S542">
        <v>1</v>
      </c>
      <c r="T542" t="b">
        <v>0</v>
      </c>
      <c r="U542" t="s">
        <v>8272</v>
      </c>
      <c r="V542" t="str">
        <f t="shared" si="72"/>
        <v xml:space="preserve"> </v>
      </c>
      <c r="W542" s="21">
        <f t="shared" si="73"/>
        <v>1</v>
      </c>
      <c r="X542" s="21" t="str">
        <f t="shared" si="74"/>
        <v xml:space="preserve"> </v>
      </c>
    </row>
    <row r="543" spans="1:24" ht="43.2" x14ac:dyDescent="0.3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67"/>
        <v>42306.046689814815</v>
      </c>
      <c r="K543">
        <v>1443488834</v>
      </c>
      <c r="L543" s="10">
        <f t="shared" si="68"/>
        <v>42276.046689814815</v>
      </c>
      <c r="M543" s="11">
        <f t="shared" si="69"/>
        <v>30</v>
      </c>
      <c r="N543" t="b">
        <v>0</v>
      </c>
      <c r="O543" s="9">
        <f t="shared" si="70"/>
        <v>5.5555555555555558E-3</v>
      </c>
      <c r="P543" s="14">
        <f t="shared" si="71"/>
        <v>25</v>
      </c>
      <c r="Q543" s="14" t="s">
        <v>8323</v>
      </c>
      <c r="R543" s="14" t="s">
        <v>8324</v>
      </c>
      <c r="S543">
        <v>1</v>
      </c>
      <c r="T543" t="b">
        <v>0</v>
      </c>
      <c r="U543" t="s">
        <v>8272</v>
      </c>
      <c r="V543" t="str">
        <f t="shared" si="72"/>
        <v xml:space="preserve"> </v>
      </c>
      <c r="W543" s="21">
        <f t="shared" si="73"/>
        <v>1</v>
      </c>
      <c r="X543" s="21" t="str">
        <f t="shared" si="74"/>
        <v xml:space="preserve"> </v>
      </c>
    </row>
    <row r="544" spans="1:24" ht="43.2" x14ac:dyDescent="0.3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67"/>
        <v>42493.695787037039</v>
      </c>
      <c r="K544">
        <v>1457113316</v>
      </c>
      <c r="L544" s="10">
        <f t="shared" si="68"/>
        <v>42433.737453703703</v>
      </c>
      <c r="M544" s="11">
        <f t="shared" si="69"/>
        <v>59.958333333335759</v>
      </c>
      <c r="N544" t="b">
        <v>0</v>
      </c>
      <c r="O544" s="9">
        <f t="shared" si="70"/>
        <v>3.9999999999999998E-6</v>
      </c>
      <c r="P544" s="14">
        <f t="shared" si="71"/>
        <v>1</v>
      </c>
      <c r="Q544" s="14" t="s">
        <v>8323</v>
      </c>
      <c r="R544" s="14" t="s">
        <v>8324</v>
      </c>
      <c r="S544">
        <v>1</v>
      </c>
      <c r="T544" t="b">
        <v>0</v>
      </c>
      <c r="U544" t="s">
        <v>8272</v>
      </c>
      <c r="V544" t="str">
        <f t="shared" si="72"/>
        <v xml:space="preserve"> </v>
      </c>
      <c r="W544" s="21">
        <f t="shared" si="73"/>
        <v>1</v>
      </c>
      <c r="X544" s="21" t="str">
        <f t="shared" si="74"/>
        <v xml:space="preserve"> </v>
      </c>
    </row>
    <row r="545" spans="1:24" ht="43.2" x14ac:dyDescent="0.3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67"/>
        <v>41944.092152777775</v>
      </c>
      <c r="K545">
        <v>1412215962</v>
      </c>
      <c r="L545" s="10">
        <f t="shared" si="68"/>
        <v>41914.092152777775</v>
      </c>
      <c r="M545" s="11">
        <f t="shared" si="69"/>
        <v>30</v>
      </c>
      <c r="N545" t="b">
        <v>0</v>
      </c>
      <c r="O545" s="9">
        <f t="shared" si="70"/>
        <v>3.1818181818181819E-3</v>
      </c>
      <c r="P545" s="14">
        <f t="shared" si="71"/>
        <v>35</v>
      </c>
      <c r="Q545" s="14" t="s">
        <v>8323</v>
      </c>
      <c r="R545" s="14" t="s">
        <v>8324</v>
      </c>
      <c r="S545">
        <v>2</v>
      </c>
      <c r="T545" t="b">
        <v>0</v>
      </c>
      <c r="U545" t="s">
        <v>8272</v>
      </c>
      <c r="V545" t="str">
        <f t="shared" si="72"/>
        <v xml:space="preserve"> </v>
      </c>
      <c r="W545" s="21">
        <f t="shared" si="73"/>
        <v>2</v>
      </c>
      <c r="X545" s="21" t="str">
        <f t="shared" si="74"/>
        <v xml:space="preserve"> </v>
      </c>
    </row>
    <row r="546" spans="1:24" ht="43.2" x14ac:dyDescent="0.3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67"/>
        <v>42555.656944444447</v>
      </c>
      <c r="K546">
        <v>1465055160</v>
      </c>
      <c r="L546" s="10">
        <f t="shared" si="68"/>
        <v>42525.656944444447</v>
      </c>
      <c r="M546" s="11">
        <f t="shared" si="69"/>
        <v>30</v>
      </c>
      <c r="N546" t="b">
        <v>0</v>
      </c>
      <c r="O546" s="9">
        <f t="shared" si="70"/>
        <v>1.2E-2</v>
      </c>
      <c r="P546" s="14">
        <f t="shared" si="71"/>
        <v>3</v>
      </c>
      <c r="Q546" s="14" t="s">
        <v>8323</v>
      </c>
      <c r="R546" s="14" t="s">
        <v>8324</v>
      </c>
      <c r="S546">
        <v>2</v>
      </c>
      <c r="T546" t="b">
        <v>0</v>
      </c>
      <c r="U546" t="s">
        <v>8272</v>
      </c>
      <c r="V546" t="str">
        <f t="shared" si="72"/>
        <v xml:space="preserve"> </v>
      </c>
      <c r="W546" s="21">
        <f t="shared" si="73"/>
        <v>2</v>
      </c>
      <c r="X546" s="21" t="str">
        <f t="shared" si="74"/>
        <v xml:space="preserve"> </v>
      </c>
    </row>
    <row r="547" spans="1:24" ht="43.2" x14ac:dyDescent="0.3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67"/>
        <v>42323.634131944447</v>
      </c>
      <c r="K547">
        <v>1444140789</v>
      </c>
      <c r="L547" s="10">
        <f t="shared" si="68"/>
        <v>42283.592465277776</v>
      </c>
      <c r="M547" s="11">
        <f t="shared" si="69"/>
        <v>40.041666666671517</v>
      </c>
      <c r="N547" t="b">
        <v>0</v>
      </c>
      <c r="O547" s="9">
        <f t="shared" si="70"/>
        <v>0.27383999999999997</v>
      </c>
      <c r="P547" s="14">
        <f t="shared" si="71"/>
        <v>402.70588235294116</v>
      </c>
      <c r="Q547" s="14" t="s">
        <v>8323</v>
      </c>
      <c r="R547" s="14" t="s">
        <v>8324</v>
      </c>
      <c r="S547">
        <v>34</v>
      </c>
      <c r="T547" t="b">
        <v>0</v>
      </c>
      <c r="U547" t="s">
        <v>8272</v>
      </c>
      <c r="V547" t="str">
        <f t="shared" si="72"/>
        <v xml:space="preserve"> </v>
      </c>
      <c r="W547" s="21">
        <f t="shared" si="73"/>
        <v>34</v>
      </c>
      <c r="X547" s="21" t="str">
        <f t="shared" si="74"/>
        <v xml:space="preserve"> </v>
      </c>
    </row>
    <row r="548" spans="1:24" ht="43.2" x14ac:dyDescent="0.3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67"/>
        <v>42294.667997685188</v>
      </c>
      <c r="K548">
        <v>1441209715</v>
      </c>
      <c r="L548" s="10">
        <f t="shared" si="68"/>
        <v>42249.667997685188</v>
      </c>
      <c r="M548" s="11">
        <f t="shared" si="69"/>
        <v>45</v>
      </c>
      <c r="N548" t="b">
        <v>0</v>
      </c>
      <c r="O548" s="9">
        <f t="shared" si="70"/>
        <v>8.6666666666666663E-4</v>
      </c>
      <c r="P548" s="14">
        <f t="shared" si="71"/>
        <v>26</v>
      </c>
      <c r="Q548" s="14" t="s">
        <v>8323</v>
      </c>
      <c r="R548" s="14" t="s">
        <v>8324</v>
      </c>
      <c r="S548">
        <v>2</v>
      </c>
      <c r="T548" t="b">
        <v>0</v>
      </c>
      <c r="U548" t="s">
        <v>8272</v>
      </c>
      <c r="V548" t="str">
        <f t="shared" si="72"/>
        <v xml:space="preserve"> </v>
      </c>
      <c r="W548" s="21">
        <f t="shared" si="73"/>
        <v>2</v>
      </c>
      <c r="X548" s="21" t="str">
        <f t="shared" si="74"/>
        <v xml:space="preserve"> </v>
      </c>
    </row>
    <row r="549" spans="1:24" ht="57.6" x14ac:dyDescent="0.3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67"/>
        <v>42410.696342592593</v>
      </c>
      <c r="K549">
        <v>1452530564</v>
      </c>
      <c r="L549" s="10">
        <f t="shared" si="68"/>
        <v>42380.696342592593</v>
      </c>
      <c r="M549" s="11">
        <f t="shared" si="69"/>
        <v>30</v>
      </c>
      <c r="N549" t="b">
        <v>0</v>
      </c>
      <c r="O549" s="9">
        <f t="shared" si="70"/>
        <v>0</v>
      </c>
      <c r="P549" s="14">
        <f t="shared" si="71"/>
        <v>0</v>
      </c>
      <c r="Q549" s="14" t="s">
        <v>8323</v>
      </c>
      <c r="R549" s="14" t="s">
        <v>8324</v>
      </c>
      <c r="S549">
        <v>0</v>
      </c>
      <c r="T549" t="b">
        <v>0</v>
      </c>
      <c r="U549" t="s">
        <v>8272</v>
      </c>
      <c r="V549" t="str">
        <f t="shared" si="72"/>
        <v xml:space="preserve"> </v>
      </c>
      <c r="W549" s="21">
        <f t="shared" si="73"/>
        <v>0</v>
      </c>
      <c r="X549" s="21" t="str">
        <f t="shared" si="74"/>
        <v xml:space="preserve"> </v>
      </c>
    </row>
    <row r="550" spans="1:24" ht="43.2" x14ac:dyDescent="0.3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67"/>
        <v>42306.903333333335</v>
      </c>
      <c r="K550">
        <v>1443562848</v>
      </c>
      <c r="L550" s="10">
        <f t="shared" si="68"/>
        <v>42276.903333333335</v>
      </c>
      <c r="M550" s="11">
        <f t="shared" si="69"/>
        <v>30</v>
      </c>
      <c r="N550" t="b">
        <v>0</v>
      </c>
      <c r="O550" s="9">
        <f t="shared" si="70"/>
        <v>8.9999999999999998E-4</v>
      </c>
      <c r="P550" s="14">
        <f t="shared" si="71"/>
        <v>9</v>
      </c>
      <c r="Q550" s="14" t="s">
        <v>8323</v>
      </c>
      <c r="R550" s="14" t="s">
        <v>8324</v>
      </c>
      <c r="S550">
        <v>1</v>
      </c>
      <c r="T550" t="b">
        <v>0</v>
      </c>
      <c r="U550" t="s">
        <v>8272</v>
      </c>
      <c r="V550" t="str">
        <f t="shared" si="72"/>
        <v xml:space="preserve"> </v>
      </c>
      <c r="W550" s="21">
        <f t="shared" si="73"/>
        <v>1</v>
      </c>
      <c r="X550" s="21" t="str">
        <f t="shared" si="74"/>
        <v xml:space="preserve"> </v>
      </c>
    </row>
    <row r="551" spans="1:24" ht="57.6" x14ac:dyDescent="0.3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67"/>
        <v>42193.636828703704</v>
      </c>
      <c r="K551">
        <v>1433776622</v>
      </c>
      <c r="L551" s="10">
        <f t="shared" si="68"/>
        <v>42163.636828703704</v>
      </c>
      <c r="M551" s="11">
        <f t="shared" si="69"/>
        <v>30</v>
      </c>
      <c r="N551" t="b">
        <v>0</v>
      </c>
      <c r="O551" s="9">
        <f t="shared" si="70"/>
        <v>2.7199999999999998E-2</v>
      </c>
      <c r="P551" s="14">
        <f t="shared" si="71"/>
        <v>8.5</v>
      </c>
      <c r="Q551" s="14" t="s">
        <v>8323</v>
      </c>
      <c r="R551" s="14" t="s">
        <v>8324</v>
      </c>
      <c r="S551">
        <v>8</v>
      </c>
      <c r="T551" t="b">
        <v>0</v>
      </c>
      <c r="U551" t="s">
        <v>8272</v>
      </c>
      <c r="V551" t="str">
        <f t="shared" si="72"/>
        <v xml:space="preserve"> </v>
      </c>
      <c r="W551" s="21">
        <f t="shared" si="73"/>
        <v>8</v>
      </c>
      <c r="X551" s="21" t="str">
        <f t="shared" si="74"/>
        <v xml:space="preserve"> </v>
      </c>
    </row>
    <row r="552" spans="1:24" ht="43.2" x14ac:dyDescent="0.3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67"/>
        <v>42766.208333333328</v>
      </c>
      <c r="K552">
        <v>1484756245</v>
      </c>
      <c r="L552" s="10">
        <f t="shared" si="68"/>
        <v>42753.678761574076</v>
      </c>
      <c r="M552" s="11">
        <f t="shared" si="69"/>
        <v>12.529571759252576</v>
      </c>
      <c r="N552" t="b">
        <v>0</v>
      </c>
      <c r="O552" s="9">
        <f t="shared" si="70"/>
        <v>7.0000000000000001E-3</v>
      </c>
      <c r="P552" s="14">
        <f t="shared" si="71"/>
        <v>8.75</v>
      </c>
      <c r="Q552" s="14" t="s">
        <v>8323</v>
      </c>
      <c r="R552" s="14" t="s">
        <v>8324</v>
      </c>
      <c r="S552">
        <v>4</v>
      </c>
      <c r="T552" t="b">
        <v>0</v>
      </c>
      <c r="U552" t="s">
        <v>8272</v>
      </c>
      <c r="V552" t="str">
        <f t="shared" si="72"/>
        <v xml:space="preserve"> </v>
      </c>
      <c r="W552" s="21">
        <f t="shared" si="73"/>
        <v>4</v>
      </c>
      <c r="X552" s="21" t="str">
        <f t="shared" si="74"/>
        <v xml:space="preserve"> </v>
      </c>
    </row>
    <row r="553" spans="1:24" ht="43.2" x14ac:dyDescent="0.3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67"/>
        <v>42217.745138888888</v>
      </c>
      <c r="K553">
        <v>1434609424</v>
      </c>
      <c r="L553" s="10">
        <f t="shared" si="68"/>
        <v>42173.275740740741</v>
      </c>
      <c r="M553" s="11">
        <f t="shared" si="69"/>
        <v>44.469398148146865</v>
      </c>
      <c r="N553" t="b">
        <v>0</v>
      </c>
      <c r="O553" s="9">
        <f t="shared" si="70"/>
        <v>5.0413333333333331E-2</v>
      </c>
      <c r="P553" s="14">
        <f t="shared" si="71"/>
        <v>135.03571428571428</v>
      </c>
      <c r="Q553" s="14" t="s">
        <v>8323</v>
      </c>
      <c r="R553" s="14" t="s">
        <v>8324</v>
      </c>
      <c r="S553">
        <v>28</v>
      </c>
      <c r="T553" t="b">
        <v>0</v>
      </c>
      <c r="U553" t="s">
        <v>8272</v>
      </c>
      <c r="V553" t="str">
        <f t="shared" si="72"/>
        <v xml:space="preserve"> </v>
      </c>
      <c r="W553" s="21">
        <f t="shared" si="73"/>
        <v>28</v>
      </c>
      <c r="X553" s="21" t="str">
        <f t="shared" si="74"/>
        <v xml:space="preserve"> </v>
      </c>
    </row>
    <row r="554" spans="1:24" ht="43.2" x14ac:dyDescent="0.3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67"/>
        <v>42378.616851851853</v>
      </c>
      <c r="K554">
        <v>1447166896</v>
      </c>
      <c r="L554" s="10">
        <f t="shared" si="68"/>
        <v>42318.616851851853</v>
      </c>
      <c r="M554" s="11">
        <f t="shared" si="69"/>
        <v>60</v>
      </c>
      <c r="N554" t="b">
        <v>0</v>
      </c>
      <c r="O554" s="9">
        <f t="shared" si="70"/>
        <v>0</v>
      </c>
      <c r="P554" s="14">
        <f t="shared" si="71"/>
        <v>0</v>
      </c>
      <c r="Q554" s="14" t="s">
        <v>8323</v>
      </c>
      <c r="R554" s="14" t="s">
        <v>8324</v>
      </c>
      <c r="S554">
        <v>0</v>
      </c>
      <c r="T554" t="b">
        <v>0</v>
      </c>
      <c r="U554" t="s">
        <v>8272</v>
      </c>
      <c r="V554" t="str">
        <f t="shared" si="72"/>
        <v xml:space="preserve"> </v>
      </c>
      <c r="W554" s="21">
        <f t="shared" si="73"/>
        <v>0</v>
      </c>
      <c r="X554" s="21" t="str">
        <f t="shared" si="74"/>
        <v xml:space="preserve"> </v>
      </c>
    </row>
    <row r="555" spans="1:24" ht="43.2" x14ac:dyDescent="0.3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67"/>
        <v>41957.761469907404</v>
      </c>
      <c r="K555">
        <v>1413393391</v>
      </c>
      <c r="L555" s="10">
        <f t="shared" si="68"/>
        <v>41927.71980324074</v>
      </c>
      <c r="M555" s="11">
        <f t="shared" si="69"/>
        <v>30.041666666664241</v>
      </c>
      <c r="N555" t="b">
        <v>0</v>
      </c>
      <c r="O555" s="9">
        <f t="shared" si="70"/>
        <v>4.9199999999999999E-3</v>
      </c>
      <c r="P555" s="14">
        <f t="shared" si="71"/>
        <v>20.5</v>
      </c>
      <c r="Q555" s="14" t="s">
        <v>8323</v>
      </c>
      <c r="R555" s="14" t="s">
        <v>8324</v>
      </c>
      <c r="S555">
        <v>6</v>
      </c>
      <c r="T555" t="b">
        <v>0</v>
      </c>
      <c r="U555" t="s">
        <v>8272</v>
      </c>
      <c r="V555" t="str">
        <f t="shared" si="72"/>
        <v xml:space="preserve"> </v>
      </c>
      <c r="W555" s="21">
        <f t="shared" si="73"/>
        <v>6</v>
      </c>
      <c r="X555" s="21" t="str">
        <f t="shared" si="74"/>
        <v xml:space="preserve"> </v>
      </c>
    </row>
    <row r="556" spans="1:24" ht="43.2" x14ac:dyDescent="0.3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67"/>
        <v>41931.684861111113</v>
      </c>
      <c r="K556">
        <v>1411143972</v>
      </c>
      <c r="L556" s="10">
        <f t="shared" si="68"/>
        <v>41901.684861111113</v>
      </c>
      <c r="M556" s="11">
        <f t="shared" si="69"/>
        <v>30</v>
      </c>
      <c r="N556" t="b">
        <v>0</v>
      </c>
      <c r="O556" s="9">
        <f t="shared" si="70"/>
        <v>0.36589147286821705</v>
      </c>
      <c r="P556" s="14">
        <f t="shared" si="71"/>
        <v>64.36363636363636</v>
      </c>
      <c r="Q556" s="14" t="s">
        <v>8323</v>
      </c>
      <c r="R556" s="14" t="s">
        <v>8324</v>
      </c>
      <c r="S556">
        <v>22</v>
      </c>
      <c r="T556" t="b">
        <v>0</v>
      </c>
      <c r="U556" t="s">
        <v>8272</v>
      </c>
      <c r="V556" t="str">
        <f t="shared" si="72"/>
        <v xml:space="preserve"> </v>
      </c>
      <c r="W556" s="21">
        <f t="shared" si="73"/>
        <v>22</v>
      </c>
      <c r="X556" s="21" t="str">
        <f t="shared" si="74"/>
        <v xml:space="preserve"> </v>
      </c>
    </row>
    <row r="557" spans="1:24" ht="43.2" x14ac:dyDescent="0.3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67"/>
        <v>42533.353506944448</v>
      </c>
      <c r="K557">
        <v>1463128143</v>
      </c>
      <c r="L557" s="10">
        <f t="shared" si="68"/>
        <v>42503.353506944448</v>
      </c>
      <c r="M557" s="11">
        <f t="shared" si="69"/>
        <v>30</v>
      </c>
      <c r="N557" t="b">
        <v>0</v>
      </c>
      <c r="O557" s="9">
        <f t="shared" si="70"/>
        <v>0</v>
      </c>
      <c r="P557" s="14">
        <f t="shared" si="71"/>
        <v>0</v>
      </c>
      <c r="Q557" s="14" t="s">
        <v>8323</v>
      </c>
      <c r="R557" s="14" t="s">
        <v>8324</v>
      </c>
      <c r="S557">
        <v>0</v>
      </c>
      <c r="T557" t="b">
        <v>0</v>
      </c>
      <c r="U557" t="s">
        <v>8272</v>
      </c>
      <c r="V557" t="str">
        <f t="shared" si="72"/>
        <v xml:space="preserve"> </v>
      </c>
      <c r="W557" s="21">
        <f t="shared" si="73"/>
        <v>0</v>
      </c>
      <c r="X557" s="21" t="str">
        <f t="shared" si="74"/>
        <v xml:space="preserve"> </v>
      </c>
    </row>
    <row r="558" spans="1:24" ht="28.8" x14ac:dyDescent="0.3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67"/>
        <v>42375.860150462962</v>
      </c>
      <c r="K558">
        <v>1449520717</v>
      </c>
      <c r="L558" s="10">
        <f t="shared" si="68"/>
        <v>42345.860150462962</v>
      </c>
      <c r="M558" s="11">
        <f t="shared" si="69"/>
        <v>30</v>
      </c>
      <c r="N558" t="b">
        <v>0</v>
      </c>
      <c r="O558" s="9">
        <f t="shared" si="70"/>
        <v>2.5000000000000001E-2</v>
      </c>
      <c r="P558" s="14">
        <f t="shared" si="71"/>
        <v>200</v>
      </c>
      <c r="Q558" s="14" t="s">
        <v>8323</v>
      </c>
      <c r="R558" s="14" t="s">
        <v>8324</v>
      </c>
      <c r="S558">
        <v>1</v>
      </c>
      <c r="T558" t="b">
        <v>0</v>
      </c>
      <c r="U558" t="s">
        <v>8272</v>
      </c>
      <c r="V558" t="str">
        <f t="shared" si="72"/>
        <v xml:space="preserve"> </v>
      </c>
      <c r="W558" s="21">
        <f t="shared" si="73"/>
        <v>1</v>
      </c>
      <c r="X558" s="21" t="str">
        <f t="shared" si="74"/>
        <v xml:space="preserve"> </v>
      </c>
    </row>
    <row r="559" spans="1:24" ht="43.2" x14ac:dyDescent="0.3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67"/>
        <v>42706.983831018515</v>
      </c>
      <c r="K559">
        <v>1478126203</v>
      </c>
      <c r="L559" s="10">
        <f t="shared" si="68"/>
        <v>42676.942164351851</v>
      </c>
      <c r="M559" s="11">
        <f t="shared" si="69"/>
        <v>30.041666666664241</v>
      </c>
      <c r="N559" t="b">
        <v>0</v>
      </c>
      <c r="O559" s="9">
        <f t="shared" si="70"/>
        <v>9.1066666666666674E-3</v>
      </c>
      <c r="P559" s="14">
        <f t="shared" si="71"/>
        <v>68.3</v>
      </c>
      <c r="Q559" s="14" t="s">
        <v>8323</v>
      </c>
      <c r="R559" s="14" t="s">
        <v>8324</v>
      </c>
      <c r="S559">
        <v>20</v>
      </c>
      <c r="T559" t="b">
        <v>0</v>
      </c>
      <c r="U559" t="s">
        <v>8272</v>
      </c>
      <c r="V559" t="str">
        <f t="shared" si="72"/>
        <v xml:space="preserve"> </v>
      </c>
      <c r="W559" s="21">
        <f t="shared" si="73"/>
        <v>20</v>
      </c>
      <c r="X559" s="21" t="str">
        <f t="shared" si="74"/>
        <v xml:space="preserve"> </v>
      </c>
    </row>
    <row r="560" spans="1:24" ht="43.2" x14ac:dyDescent="0.3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67"/>
        <v>42087.841493055559</v>
      </c>
      <c r="K560">
        <v>1424639505</v>
      </c>
      <c r="L560" s="10">
        <f t="shared" si="68"/>
        <v>42057.883159722223</v>
      </c>
      <c r="M560" s="11">
        <f t="shared" si="69"/>
        <v>29.958333333335759</v>
      </c>
      <c r="N560" t="b">
        <v>0</v>
      </c>
      <c r="O560" s="9">
        <f t="shared" si="70"/>
        <v>0</v>
      </c>
      <c r="P560" s="14">
        <f t="shared" si="71"/>
        <v>0</v>
      </c>
      <c r="Q560" s="14" t="s">
        <v>8323</v>
      </c>
      <c r="R560" s="14" t="s">
        <v>8324</v>
      </c>
      <c r="S560">
        <v>0</v>
      </c>
      <c r="T560" t="b">
        <v>0</v>
      </c>
      <c r="U560" t="s">
        <v>8272</v>
      </c>
      <c r="V560" t="str">
        <f t="shared" si="72"/>
        <v xml:space="preserve"> </v>
      </c>
      <c r="W560" s="21">
        <f t="shared" si="73"/>
        <v>0</v>
      </c>
      <c r="X560" s="21" t="str">
        <f t="shared" si="74"/>
        <v xml:space="preserve"> </v>
      </c>
    </row>
    <row r="561" spans="1:24" ht="43.2" x14ac:dyDescent="0.3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67"/>
        <v>42351.283101851848</v>
      </c>
      <c r="K561">
        <v>1447397260</v>
      </c>
      <c r="L561" s="10">
        <f t="shared" si="68"/>
        <v>42321.283101851848</v>
      </c>
      <c r="M561" s="11">
        <f t="shared" si="69"/>
        <v>30</v>
      </c>
      <c r="N561" t="b">
        <v>0</v>
      </c>
      <c r="O561" s="9">
        <f t="shared" si="70"/>
        <v>2.0833333333333335E-4</v>
      </c>
      <c r="P561" s="14">
        <f t="shared" si="71"/>
        <v>50</v>
      </c>
      <c r="Q561" s="14" t="s">
        <v>8323</v>
      </c>
      <c r="R561" s="14" t="s">
        <v>8324</v>
      </c>
      <c r="S561">
        <v>1</v>
      </c>
      <c r="T561" t="b">
        <v>0</v>
      </c>
      <c r="U561" t="s">
        <v>8272</v>
      </c>
      <c r="V561" t="str">
        <f t="shared" si="72"/>
        <v xml:space="preserve"> </v>
      </c>
      <c r="W561" s="21">
        <f t="shared" si="73"/>
        <v>1</v>
      </c>
      <c r="X561" s="21" t="str">
        <f t="shared" si="74"/>
        <v xml:space="preserve"> </v>
      </c>
    </row>
    <row r="562" spans="1:24" ht="43.2" x14ac:dyDescent="0.3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67"/>
        <v>41990.771354166667</v>
      </c>
      <c r="K562">
        <v>1416249045</v>
      </c>
      <c r="L562" s="10">
        <f t="shared" si="68"/>
        <v>41960.771354166667</v>
      </c>
      <c r="M562" s="11">
        <f t="shared" si="69"/>
        <v>30</v>
      </c>
      <c r="N562" t="b">
        <v>0</v>
      </c>
      <c r="O562" s="9">
        <f t="shared" si="70"/>
        <v>1.2E-4</v>
      </c>
      <c r="P562" s="14">
        <f t="shared" si="71"/>
        <v>4</v>
      </c>
      <c r="Q562" s="14" t="s">
        <v>8323</v>
      </c>
      <c r="R562" s="14" t="s">
        <v>8324</v>
      </c>
      <c r="S562">
        <v>3</v>
      </c>
      <c r="T562" t="b">
        <v>0</v>
      </c>
      <c r="U562" t="s">
        <v>8272</v>
      </c>
      <c r="V562" t="str">
        <f t="shared" si="72"/>
        <v xml:space="preserve"> </v>
      </c>
      <c r="W562" s="21">
        <f t="shared" si="73"/>
        <v>3</v>
      </c>
      <c r="X562" s="21" t="str">
        <f t="shared" si="74"/>
        <v xml:space="preserve"> </v>
      </c>
    </row>
    <row r="563" spans="1:24" ht="43.2" x14ac:dyDescent="0.3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67"/>
        <v>42303.658715277779</v>
      </c>
      <c r="K563">
        <v>1442850513</v>
      </c>
      <c r="L563" s="10">
        <f t="shared" si="68"/>
        <v>42268.658715277779</v>
      </c>
      <c r="M563" s="11">
        <f t="shared" si="69"/>
        <v>35</v>
      </c>
      <c r="N563" t="b">
        <v>0</v>
      </c>
      <c r="O563" s="9">
        <f t="shared" si="70"/>
        <v>3.6666666666666666E-3</v>
      </c>
      <c r="P563" s="14">
        <f t="shared" si="71"/>
        <v>27.5</v>
      </c>
      <c r="Q563" s="14" t="s">
        <v>8323</v>
      </c>
      <c r="R563" s="14" t="s">
        <v>8324</v>
      </c>
      <c r="S563">
        <v>2</v>
      </c>
      <c r="T563" t="b">
        <v>0</v>
      </c>
      <c r="U563" t="s">
        <v>8272</v>
      </c>
      <c r="V563" t="str">
        <f t="shared" si="72"/>
        <v xml:space="preserve"> </v>
      </c>
      <c r="W563" s="21">
        <f t="shared" si="73"/>
        <v>2</v>
      </c>
      <c r="X563" s="21" t="str">
        <f t="shared" si="74"/>
        <v xml:space="preserve"> </v>
      </c>
    </row>
    <row r="564" spans="1:24" ht="43.2" x14ac:dyDescent="0.3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67"/>
        <v>42722.389062500006</v>
      </c>
      <c r="K564">
        <v>1479460815</v>
      </c>
      <c r="L564" s="10">
        <f t="shared" si="68"/>
        <v>42692.389062500006</v>
      </c>
      <c r="M564" s="11">
        <f t="shared" si="69"/>
        <v>30</v>
      </c>
      <c r="N564" t="b">
        <v>0</v>
      </c>
      <c r="O564" s="9">
        <f t="shared" si="70"/>
        <v>0</v>
      </c>
      <c r="P564" s="14">
        <f t="shared" si="71"/>
        <v>0</v>
      </c>
      <c r="Q564" s="14" t="s">
        <v>8323</v>
      </c>
      <c r="R564" s="14" t="s">
        <v>8324</v>
      </c>
      <c r="S564">
        <v>0</v>
      </c>
      <c r="T564" t="b">
        <v>0</v>
      </c>
      <c r="U564" t="s">
        <v>8272</v>
      </c>
      <c r="V564" t="str">
        <f t="shared" si="72"/>
        <v xml:space="preserve"> </v>
      </c>
      <c r="W564" s="21">
        <f t="shared" si="73"/>
        <v>0</v>
      </c>
      <c r="X564" s="21" t="str">
        <f t="shared" si="74"/>
        <v xml:space="preserve"> </v>
      </c>
    </row>
    <row r="565" spans="1:24" ht="43.2" x14ac:dyDescent="0.3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67"/>
        <v>42052.069988425923</v>
      </c>
      <c r="K565">
        <v>1421545247</v>
      </c>
      <c r="L565" s="10">
        <f t="shared" si="68"/>
        <v>42022.069988425923</v>
      </c>
      <c r="M565" s="11">
        <f t="shared" si="69"/>
        <v>30</v>
      </c>
      <c r="N565" t="b">
        <v>0</v>
      </c>
      <c r="O565" s="9">
        <f t="shared" si="70"/>
        <v>9.0666666666666662E-4</v>
      </c>
      <c r="P565" s="14">
        <f t="shared" si="71"/>
        <v>34</v>
      </c>
      <c r="Q565" s="14" t="s">
        <v>8323</v>
      </c>
      <c r="R565" s="14" t="s">
        <v>8324</v>
      </c>
      <c r="S565">
        <v>2</v>
      </c>
      <c r="T565" t="b">
        <v>0</v>
      </c>
      <c r="U565" t="s">
        <v>8272</v>
      </c>
      <c r="V565" t="str">
        <f t="shared" si="72"/>
        <v xml:space="preserve"> </v>
      </c>
      <c r="W565" s="21">
        <f t="shared" si="73"/>
        <v>2</v>
      </c>
      <c r="X565" s="21" t="str">
        <f t="shared" si="74"/>
        <v xml:space="preserve"> </v>
      </c>
    </row>
    <row r="566" spans="1:24" ht="57.6" x14ac:dyDescent="0.3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67"/>
        <v>42441.942997685182</v>
      </c>
      <c r="K566">
        <v>1455230275</v>
      </c>
      <c r="L566" s="10">
        <f t="shared" si="68"/>
        <v>42411.942997685182</v>
      </c>
      <c r="M566" s="11">
        <f t="shared" si="69"/>
        <v>30</v>
      </c>
      <c r="N566" t="b">
        <v>0</v>
      </c>
      <c r="O566" s="9">
        <f t="shared" si="70"/>
        <v>5.5555555555555558E-5</v>
      </c>
      <c r="P566" s="14">
        <f t="shared" si="71"/>
        <v>1</v>
      </c>
      <c r="Q566" s="14" t="s">
        <v>8323</v>
      </c>
      <c r="R566" s="14" t="s">
        <v>8324</v>
      </c>
      <c r="S566">
        <v>1</v>
      </c>
      <c r="T566" t="b">
        <v>0</v>
      </c>
      <c r="U566" t="s">
        <v>8272</v>
      </c>
      <c r="V566" t="str">
        <f t="shared" si="72"/>
        <v xml:space="preserve"> </v>
      </c>
      <c r="W566" s="21">
        <f t="shared" si="73"/>
        <v>1</v>
      </c>
      <c r="X566" s="21" t="str">
        <f t="shared" si="74"/>
        <v xml:space="preserve"> </v>
      </c>
    </row>
    <row r="567" spans="1:24" ht="43.2" x14ac:dyDescent="0.3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67"/>
        <v>42195.785289351858</v>
      </c>
      <c r="K567">
        <v>1433962249</v>
      </c>
      <c r="L567" s="10">
        <f t="shared" si="68"/>
        <v>42165.785289351858</v>
      </c>
      <c r="M567" s="11">
        <f t="shared" si="69"/>
        <v>30</v>
      </c>
      <c r="N567" t="b">
        <v>0</v>
      </c>
      <c r="O567" s="9">
        <f t="shared" si="70"/>
        <v>0</v>
      </c>
      <c r="P567" s="14">
        <f t="shared" si="71"/>
        <v>0</v>
      </c>
      <c r="Q567" s="14" t="s">
        <v>8323</v>
      </c>
      <c r="R567" s="14" t="s">
        <v>8324</v>
      </c>
      <c r="S567">
        <v>0</v>
      </c>
      <c r="T567" t="b">
        <v>0</v>
      </c>
      <c r="U567" t="s">
        <v>8272</v>
      </c>
      <c r="V567" t="str">
        <f t="shared" si="72"/>
        <v xml:space="preserve"> </v>
      </c>
      <c r="W567" s="21">
        <f t="shared" si="73"/>
        <v>0</v>
      </c>
      <c r="X567" s="21" t="str">
        <f t="shared" si="74"/>
        <v xml:space="preserve"> </v>
      </c>
    </row>
    <row r="568" spans="1:24" ht="43.2" x14ac:dyDescent="0.3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67"/>
        <v>42565.68440972222</v>
      </c>
      <c r="K568">
        <v>1465921533</v>
      </c>
      <c r="L568" s="10">
        <f t="shared" si="68"/>
        <v>42535.68440972222</v>
      </c>
      <c r="M568" s="11">
        <f t="shared" si="69"/>
        <v>30</v>
      </c>
      <c r="N568" t="b">
        <v>0</v>
      </c>
      <c r="O568" s="9">
        <f t="shared" si="70"/>
        <v>2.0000000000000001E-4</v>
      </c>
      <c r="P568" s="14">
        <f t="shared" si="71"/>
        <v>1</v>
      </c>
      <c r="Q568" s="14" t="s">
        <v>8323</v>
      </c>
      <c r="R568" s="14" t="s">
        <v>8324</v>
      </c>
      <c r="S568">
        <v>1</v>
      </c>
      <c r="T568" t="b">
        <v>0</v>
      </c>
      <c r="U568" t="s">
        <v>8272</v>
      </c>
      <c r="V568" t="str">
        <f t="shared" si="72"/>
        <v xml:space="preserve"> </v>
      </c>
      <c r="W568" s="21">
        <f t="shared" si="73"/>
        <v>1</v>
      </c>
      <c r="X568" s="21" t="str">
        <f t="shared" si="74"/>
        <v xml:space="preserve"> </v>
      </c>
    </row>
    <row r="569" spans="1:24" ht="43.2" x14ac:dyDescent="0.3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67"/>
        <v>42005.842523148152</v>
      </c>
      <c r="K569">
        <v>1417551194</v>
      </c>
      <c r="L569" s="10">
        <f t="shared" si="68"/>
        <v>41975.842523148152</v>
      </c>
      <c r="M569" s="11">
        <f t="shared" si="69"/>
        <v>30</v>
      </c>
      <c r="N569" t="b">
        <v>0</v>
      </c>
      <c r="O569" s="9">
        <f t="shared" si="70"/>
        <v>0</v>
      </c>
      <c r="P569" s="14">
        <f t="shared" si="71"/>
        <v>0</v>
      </c>
      <c r="Q569" s="14" t="s">
        <v>8323</v>
      </c>
      <c r="R569" s="14" t="s">
        <v>8324</v>
      </c>
      <c r="S569">
        <v>0</v>
      </c>
      <c r="T569" t="b">
        <v>0</v>
      </c>
      <c r="U569" t="s">
        <v>8272</v>
      </c>
      <c r="V569" t="str">
        <f t="shared" si="72"/>
        <v xml:space="preserve"> </v>
      </c>
      <c r="W569" s="21">
        <f t="shared" si="73"/>
        <v>0</v>
      </c>
      <c r="X569" s="21" t="str">
        <f t="shared" si="74"/>
        <v xml:space="preserve"> </v>
      </c>
    </row>
    <row r="570" spans="1:24" ht="57.6" x14ac:dyDescent="0.3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67"/>
        <v>42385.458333333328</v>
      </c>
      <c r="K570">
        <v>1449785223</v>
      </c>
      <c r="L570" s="10">
        <f t="shared" si="68"/>
        <v>42348.9215625</v>
      </c>
      <c r="M570" s="11">
        <f t="shared" si="69"/>
        <v>36.536770833328774</v>
      </c>
      <c r="N570" t="b">
        <v>0</v>
      </c>
      <c r="O570" s="9">
        <f t="shared" si="70"/>
        <v>0.01</v>
      </c>
      <c r="P570" s="14">
        <f t="shared" si="71"/>
        <v>49</v>
      </c>
      <c r="Q570" s="14" t="s">
        <v>8323</v>
      </c>
      <c r="R570" s="14" t="s">
        <v>8324</v>
      </c>
      <c r="S570">
        <v>5</v>
      </c>
      <c r="T570" t="b">
        <v>0</v>
      </c>
      <c r="U570" t="s">
        <v>8272</v>
      </c>
      <c r="V570" t="str">
        <f t="shared" si="72"/>
        <v xml:space="preserve"> </v>
      </c>
      <c r="W570" s="21">
        <f t="shared" si="73"/>
        <v>5</v>
      </c>
      <c r="X570" s="21" t="str">
        <f t="shared" si="74"/>
        <v xml:space="preserve"> </v>
      </c>
    </row>
    <row r="571" spans="1:24" ht="43.2" x14ac:dyDescent="0.3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67"/>
        <v>42370.847361111111</v>
      </c>
      <c r="K571">
        <v>1449087612</v>
      </c>
      <c r="L571" s="10">
        <f t="shared" si="68"/>
        <v>42340.847361111111</v>
      </c>
      <c r="M571" s="11">
        <f t="shared" si="69"/>
        <v>30</v>
      </c>
      <c r="N571" t="b">
        <v>0</v>
      </c>
      <c r="O571" s="9">
        <f t="shared" si="70"/>
        <v>8.0000000000000002E-3</v>
      </c>
      <c r="P571" s="14">
        <f t="shared" si="71"/>
        <v>20</v>
      </c>
      <c r="Q571" s="14" t="s">
        <v>8323</v>
      </c>
      <c r="R571" s="14" t="s">
        <v>8324</v>
      </c>
      <c r="S571">
        <v>1</v>
      </c>
      <c r="T571" t="b">
        <v>0</v>
      </c>
      <c r="U571" t="s">
        <v>8272</v>
      </c>
      <c r="V571" t="str">
        <f t="shared" si="72"/>
        <v xml:space="preserve"> </v>
      </c>
      <c r="W571" s="21">
        <f t="shared" si="73"/>
        <v>1</v>
      </c>
      <c r="X571" s="21" t="str">
        <f t="shared" si="74"/>
        <v xml:space="preserve"> </v>
      </c>
    </row>
    <row r="572" spans="1:24" ht="28.8" x14ac:dyDescent="0.3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67"/>
        <v>42418.798252314817</v>
      </c>
      <c r="K572">
        <v>1453230569</v>
      </c>
      <c r="L572" s="10">
        <f t="shared" si="68"/>
        <v>42388.798252314817</v>
      </c>
      <c r="M572" s="11">
        <f t="shared" si="69"/>
        <v>30</v>
      </c>
      <c r="N572" t="b">
        <v>0</v>
      </c>
      <c r="O572" s="9">
        <f t="shared" si="70"/>
        <v>1.6705882352941177E-3</v>
      </c>
      <c r="P572" s="14">
        <f t="shared" si="71"/>
        <v>142</v>
      </c>
      <c r="Q572" s="14" t="s">
        <v>8323</v>
      </c>
      <c r="R572" s="14" t="s">
        <v>8324</v>
      </c>
      <c r="S572">
        <v>1</v>
      </c>
      <c r="T572" t="b">
        <v>0</v>
      </c>
      <c r="U572" t="s">
        <v>8272</v>
      </c>
      <c r="V572" t="str">
        <f t="shared" si="72"/>
        <v xml:space="preserve"> </v>
      </c>
      <c r="W572" s="21">
        <f t="shared" si="73"/>
        <v>1</v>
      </c>
      <c r="X572" s="21" t="str">
        <f t="shared" si="74"/>
        <v xml:space="preserve"> </v>
      </c>
    </row>
    <row r="573" spans="1:24" ht="43.2" x14ac:dyDescent="0.3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67"/>
        <v>42212.165972222225</v>
      </c>
      <c r="K573">
        <v>1436297723</v>
      </c>
      <c r="L573" s="10">
        <f t="shared" si="68"/>
        <v>42192.816238425927</v>
      </c>
      <c r="M573" s="11">
        <f t="shared" si="69"/>
        <v>19.349733796298096</v>
      </c>
      <c r="N573" t="b">
        <v>0</v>
      </c>
      <c r="O573" s="9">
        <f t="shared" si="70"/>
        <v>4.2399999999999998E-3</v>
      </c>
      <c r="P573" s="14">
        <f t="shared" si="71"/>
        <v>53</v>
      </c>
      <c r="Q573" s="14" t="s">
        <v>8323</v>
      </c>
      <c r="R573" s="14" t="s">
        <v>8324</v>
      </c>
      <c r="S573">
        <v>2</v>
      </c>
      <c r="T573" t="b">
        <v>0</v>
      </c>
      <c r="U573" t="s">
        <v>8272</v>
      </c>
      <c r="V573" t="str">
        <f t="shared" si="72"/>
        <v xml:space="preserve"> </v>
      </c>
      <c r="W573" s="21">
        <f t="shared" si="73"/>
        <v>2</v>
      </c>
      <c r="X573" s="21" t="str">
        <f t="shared" si="74"/>
        <v xml:space="preserve"> </v>
      </c>
    </row>
    <row r="574" spans="1:24" ht="43.2" x14ac:dyDescent="0.3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67"/>
        <v>42312.757962962962</v>
      </c>
      <c r="K574">
        <v>1444065088</v>
      </c>
      <c r="L574" s="10">
        <f t="shared" si="68"/>
        <v>42282.71629629629</v>
      </c>
      <c r="M574" s="11">
        <f t="shared" si="69"/>
        <v>30.041666666671517</v>
      </c>
      <c r="N574" t="b">
        <v>0</v>
      </c>
      <c r="O574" s="9">
        <f t="shared" si="70"/>
        <v>0</v>
      </c>
      <c r="P574" s="14">
        <f t="shared" si="71"/>
        <v>0</v>
      </c>
      <c r="Q574" s="14" t="s">
        <v>8323</v>
      </c>
      <c r="R574" s="14" t="s">
        <v>8324</v>
      </c>
      <c r="S574">
        <v>0</v>
      </c>
      <c r="T574" t="b">
        <v>0</v>
      </c>
      <c r="U574" t="s">
        <v>8272</v>
      </c>
      <c r="V574" t="str">
        <f t="shared" si="72"/>
        <v xml:space="preserve"> </v>
      </c>
      <c r="W574" s="21">
        <f t="shared" si="73"/>
        <v>0</v>
      </c>
      <c r="X574" s="21" t="str">
        <f t="shared" si="74"/>
        <v xml:space="preserve"> </v>
      </c>
    </row>
    <row r="575" spans="1:24" ht="57.6" x14ac:dyDescent="0.3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67"/>
        <v>42022.05</v>
      </c>
      <c r="K575">
        <v>1416445931</v>
      </c>
      <c r="L575" s="10">
        <f t="shared" si="68"/>
        <v>41963.050127314811</v>
      </c>
      <c r="M575" s="11">
        <f t="shared" si="69"/>
        <v>58.999872685191804</v>
      </c>
      <c r="N575" t="b">
        <v>0</v>
      </c>
      <c r="O575" s="9">
        <f t="shared" si="70"/>
        <v>3.892538925389254E-3</v>
      </c>
      <c r="P575" s="14">
        <f t="shared" si="71"/>
        <v>38.444444444444443</v>
      </c>
      <c r="Q575" s="14" t="s">
        <v>8323</v>
      </c>
      <c r="R575" s="14" t="s">
        <v>8324</v>
      </c>
      <c r="S575">
        <v>9</v>
      </c>
      <c r="T575" t="b">
        <v>0</v>
      </c>
      <c r="U575" t="s">
        <v>8272</v>
      </c>
      <c r="V575" t="str">
        <f t="shared" si="72"/>
        <v xml:space="preserve"> </v>
      </c>
      <c r="W575" s="21">
        <f t="shared" si="73"/>
        <v>9</v>
      </c>
      <c r="X575" s="21" t="str">
        <f t="shared" si="74"/>
        <v xml:space="preserve"> </v>
      </c>
    </row>
    <row r="576" spans="1:24" ht="43.2" x14ac:dyDescent="0.3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67"/>
        <v>42662.443368055552</v>
      </c>
      <c r="K576">
        <v>1474281507</v>
      </c>
      <c r="L576" s="10">
        <f t="shared" si="68"/>
        <v>42632.443368055552</v>
      </c>
      <c r="M576" s="11">
        <f t="shared" si="69"/>
        <v>30</v>
      </c>
      <c r="N576" t="b">
        <v>0</v>
      </c>
      <c r="O576" s="9">
        <f t="shared" si="70"/>
        <v>7.1556350626118068E-3</v>
      </c>
      <c r="P576" s="14">
        <f t="shared" si="71"/>
        <v>20</v>
      </c>
      <c r="Q576" s="14" t="s">
        <v>8323</v>
      </c>
      <c r="R576" s="14" t="s">
        <v>8324</v>
      </c>
      <c r="S576">
        <v>4</v>
      </c>
      <c r="T576" t="b">
        <v>0</v>
      </c>
      <c r="U576" t="s">
        <v>8272</v>
      </c>
      <c r="V576" t="str">
        <f t="shared" si="72"/>
        <v xml:space="preserve"> </v>
      </c>
      <c r="W576" s="21">
        <f t="shared" si="73"/>
        <v>4</v>
      </c>
      <c r="X576" s="21" t="str">
        <f t="shared" si="74"/>
        <v xml:space="preserve"> </v>
      </c>
    </row>
    <row r="577" spans="1:24" ht="57.6" x14ac:dyDescent="0.3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67"/>
        <v>42168.692627314813</v>
      </c>
      <c r="K577">
        <v>1431621443</v>
      </c>
      <c r="L577" s="10">
        <f t="shared" si="68"/>
        <v>42138.692627314813</v>
      </c>
      <c r="M577" s="11">
        <f t="shared" si="69"/>
        <v>30</v>
      </c>
      <c r="N577" t="b">
        <v>0</v>
      </c>
      <c r="O577" s="9">
        <f t="shared" si="70"/>
        <v>4.3166666666666666E-3</v>
      </c>
      <c r="P577" s="14">
        <f t="shared" si="71"/>
        <v>64.75</v>
      </c>
      <c r="Q577" s="14" t="s">
        <v>8323</v>
      </c>
      <c r="R577" s="14" t="s">
        <v>8324</v>
      </c>
      <c r="S577">
        <v>4</v>
      </c>
      <c r="T577" t="b">
        <v>0</v>
      </c>
      <c r="U577" t="s">
        <v>8272</v>
      </c>
      <c r="V577" t="str">
        <f t="shared" si="72"/>
        <v xml:space="preserve"> </v>
      </c>
      <c r="W577" s="21">
        <f t="shared" si="73"/>
        <v>4</v>
      </c>
      <c r="X577" s="21" t="str">
        <f t="shared" si="74"/>
        <v xml:space="preserve"> </v>
      </c>
    </row>
    <row r="578" spans="1:24" ht="43.2" x14ac:dyDescent="0.3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ref="J578:J641" si="75">(((I578/60)/60)/24)+DATE(1970,1,1)</f>
        <v>42091.43</v>
      </c>
      <c r="K578">
        <v>1422357552</v>
      </c>
      <c r="L578" s="10">
        <f t="shared" ref="L578:L641" si="76">(((K578/60)/60)/24)+DATE(1970,1,1)</f>
        <v>42031.471666666665</v>
      </c>
      <c r="M578" s="11">
        <f t="shared" ref="M578:M641" si="77">J578-L578</f>
        <v>59.958333333335759</v>
      </c>
      <c r="N578" t="b">
        <v>0</v>
      </c>
      <c r="O578" s="9">
        <f t="shared" ref="O578:O641" si="78">E578/D578</f>
        <v>1.2500000000000001E-5</v>
      </c>
      <c r="P578" s="14">
        <f t="shared" ref="P578:P641" si="79">IF(E578&gt;0,(E578/S578),0)</f>
        <v>1</v>
      </c>
      <c r="Q578" s="14" t="s">
        <v>8323</v>
      </c>
      <c r="R578" s="14" t="s">
        <v>8324</v>
      </c>
      <c r="S578">
        <v>1</v>
      </c>
      <c r="T578" t="b">
        <v>0</v>
      </c>
      <c r="U578" t="s">
        <v>8272</v>
      </c>
      <c r="V578" t="str">
        <f t="shared" si="72"/>
        <v xml:space="preserve"> </v>
      </c>
      <c r="W578" s="21">
        <f t="shared" si="73"/>
        <v>1</v>
      </c>
      <c r="X578" s="21" t="str">
        <f t="shared" si="74"/>
        <v xml:space="preserve"> </v>
      </c>
    </row>
    <row r="579" spans="1:24" ht="43.2" x14ac:dyDescent="0.3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si="75"/>
        <v>42510.589143518519</v>
      </c>
      <c r="K579">
        <v>1458569302</v>
      </c>
      <c r="L579" s="10">
        <f t="shared" si="76"/>
        <v>42450.589143518519</v>
      </c>
      <c r="M579" s="11">
        <f t="shared" si="77"/>
        <v>60</v>
      </c>
      <c r="N579" t="b">
        <v>0</v>
      </c>
      <c r="O579" s="9">
        <f t="shared" si="78"/>
        <v>2E-3</v>
      </c>
      <c r="P579" s="14">
        <f t="shared" si="79"/>
        <v>10</v>
      </c>
      <c r="Q579" s="14" t="s">
        <v>8323</v>
      </c>
      <c r="R579" s="14" t="s">
        <v>8324</v>
      </c>
      <c r="S579">
        <v>1</v>
      </c>
      <c r="T579" t="b">
        <v>0</v>
      </c>
      <c r="U579" t="s">
        <v>8272</v>
      </c>
      <c r="V579" t="str">
        <f t="shared" ref="V579:V642" si="80">IF(F579 = "successful",S579," ")</f>
        <v xml:space="preserve"> </v>
      </c>
      <c r="W579" s="21">
        <f t="shared" ref="W579:W642" si="81">IF(F579 = "failed",S579," ")</f>
        <v>1</v>
      </c>
      <c r="X579" s="21" t="str">
        <f t="shared" ref="X579:X642" si="82">IF(F579 = "canceled",S579," ")</f>
        <v xml:space="preserve"> </v>
      </c>
    </row>
    <row r="580" spans="1:24" ht="28.8" x14ac:dyDescent="0.3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75"/>
        <v>42254.578622685185</v>
      </c>
      <c r="K580">
        <v>1439560393</v>
      </c>
      <c r="L580" s="10">
        <f t="shared" si="76"/>
        <v>42230.578622685185</v>
      </c>
      <c r="M580" s="11">
        <f t="shared" si="77"/>
        <v>24</v>
      </c>
      <c r="N580" t="b">
        <v>0</v>
      </c>
      <c r="O580" s="9">
        <f t="shared" si="78"/>
        <v>1.12E-4</v>
      </c>
      <c r="P580" s="14">
        <f t="shared" si="79"/>
        <v>2</v>
      </c>
      <c r="Q580" s="14" t="s">
        <v>8323</v>
      </c>
      <c r="R580" s="14" t="s">
        <v>8324</v>
      </c>
      <c r="S580">
        <v>7</v>
      </c>
      <c r="T580" t="b">
        <v>0</v>
      </c>
      <c r="U580" t="s">
        <v>8272</v>
      </c>
      <c r="V580" t="str">
        <f t="shared" si="80"/>
        <v xml:space="preserve"> </v>
      </c>
      <c r="W580" s="21">
        <f t="shared" si="81"/>
        <v>7</v>
      </c>
      <c r="X580" s="21" t="str">
        <f t="shared" si="82"/>
        <v xml:space="preserve"> </v>
      </c>
    </row>
    <row r="581" spans="1:24" ht="28.8" x14ac:dyDescent="0.3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75"/>
        <v>41998.852118055554</v>
      </c>
      <c r="K581">
        <v>1416947223</v>
      </c>
      <c r="L581" s="10">
        <f t="shared" si="76"/>
        <v>41968.852118055554</v>
      </c>
      <c r="M581" s="11">
        <f t="shared" si="77"/>
        <v>30</v>
      </c>
      <c r="N581" t="b">
        <v>0</v>
      </c>
      <c r="O581" s="9">
        <f t="shared" si="78"/>
        <v>1.4583333333333334E-2</v>
      </c>
      <c r="P581" s="14">
        <f t="shared" si="79"/>
        <v>35</v>
      </c>
      <c r="Q581" s="14" t="s">
        <v>8323</v>
      </c>
      <c r="R581" s="14" t="s">
        <v>8324</v>
      </c>
      <c r="S581">
        <v>5</v>
      </c>
      <c r="T581" t="b">
        <v>0</v>
      </c>
      <c r="U581" t="s">
        <v>8272</v>
      </c>
      <c r="V581" t="str">
        <f t="shared" si="80"/>
        <v xml:space="preserve"> </v>
      </c>
      <c r="W581" s="21">
        <f t="shared" si="81"/>
        <v>5</v>
      </c>
      <c r="X581" s="21" t="str">
        <f t="shared" si="82"/>
        <v xml:space="preserve"> </v>
      </c>
    </row>
    <row r="582" spans="1:24" ht="43.2" x14ac:dyDescent="0.3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75"/>
        <v>42635.908182870371</v>
      </c>
      <c r="K582">
        <v>1471988867</v>
      </c>
      <c r="L582" s="10">
        <f t="shared" si="76"/>
        <v>42605.908182870371</v>
      </c>
      <c r="M582" s="11">
        <f t="shared" si="77"/>
        <v>30</v>
      </c>
      <c r="N582" t="b">
        <v>0</v>
      </c>
      <c r="O582" s="9">
        <f t="shared" si="78"/>
        <v>3.3333333333333332E-4</v>
      </c>
      <c r="P582" s="14">
        <f t="shared" si="79"/>
        <v>1</v>
      </c>
      <c r="Q582" s="14" t="s">
        <v>8323</v>
      </c>
      <c r="R582" s="14" t="s">
        <v>8324</v>
      </c>
      <c r="S582">
        <v>1</v>
      </c>
      <c r="T582" t="b">
        <v>0</v>
      </c>
      <c r="U582" t="s">
        <v>8272</v>
      </c>
      <c r="V582" t="str">
        <f t="shared" si="80"/>
        <v xml:space="preserve"> </v>
      </c>
      <c r="W582" s="21">
        <f t="shared" si="81"/>
        <v>1</v>
      </c>
      <c r="X582" s="21" t="str">
        <f t="shared" si="82"/>
        <v xml:space="preserve"> </v>
      </c>
    </row>
    <row r="583" spans="1:24" ht="43.2" x14ac:dyDescent="0.3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75"/>
        <v>42218.012777777782</v>
      </c>
      <c r="K583">
        <v>1435882704</v>
      </c>
      <c r="L583" s="10">
        <f t="shared" si="76"/>
        <v>42188.012777777782</v>
      </c>
      <c r="M583" s="11">
        <f t="shared" si="77"/>
        <v>30</v>
      </c>
      <c r="N583" t="b">
        <v>0</v>
      </c>
      <c r="O583" s="9">
        <f t="shared" si="78"/>
        <v>0</v>
      </c>
      <c r="P583" s="14">
        <f t="shared" si="79"/>
        <v>0</v>
      </c>
      <c r="Q583" s="14" t="s">
        <v>8323</v>
      </c>
      <c r="R583" s="14" t="s">
        <v>8324</v>
      </c>
      <c r="S583">
        <v>0</v>
      </c>
      <c r="T583" t="b">
        <v>0</v>
      </c>
      <c r="U583" t="s">
        <v>8272</v>
      </c>
      <c r="V583" t="str">
        <f t="shared" si="80"/>
        <v xml:space="preserve"> </v>
      </c>
      <c r="W583" s="21">
        <f t="shared" si="81"/>
        <v>0</v>
      </c>
      <c r="X583" s="21" t="str">
        <f t="shared" si="82"/>
        <v xml:space="preserve"> </v>
      </c>
    </row>
    <row r="584" spans="1:24" ht="43.2" x14ac:dyDescent="0.3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75"/>
        <v>42078.75</v>
      </c>
      <c r="K584">
        <v>1424454319</v>
      </c>
      <c r="L584" s="10">
        <f t="shared" si="76"/>
        <v>42055.739803240736</v>
      </c>
      <c r="M584" s="11">
        <f t="shared" si="77"/>
        <v>23.010196759263636</v>
      </c>
      <c r="N584" t="b">
        <v>0</v>
      </c>
      <c r="O584" s="9">
        <f t="shared" si="78"/>
        <v>0</v>
      </c>
      <c r="P584" s="14">
        <f t="shared" si="79"/>
        <v>0</v>
      </c>
      <c r="Q584" s="14" t="s">
        <v>8323</v>
      </c>
      <c r="R584" s="14" t="s">
        <v>8324</v>
      </c>
      <c r="S584">
        <v>0</v>
      </c>
      <c r="T584" t="b">
        <v>0</v>
      </c>
      <c r="U584" t="s">
        <v>8272</v>
      </c>
      <c r="V584" t="str">
        <f t="shared" si="80"/>
        <v xml:space="preserve"> </v>
      </c>
      <c r="W584" s="21">
        <f t="shared" si="81"/>
        <v>0</v>
      </c>
      <c r="X584" s="21" t="str">
        <f t="shared" si="82"/>
        <v xml:space="preserve"> </v>
      </c>
    </row>
    <row r="585" spans="1:24" ht="43.2" x14ac:dyDescent="0.3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75"/>
        <v>42082.896840277783</v>
      </c>
      <c r="K585">
        <v>1424212287</v>
      </c>
      <c r="L585" s="10">
        <f t="shared" si="76"/>
        <v>42052.93850694444</v>
      </c>
      <c r="M585" s="11">
        <f t="shared" si="77"/>
        <v>29.958333333343035</v>
      </c>
      <c r="N585" t="b">
        <v>0</v>
      </c>
      <c r="O585" s="9">
        <f t="shared" si="78"/>
        <v>1.1111111111111112E-4</v>
      </c>
      <c r="P585" s="14">
        <f t="shared" si="79"/>
        <v>1</v>
      </c>
      <c r="Q585" s="14" t="s">
        <v>8323</v>
      </c>
      <c r="R585" s="14" t="s">
        <v>8324</v>
      </c>
      <c r="S585">
        <v>1</v>
      </c>
      <c r="T585" t="b">
        <v>0</v>
      </c>
      <c r="U585" t="s">
        <v>8272</v>
      </c>
      <c r="V585" t="str">
        <f t="shared" si="80"/>
        <v xml:space="preserve"> </v>
      </c>
      <c r="W585" s="21">
        <f t="shared" si="81"/>
        <v>1</v>
      </c>
      <c r="X585" s="21" t="str">
        <f t="shared" si="82"/>
        <v xml:space="preserve"> </v>
      </c>
    </row>
    <row r="586" spans="1:24" ht="43.2" x14ac:dyDescent="0.3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75"/>
        <v>42079.674953703703</v>
      </c>
      <c r="K586">
        <v>1423933916</v>
      </c>
      <c r="L586" s="10">
        <f t="shared" si="76"/>
        <v>42049.716620370367</v>
      </c>
      <c r="M586" s="11">
        <f t="shared" si="77"/>
        <v>29.958333333335759</v>
      </c>
      <c r="N586" t="b">
        <v>0</v>
      </c>
      <c r="O586" s="9">
        <f t="shared" si="78"/>
        <v>0.01</v>
      </c>
      <c r="P586" s="14">
        <f t="shared" si="79"/>
        <v>5</v>
      </c>
      <c r="Q586" s="14" t="s">
        <v>8323</v>
      </c>
      <c r="R586" s="14" t="s">
        <v>8324</v>
      </c>
      <c r="S586">
        <v>2</v>
      </c>
      <c r="T586" t="b">
        <v>0</v>
      </c>
      <c r="U586" t="s">
        <v>8272</v>
      </c>
      <c r="V586" t="str">
        <f t="shared" si="80"/>
        <v xml:space="preserve"> </v>
      </c>
      <c r="W586" s="21">
        <f t="shared" si="81"/>
        <v>2</v>
      </c>
      <c r="X586" s="21" t="str">
        <f t="shared" si="82"/>
        <v xml:space="preserve"> </v>
      </c>
    </row>
    <row r="587" spans="1:24" ht="43.2" x14ac:dyDescent="0.3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75"/>
        <v>42339</v>
      </c>
      <c r="K587">
        <v>1444123377</v>
      </c>
      <c r="L587" s="10">
        <f t="shared" si="76"/>
        <v>42283.3909375</v>
      </c>
      <c r="M587" s="11">
        <f t="shared" si="77"/>
        <v>55.609062499999709</v>
      </c>
      <c r="N587" t="b">
        <v>0</v>
      </c>
      <c r="O587" s="9">
        <f t="shared" si="78"/>
        <v>0</v>
      </c>
      <c r="P587" s="14">
        <f t="shared" si="79"/>
        <v>0</v>
      </c>
      <c r="Q587" s="14" t="s">
        <v>8323</v>
      </c>
      <c r="R587" s="14" t="s">
        <v>8324</v>
      </c>
      <c r="S587">
        <v>0</v>
      </c>
      <c r="T587" t="b">
        <v>0</v>
      </c>
      <c r="U587" t="s">
        <v>8272</v>
      </c>
      <c r="V587" t="str">
        <f t="shared" si="80"/>
        <v xml:space="preserve"> </v>
      </c>
      <c r="W587" s="21">
        <f t="shared" si="81"/>
        <v>0</v>
      </c>
      <c r="X587" s="21" t="str">
        <f t="shared" si="82"/>
        <v xml:space="preserve"> </v>
      </c>
    </row>
    <row r="588" spans="1:24" ht="43.2" x14ac:dyDescent="0.3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75"/>
        <v>42050.854247685187</v>
      </c>
      <c r="K588">
        <v>1421440207</v>
      </c>
      <c r="L588" s="10">
        <f t="shared" si="76"/>
        <v>42020.854247685187</v>
      </c>
      <c r="M588" s="11">
        <f t="shared" si="77"/>
        <v>30</v>
      </c>
      <c r="N588" t="b">
        <v>0</v>
      </c>
      <c r="O588" s="9">
        <f t="shared" si="78"/>
        <v>5.5999999999999999E-3</v>
      </c>
      <c r="P588" s="14">
        <f t="shared" si="79"/>
        <v>14</v>
      </c>
      <c r="Q588" s="14" t="s">
        <v>8323</v>
      </c>
      <c r="R588" s="14" t="s">
        <v>8324</v>
      </c>
      <c r="S588">
        <v>4</v>
      </c>
      <c r="T588" t="b">
        <v>0</v>
      </c>
      <c r="U588" t="s">
        <v>8272</v>
      </c>
      <c r="V588" t="str">
        <f t="shared" si="80"/>
        <v xml:space="preserve"> </v>
      </c>
      <c r="W588" s="21">
        <f t="shared" si="81"/>
        <v>4</v>
      </c>
      <c r="X588" s="21" t="str">
        <f t="shared" si="82"/>
        <v xml:space="preserve"> </v>
      </c>
    </row>
    <row r="589" spans="1:24" ht="72" x14ac:dyDescent="0.3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75"/>
        <v>42110.757326388892</v>
      </c>
      <c r="K589">
        <v>1426615833</v>
      </c>
      <c r="L589" s="10">
        <f t="shared" si="76"/>
        <v>42080.757326388892</v>
      </c>
      <c r="M589" s="11">
        <f t="shared" si="77"/>
        <v>30</v>
      </c>
      <c r="N589" t="b">
        <v>0</v>
      </c>
      <c r="O589" s="9">
        <f t="shared" si="78"/>
        <v>9.0833333333333335E-2</v>
      </c>
      <c r="P589" s="14">
        <f t="shared" si="79"/>
        <v>389.28571428571428</v>
      </c>
      <c r="Q589" s="14" t="s">
        <v>8323</v>
      </c>
      <c r="R589" s="14" t="s">
        <v>8324</v>
      </c>
      <c r="S589">
        <v>7</v>
      </c>
      <c r="T589" t="b">
        <v>0</v>
      </c>
      <c r="U589" t="s">
        <v>8272</v>
      </c>
      <c r="V589" t="str">
        <f t="shared" si="80"/>
        <v xml:space="preserve"> </v>
      </c>
      <c r="W589" s="21">
        <f t="shared" si="81"/>
        <v>7</v>
      </c>
      <c r="X589" s="21" t="str">
        <f t="shared" si="82"/>
        <v xml:space="preserve"> </v>
      </c>
    </row>
    <row r="590" spans="1:24" ht="43.2" x14ac:dyDescent="0.3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75"/>
        <v>42691.811180555553</v>
      </c>
      <c r="K590">
        <v>1474223286</v>
      </c>
      <c r="L590" s="10">
        <f t="shared" si="76"/>
        <v>42631.769513888896</v>
      </c>
      <c r="M590" s="11">
        <f t="shared" si="77"/>
        <v>60.041666666656965</v>
      </c>
      <c r="N590" t="b">
        <v>0</v>
      </c>
      <c r="O590" s="9">
        <f t="shared" si="78"/>
        <v>3.3444444444444443E-2</v>
      </c>
      <c r="P590" s="14">
        <f t="shared" si="79"/>
        <v>150.5</v>
      </c>
      <c r="Q590" s="14" t="s">
        <v>8323</v>
      </c>
      <c r="R590" s="14" t="s">
        <v>8324</v>
      </c>
      <c r="S590">
        <v>2</v>
      </c>
      <c r="T590" t="b">
        <v>0</v>
      </c>
      <c r="U590" t="s">
        <v>8272</v>
      </c>
      <c r="V590" t="str">
        <f t="shared" si="80"/>
        <v xml:space="preserve"> </v>
      </c>
      <c r="W590" s="21">
        <f t="shared" si="81"/>
        <v>2</v>
      </c>
      <c r="X590" s="21" t="str">
        <f t="shared" si="82"/>
        <v xml:space="preserve"> </v>
      </c>
    </row>
    <row r="591" spans="1:24" x14ac:dyDescent="0.3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75"/>
        <v>42193.614571759259</v>
      </c>
      <c r="K591">
        <v>1435070699</v>
      </c>
      <c r="L591" s="10">
        <f t="shared" si="76"/>
        <v>42178.614571759259</v>
      </c>
      <c r="M591" s="11">
        <f t="shared" si="77"/>
        <v>15</v>
      </c>
      <c r="N591" t="b">
        <v>0</v>
      </c>
      <c r="O591" s="9">
        <f t="shared" si="78"/>
        <v>1.3333333333333334E-4</v>
      </c>
      <c r="P591" s="14">
        <f t="shared" si="79"/>
        <v>1</v>
      </c>
      <c r="Q591" s="14" t="s">
        <v>8323</v>
      </c>
      <c r="R591" s="14" t="s">
        <v>8324</v>
      </c>
      <c r="S591">
        <v>1</v>
      </c>
      <c r="T591" t="b">
        <v>0</v>
      </c>
      <c r="U591" t="s">
        <v>8272</v>
      </c>
      <c r="V591" t="str">
        <f t="shared" si="80"/>
        <v xml:space="preserve"> </v>
      </c>
      <c r="W591" s="21">
        <f t="shared" si="81"/>
        <v>1</v>
      </c>
      <c r="X591" s="21" t="str">
        <f t="shared" si="82"/>
        <v xml:space="preserve"> </v>
      </c>
    </row>
    <row r="592" spans="1:24" ht="57.6" x14ac:dyDescent="0.3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75"/>
        <v>42408.542361111111</v>
      </c>
      <c r="K592">
        <v>1452259131</v>
      </c>
      <c r="L592" s="10">
        <f t="shared" si="76"/>
        <v>42377.554756944446</v>
      </c>
      <c r="M592" s="11">
        <f t="shared" si="77"/>
        <v>30.987604166664823</v>
      </c>
      <c r="N592" t="b">
        <v>0</v>
      </c>
      <c r="O592" s="9">
        <f t="shared" si="78"/>
        <v>4.4600000000000001E-2</v>
      </c>
      <c r="P592" s="14">
        <f t="shared" si="79"/>
        <v>24.777777777777779</v>
      </c>
      <c r="Q592" s="14" t="s">
        <v>8323</v>
      </c>
      <c r="R592" s="14" t="s">
        <v>8324</v>
      </c>
      <c r="S592">
        <v>9</v>
      </c>
      <c r="T592" t="b">
        <v>0</v>
      </c>
      <c r="U592" t="s">
        <v>8272</v>
      </c>
      <c r="V592" t="str">
        <f t="shared" si="80"/>
        <v xml:space="preserve"> </v>
      </c>
      <c r="W592" s="21">
        <f t="shared" si="81"/>
        <v>9</v>
      </c>
      <c r="X592" s="21" t="str">
        <f t="shared" si="82"/>
        <v xml:space="preserve"> </v>
      </c>
    </row>
    <row r="593" spans="1:24" ht="43.2" x14ac:dyDescent="0.3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75"/>
        <v>42207.543171296296</v>
      </c>
      <c r="K593">
        <v>1434978130</v>
      </c>
      <c r="L593" s="10">
        <f t="shared" si="76"/>
        <v>42177.543171296296</v>
      </c>
      <c r="M593" s="11">
        <f t="shared" si="77"/>
        <v>30</v>
      </c>
      <c r="N593" t="b">
        <v>0</v>
      </c>
      <c r="O593" s="9">
        <f t="shared" si="78"/>
        <v>6.0999999999999997E-4</v>
      </c>
      <c r="P593" s="14">
        <f t="shared" si="79"/>
        <v>30.5</v>
      </c>
      <c r="Q593" s="14" t="s">
        <v>8323</v>
      </c>
      <c r="R593" s="14" t="s">
        <v>8324</v>
      </c>
      <c r="S593">
        <v>2</v>
      </c>
      <c r="T593" t="b">
        <v>0</v>
      </c>
      <c r="U593" t="s">
        <v>8272</v>
      </c>
      <c r="V593" t="str">
        <f t="shared" si="80"/>
        <v xml:space="preserve"> </v>
      </c>
      <c r="W593" s="21">
        <f t="shared" si="81"/>
        <v>2</v>
      </c>
      <c r="X593" s="21" t="str">
        <f t="shared" si="82"/>
        <v xml:space="preserve"> </v>
      </c>
    </row>
    <row r="594" spans="1:24" ht="43.2" x14ac:dyDescent="0.3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75"/>
        <v>41976.232175925921</v>
      </c>
      <c r="K594">
        <v>1414992860</v>
      </c>
      <c r="L594" s="10">
        <f t="shared" si="76"/>
        <v>41946.232175925928</v>
      </c>
      <c r="M594" s="11">
        <f t="shared" si="77"/>
        <v>29.999999999992724</v>
      </c>
      <c r="N594" t="b">
        <v>0</v>
      </c>
      <c r="O594" s="9">
        <f t="shared" si="78"/>
        <v>3.3333333333333333E-2</v>
      </c>
      <c r="P594" s="14">
        <f t="shared" si="79"/>
        <v>250</v>
      </c>
      <c r="Q594" s="14" t="s">
        <v>8323</v>
      </c>
      <c r="R594" s="14" t="s">
        <v>8324</v>
      </c>
      <c r="S594">
        <v>1</v>
      </c>
      <c r="T594" t="b">
        <v>0</v>
      </c>
      <c r="U594" t="s">
        <v>8272</v>
      </c>
      <c r="V594" t="str">
        <f t="shared" si="80"/>
        <v xml:space="preserve"> </v>
      </c>
      <c r="W594" s="21">
        <f t="shared" si="81"/>
        <v>1</v>
      </c>
      <c r="X594" s="21" t="str">
        <f t="shared" si="82"/>
        <v xml:space="preserve"> </v>
      </c>
    </row>
    <row r="595" spans="1:24" ht="57.6" x14ac:dyDescent="0.3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75"/>
        <v>42100.635937500003</v>
      </c>
      <c r="K595">
        <v>1425744945</v>
      </c>
      <c r="L595" s="10">
        <f t="shared" si="76"/>
        <v>42070.677604166667</v>
      </c>
      <c r="M595" s="11">
        <f t="shared" si="77"/>
        <v>29.958333333335759</v>
      </c>
      <c r="N595" t="b">
        <v>0</v>
      </c>
      <c r="O595" s="9">
        <f t="shared" si="78"/>
        <v>0.23</v>
      </c>
      <c r="P595" s="14">
        <f t="shared" si="79"/>
        <v>16.428571428571427</v>
      </c>
      <c r="Q595" s="14" t="s">
        <v>8323</v>
      </c>
      <c r="R595" s="14" t="s">
        <v>8324</v>
      </c>
      <c r="S595">
        <v>7</v>
      </c>
      <c r="T595" t="b">
        <v>0</v>
      </c>
      <c r="U595" t="s">
        <v>8272</v>
      </c>
      <c r="V595" t="str">
        <f t="shared" si="80"/>
        <v xml:space="preserve"> </v>
      </c>
      <c r="W595" s="21">
        <f t="shared" si="81"/>
        <v>7</v>
      </c>
      <c r="X595" s="21" t="str">
        <f t="shared" si="82"/>
        <v xml:space="preserve"> </v>
      </c>
    </row>
    <row r="596" spans="1:24" ht="28.8" x14ac:dyDescent="0.3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75"/>
        <v>42476.780162037037</v>
      </c>
      <c r="K596">
        <v>1458240206</v>
      </c>
      <c r="L596" s="10">
        <f t="shared" si="76"/>
        <v>42446.780162037037</v>
      </c>
      <c r="M596" s="11">
        <f t="shared" si="77"/>
        <v>30</v>
      </c>
      <c r="N596" t="b">
        <v>0</v>
      </c>
      <c r="O596" s="9">
        <f t="shared" si="78"/>
        <v>1.0399999999999999E-3</v>
      </c>
      <c r="P596" s="14">
        <f t="shared" si="79"/>
        <v>13</v>
      </c>
      <c r="Q596" s="14" t="s">
        <v>8323</v>
      </c>
      <c r="R596" s="14" t="s">
        <v>8324</v>
      </c>
      <c r="S596">
        <v>2</v>
      </c>
      <c r="T596" t="b">
        <v>0</v>
      </c>
      <c r="U596" t="s">
        <v>8272</v>
      </c>
      <c r="V596" t="str">
        <f t="shared" si="80"/>
        <v xml:space="preserve"> </v>
      </c>
      <c r="W596" s="21">
        <f t="shared" si="81"/>
        <v>2</v>
      </c>
      <c r="X596" s="21" t="str">
        <f t="shared" si="82"/>
        <v xml:space="preserve"> </v>
      </c>
    </row>
    <row r="597" spans="1:24" ht="43.2" x14ac:dyDescent="0.3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75"/>
        <v>42128.069884259254</v>
      </c>
      <c r="K597">
        <v>1426815638</v>
      </c>
      <c r="L597" s="10">
        <f t="shared" si="76"/>
        <v>42083.069884259254</v>
      </c>
      <c r="M597" s="11">
        <f t="shared" si="77"/>
        <v>45</v>
      </c>
      <c r="N597" t="b">
        <v>0</v>
      </c>
      <c r="O597" s="9">
        <f t="shared" si="78"/>
        <v>4.2599999999999999E-3</v>
      </c>
      <c r="P597" s="14">
        <f t="shared" si="79"/>
        <v>53.25</v>
      </c>
      <c r="Q597" s="14" t="s">
        <v>8323</v>
      </c>
      <c r="R597" s="14" t="s">
        <v>8324</v>
      </c>
      <c r="S597">
        <v>8</v>
      </c>
      <c r="T597" t="b">
        <v>0</v>
      </c>
      <c r="U597" t="s">
        <v>8272</v>
      </c>
      <c r="V597" t="str">
        <f t="shared" si="80"/>
        <v xml:space="preserve"> </v>
      </c>
      <c r="W597" s="21">
        <f t="shared" si="81"/>
        <v>8</v>
      </c>
      <c r="X597" s="21" t="str">
        <f t="shared" si="82"/>
        <v xml:space="preserve"> </v>
      </c>
    </row>
    <row r="598" spans="1:24" ht="28.8" x14ac:dyDescent="0.3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75"/>
        <v>42676.896898148145</v>
      </c>
      <c r="K598">
        <v>1475530292</v>
      </c>
      <c r="L598" s="10">
        <f t="shared" si="76"/>
        <v>42646.896898148145</v>
      </c>
      <c r="M598" s="11">
        <f t="shared" si="77"/>
        <v>30</v>
      </c>
      <c r="N598" t="b">
        <v>0</v>
      </c>
      <c r="O598" s="9">
        <f t="shared" si="78"/>
        <v>2.9999999999999997E-4</v>
      </c>
      <c r="P598" s="14">
        <f t="shared" si="79"/>
        <v>3</v>
      </c>
      <c r="Q598" s="14" t="s">
        <v>8323</v>
      </c>
      <c r="R598" s="14" t="s">
        <v>8324</v>
      </c>
      <c r="S598">
        <v>2</v>
      </c>
      <c r="T598" t="b">
        <v>0</v>
      </c>
      <c r="U598" t="s">
        <v>8272</v>
      </c>
      <c r="V598" t="str">
        <f t="shared" si="80"/>
        <v xml:space="preserve"> </v>
      </c>
      <c r="W598" s="21">
        <f t="shared" si="81"/>
        <v>2</v>
      </c>
      <c r="X598" s="21" t="str">
        <f t="shared" si="82"/>
        <v xml:space="preserve"> </v>
      </c>
    </row>
    <row r="599" spans="1:24" ht="43.2" x14ac:dyDescent="0.3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75"/>
        <v>42582.666666666672</v>
      </c>
      <c r="K599">
        <v>1466787335</v>
      </c>
      <c r="L599" s="10">
        <f t="shared" si="76"/>
        <v>42545.705266203702</v>
      </c>
      <c r="M599" s="11">
        <f t="shared" si="77"/>
        <v>36.961400462969323</v>
      </c>
      <c r="N599" t="b">
        <v>0</v>
      </c>
      <c r="O599" s="9">
        <f t="shared" si="78"/>
        <v>2.6666666666666666E-3</v>
      </c>
      <c r="P599" s="14">
        <f t="shared" si="79"/>
        <v>10</v>
      </c>
      <c r="Q599" s="14" t="s">
        <v>8323</v>
      </c>
      <c r="R599" s="14" t="s">
        <v>8324</v>
      </c>
      <c r="S599">
        <v>2</v>
      </c>
      <c r="T599" t="b">
        <v>0</v>
      </c>
      <c r="U599" t="s">
        <v>8272</v>
      </c>
      <c r="V599" t="str">
        <f t="shared" si="80"/>
        <v xml:space="preserve"> </v>
      </c>
      <c r="W599" s="21">
        <f t="shared" si="81"/>
        <v>2</v>
      </c>
      <c r="X599" s="21" t="str">
        <f t="shared" si="82"/>
        <v xml:space="preserve"> </v>
      </c>
    </row>
    <row r="600" spans="1:24" ht="28.8" x14ac:dyDescent="0.3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75"/>
        <v>41978.00209490741</v>
      </c>
      <c r="K600">
        <v>1415145781</v>
      </c>
      <c r="L600" s="10">
        <f t="shared" si="76"/>
        <v>41948.00209490741</v>
      </c>
      <c r="M600" s="11">
        <f t="shared" si="77"/>
        <v>30</v>
      </c>
      <c r="N600" t="b">
        <v>0</v>
      </c>
      <c r="O600" s="9">
        <f t="shared" si="78"/>
        <v>0.34</v>
      </c>
      <c r="P600" s="14">
        <f t="shared" si="79"/>
        <v>121.42857142857143</v>
      </c>
      <c r="Q600" s="14" t="s">
        <v>8323</v>
      </c>
      <c r="R600" s="14" t="s">
        <v>8324</v>
      </c>
      <c r="S600">
        <v>7</v>
      </c>
      <c r="T600" t="b">
        <v>0</v>
      </c>
      <c r="U600" t="s">
        <v>8272</v>
      </c>
      <c r="V600" t="str">
        <f t="shared" si="80"/>
        <v xml:space="preserve"> </v>
      </c>
      <c r="W600" s="21">
        <f t="shared" si="81"/>
        <v>7</v>
      </c>
      <c r="X600" s="21" t="str">
        <f t="shared" si="82"/>
        <v xml:space="preserve"> </v>
      </c>
    </row>
    <row r="601" spans="1:24" ht="43.2" x14ac:dyDescent="0.3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75"/>
        <v>42071.636111111111</v>
      </c>
      <c r="K601">
        <v>1423769402</v>
      </c>
      <c r="L601" s="10">
        <f t="shared" si="76"/>
        <v>42047.812523148154</v>
      </c>
      <c r="M601" s="11">
        <f t="shared" si="77"/>
        <v>23.82358796295739</v>
      </c>
      <c r="N601" t="b">
        <v>0</v>
      </c>
      <c r="O601" s="9">
        <f t="shared" si="78"/>
        <v>6.2E-4</v>
      </c>
      <c r="P601" s="14">
        <f t="shared" si="79"/>
        <v>15.5</v>
      </c>
      <c r="Q601" s="14" t="s">
        <v>8323</v>
      </c>
      <c r="R601" s="14" t="s">
        <v>8324</v>
      </c>
      <c r="S601">
        <v>2</v>
      </c>
      <c r="T601" t="b">
        <v>0</v>
      </c>
      <c r="U601" t="s">
        <v>8272</v>
      </c>
      <c r="V601" t="str">
        <f t="shared" si="80"/>
        <v xml:space="preserve"> </v>
      </c>
      <c r="W601" s="21">
        <f t="shared" si="81"/>
        <v>2</v>
      </c>
      <c r="X601" s="21" t="str">
        <f t="shared" si="82"/>
        <v xml:space="preserve"> </v>
      </c>
    </row>
    <row r="602" spans="1:24" ht="28.8" x14ac:dyDescent="0.3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75"/>
        <v>42133.798171296294</v>
      </c>
      <c r="K602">
        <v>1426014562</v>
      </c>
      <c r="L602" s="10">
        <f t="shared" si="76"/>
        <v>42073.798171296294</v>
      </c>
      <c r="M602" s="11">
        <f t="shared" si="77"/>
        <v>60</v>
      </c>
      <c r="N602" t="b">
        <v>0</v>
      </c>
      <c r="O602" s="9">
        <f t="shared" si="78"/>
        <v>0.02</v>
      </c>
      <c r="P602" s="14">
        <f t="shared" si="79"/>
        <v>100</v>
      </c>
      <c r="Q602" s="14" t="s">
        <v>8323</v>
      </c>
      <c r="R602" s="14" t="s">
        <v>8324</v>
      </c>
      <c r="S602">
        <v>1</v>
      </c>
      <c r="T602" t="b">
        <v>0</v>
      </c>
      <c r="U602" t="s">
        <v>8272</v>
      </c>
      <c r="V602" t="str">
        <f t="shared" si="80"/>
        <v xml:space="preserve"> </v>
      </c>
      <c r="W602" s="21" t="str">
        <f t="shared" si="81"/>
        <v xml:space="preserve"> </v>
      </c>
      <c r="X602" s="21">
        <f t="shared" si="82"/>
        <v>1</v>
      </c>
    </row>
    <row r="603" spans="1:24" ht="43.2" x14ac:dyDescent="0.3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75"/>
        <v>41999.858090277776</v>
      </c>
      <c r="K603">
        <v>1417034139</v>
      </c>
      <c r="L603" s="10">
        <f t="shared" si="76"/>
        <v>41969.858090277776</v>
      </c>
      <c r="M603" s="11">
        <f t="shared" si="77"/>
        <v>30</v>
      </c>
      <c r="N603" t="b">
        <v>0</v>
      </c>
      <c r="O603" s="9">
        <f t="shared" si="78"/>
        <v>1.4E-2</v>
      </c>
      <c r="P603" s="14">
        <f t="shared" si="79"/>
        <v>23.333333333333332</v>
      </c>
      <c r="Q603" s="14" t="s">
        <v>8323</v>
      </c>
      <c r="R603" s="14" t="s">
        <v>8324</v>
      </c>
      <c r="S603">
        <v>6</v>
      </c>
      <c r="T603" t="b">
        <v>0</v>
      </c>
      <c r="U603" t="s">
        <v>8272</v>
      </c>
      <c r="V603" t="str">
        <f t="shared" si="80"/>
        <v xml:space="preserve"> </v>
      </c>
      <c r="W603" s="21" t="str">
        <f t="shared" si="81"/>
        <v xml:space="preserve"> </v>
      </c>
      <c r="X603" s="21">
        <f t="shared" si="82"/>
        <v>6</v>
      </c>
    </row>
    <row r="604" spans="1:24" ht="43.2" x14ac:dyDescent="0.3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75"/>
        <v>42173.79415509259</v>
      </c>
      <c r="K604">
        <v>1432062215</v>
      </c>
      <c r="L604" s="10">
        <f t="shared" si="76"/>
        <v>42143.79415509259</v>
      </c>
      <c r="M604" s="11">
        <f t="shared" si="77"/>
        <v>30</v>
      </c>
      <c r="N604" t="b">
        <v>0</v>
      </c>
      <c r="O604" s="9">
        <f t="shared" si="78"/>
        <v>0</v>
      </c>
      <c r="P604" s="14">
        <f t="shared" si="79"/>
        <v>0</v>
      </c>
      <c r="Q604" s="14" t="s">
        <v>8323</v>
      </c>
      <c r="R604" s="14" t="s">
        <v>8324</v>
      </c>
      <c r="S604">
        <v>0</v>
      </c>
      <c r="T604" t="b">
        <v>0</v>
      </c>
      <c r="U604" t="s">
        <v>8272</v>
      </c>
      <c r="V604" t="str">
        <f t="shared" si="80"/>
        <v xml:space="preserve"> </v>
      </c>
      <c r="W604" s="21" t="str">
        <f t="shared" si="81"/>
        <v xml:space="preserve"> </v>
      </c>
      <c r="X604" s="21">
        <f t="shared" si="82"/>
        <v>0</v>
      </c>
    </row>
    <row r="605" spans="1:24" ht="43.2" x14ac:dyDescent="0.3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75"/>
        <v>41865.639155092591</v>
      </c>
      <c r="K605">
        <v>1405437623</v>
      </c>
      <c r="L605" s="10">
        <f t="shared" si="76"/>
        <v>41835.639155092591</v>
      </c>
      <c r="M605" s="11">
        <f t="shared" si="77"/>
        <v>30</v>
      </c>
      <c r="N605" t="b">
        <v>0</v>
      </c>
      <c r="O605" s="9">
        <f t="shared" si="78"/>
        <v>3.9334666666666664E-2</v>
      </c>
      <c r="P605" s="14">
        <f t="shared" si="79"/>
        <v>45.386153846153846</v>
      </c>
      <c r="Q605" s="14" t="s">
        <v>8323</v>
      </c>
      <c r="R605" s="14" t="s">
        <v>8324</v>
      </c>
      <c r="S605">
        <v>13</v>
      </c>
      <c r="T605" t="b">
        <v>0</v>
      </c>
      <c r="U605" t="s">
        <v>8272</v>
      </c>
      <c r="V605" t="str">
        <f t="shared" si="80"/>
        <v xml:space="preserve"> </v>
      </c>
      <c r="W605" s="21" t="str">
        <f t="shared" si="81"/>
        <v xml:space="preserve"> </v>
      </c>
      <c r="X605" s="21">
        <f t="shared" si="82"/>
        <v>13</v>
      </c>
    </row>
    <row r="606" spans="1:24" ht="43.2" x14ac:dyDescent="0.3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75"/>
        <v>41879.035370370373</v>
      </c>
      <c r="K606">
        <v>1406595056</v>
      </c>
      <c r="L606" s="10">
        <f t="shared" si="76"/>
        <v>41849.035370370373</v>
      </c>
      <c r="M606" s="11">
        <f t="shared" si="77"/>
        <v>30</v>
      </c>
      <c r="N606" t="b">
        <v>0</v>
      </c>
      <c r="O606" s="9">
        <f t="shared" si="78"/>
        <v>0</v>
      </c>
      <c r="P606" s="14">
        <f t="shared" si="79"/>
        <v>0</v>
      </c>
      <c r="Q606" s="14" t="s">
        <v>8323</v>
      </c>
      <c r="R606" s="14" t="s">
        <v>8324</v>
      </c>
      <c r="S606">
        <v>0</v>
      </c>
      <c r="T606" t="b">
        <v>0</v>
      </c>
      <c r="U606" t="s">
        <v>8272</v>
      </c>
      <c r="V606" t="str">
        <f t="shared" si="80"/>
        <v xml:space="preserve"> </v>
      </c>
      <c r="W606" s="21" t="str">
        <f t="shared" si="81"/>
        <v xml:space="preserve"> </v>
      </c>
      <c r="X606" s="21">
        <f t="shared" si="82"/>
        <v>0</v>
      </c>
    </row>
    <row r="607" spans="1:24" ht="28.8" x14ac:dyDescent="0.3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75"/>
        <v>42239.357731481476</v>
      </c>
      <c r="K607">
        <v>1436430908</v>
      </c>
      <c r="L607" s="10">
        <f t="shared" si="76"/>
        <v>42194.357731481476</v>
      </c>
      <c r="M607" s="11">
        <f t="shared" si="77"/>
        <v>45</v>
      </c>
      <c r="N607" t="b">
        <v>0</v>
      </c>
      <c r="O607" s="9">
        <f t="shared" si="78"/>
        <v>2.6200000000000001E-2</v>
      </c>
      <c r="P607" s="14">
        <f t="shared" si="79"/>
        <v>16.375</v>
      </c>
      <c r="Q607" s="14" t="s">
        <v>8323</v>
      </c>
      <c r="R607" s="14" t="s">
        <v>8324</v>
      </c>
      <c r="S607">
        <v>8</v>
      </c>
      <c r="T607" t="b">
        <v>0</v>
      </c>
      <c r="U607" t="s">
        <v>8272</v>
      </c>
      <c r="V607" t="str">
        <f t="shared" si="80"/>
        <v xml:space="preserve"> </v>
      </c>
      <c r="W607" s="21" t="str">
        <f t="shared" si="81"/>
        <v xml:space="preserve"> </v>
      </c>
      <c r="X607" s="21">
        <f t="shared" si="82"/>
        <v>8</v>
      </c>
    </row>
    <row r="608" spans="1:24" ht="57.6" x14ac:dyDescent="0.3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75"/>
        <v>42148.625</v>
      </c>
      <c r="K608">
        <v>1428507409</v>
      </c>
      <c r="L608" s="10">
        <f t="shared" si="76"/>
        <v>42102.650567129633</v>
      </c>
      <c r="M608" s="11">
        <f t="shared" si="77"/>
        <v>45.974432870367309</v>
      </c>
      <c r="N608" t="b">
        <v>0</v>
      </c>
      <c r="O608" s="9">
        <f t="shared" si="78"/>
        <v>2E-3</v>
      </c>
      <c r="P608" s="14">
        <f t="shared" si="79"/>
        <v>10</v>
      </c>
      <c r="Q608" s="14" t="s">
        <v>8323</v>
      </c>
      <c r="R608" s="14" t="s">
        <v>8324</v>
      </c>
      <c r="S608">
        <v>1</v>
      </c>
      <c r="T608" t="b">
        <v>0</v>
      </c>
      <c r="U608" t="s">
        <v>8272</v>
      </c>
      <c r="V608" t="str">
        <f t="shared" si="80"/>
        <v xml:space="preserve"> </v>
      </c>
      <c r="W608" s="21" t="str">
        <f t="shared" si="81"/>
        <v xml:space="preserve"> </v>
      </c>
      <c r="X608" s="21">
        <f t="shared" si="82"/>
        <v>1</v>
      </c>
    </row>
    <row r="609" spans="1:24" ht="43.2" x14ac:dyDescent="0.3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75"/>
        <v>42330.867314814815</v>
      </c>
      <c r="K609">
        <v>1445629736</v>
      </c>
      <c r="L609" s="10">
        <f t="shared" si="76"/>
        <v>42300.825648148151</v>
      </c>
      <c r="M609" s="11">
        <f t="shared" si="77"/>
        <v>30.041666666664241</v>
      </c>
      <c r="N609" t="b">
        <v>0</v>
      </c>
      <c r="O609" s="9">
        <f t="shared" si="78"/>
        <v>0</v>
      </c>
      <c r="P609" s="14">
        <f t="shared" si="79"/>
        <v>0</v>
      </c>
      <c r="Q609" s="14" t="s">
        <v>8323</v>
      </c>
      <c r="R609" s="14" t="s">
        <v>8324</v>
      </c>
      <c r="S609">
        <v>0</v>
      </c>
      <c r="T609" t="b">
        <v>0</v>
      </c>
      <c r="U609" t="s">
        <v>8272</v>
      </c>
      <c r="V609" t="str">
        <f t="shared" si="80"/>
        <v xml:space="preserve"> </v>
      </c>
      <c r="W609" s="21" t="str">
        <f t="shared" si="81"/>
        <v xml:space="preserve"> </v>
      </c>
      <c r="X609" s="21">
        <f t="shared" si="82"/>
        <v>0</v>
      </c>
    </row>
    <row r="610" spans="1:24" ht="43.2" x14ac:dyDescent="0.3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75"/>
        <v>42170.921064814815</v>
      </c>
      <c r="K610">
        <v>1431813980</v>
      </c>
      <c r="L610" s="10">
        <f t="shared" si="76"/>
        <v>42140.921064814815</v>
      </c>
      <c r="M610" s="11">
        <f t="shared" si="77"/>
        <v>30</v>
      </c>
      <c r="N610" t="b">
        <v>0</v>
      </c>
      <c r="O610" s="9">
        <f t="shared" si="78"/>
        <v>9.7400000000000004E-3</v>
      </c>
      <c r="P610" s="14">
        <f t="shared" si="79"/>
        <v>292.2</v>
      </c>
      <c r="Q610" s="14" t="s">
        <v>8323</v>
      </c>
      <c r="R610" s="14" t="s">
        <v>8324</v>
      </c>
      <c r="S610">
        <v>5</v>
      </c>
      <c r="T610" t="b">
        <v>0</v>
      </c>
      <c r="U610" t="s">
        <v>8272</v>
      </c>
      <c r="V610" t="str">
        <f t="shared" si="80"/>
        <v xml:space="preserve"> </v>
      </c>
      <c r="W610" s="21" t="str">
        <f t="shared" si="81"/>
        <v xml:space="preserve"> </v>
      </c>
      <c r="X610" s="21">
        <f t="shared" si="82"/>
        <v>5</v>
      </c>
    </row>
    <row r="611" spans="1:24" ht="43.2" x14ac:dyDescent="0.3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75"/>
        <v>42337.075740740736</v>
      </c>
      <c r="K611">
        <v>1446166144</v>
      </c>
      <c r="L611" s="10">
        <f t="shared" si="76"/>
        <v>42307.034074074079</v>
      </c>
      <c r="M611" s="11">
        <f t="shared" si="77"/>
        <v>30.041666666656965</v>
      </c>
      <c r="N611" t="b">
        <v>0</v>
      </c>
      <c r="O611" s="9">
        <f t="shared" si="78"/>
        <v>6.41025641025641E-3</v>
      </c>
      <c r="P611" s="14">
        <f t="shared" si="79"/>
        <v>5</v>
      </c>
      <c r="Q611" s="14" t="s">
        <v>8323</v>
      </c>
      <c r="R611" s="14" t="s">
        <v>8324</v>
      </c>
      <c r="S611">
        <v>1</v>
      </c>
      <c r="T611" t="b">
        <v>0</v>
      </c>
      <c r="U611" t="s">
        <v>8272</v>
      </c>
      <c r="V611" t="str">
        <f t="shared" si="80"/>
        <v xml:space="preserve"> </v>
      </c>
      <c r="W611" s="21" t="str">
        <f t="shared" si="81"/>
        <v xml:space="preserve"> </v>
      </c>
      <c r="X611" s="21">
        <f t="shared" si="82"/>
        <v>1</v>
      </c>
    </row>
    <row r="612" spans="1:24" ht="43.2" x14ac:dyDescent="0.3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75"/>
        <v>42116.83085648148</v>
      </c>
      <c r="K612">
        <v>1427140586</v>
      </c>
      <c r="L612" s="10">
        <f t="shared" si="76"/>
        <v>42086.83085648148</v>
      </c>
      <c r="M612" s="11">
        <f t="shared" si="77"/>
        <v>30</v>
      </c>
      <c r="N612" t="b">
        <v>0</v>
      </c>
      <c r="O612" s="9">
        <f t="shared" si="78"/>
        <v>0</v>
      </c>
      <c r="P612" s="14">
        <f t="shared" si="79"/>
        <v>0</v>
      </c>
      <c r="Q612" s="14" t="s">
        <v>8323</v>
      </c>
      <c r="R612" s="14" t="s">
        <v>8324</v>
      </c>
      <c r="S612">
        <v>0</v>
      </c>
      <c r="T612" t="b">
        <v>0</v>
      </c>
      <c r="U612" t="s">
        <v>8272</v>
      </c>
      <c r="V612" t="str">
        <f t="shared" si="80"/>
        <v xml:space="preserve"> </v>
      </c>
      <c r="W612" s="21" t="str">
        <f t="shared" si="81"/>
        <v xml:space="preserve"> </v>
      </c>
      <c r="X612" s="21">
        <f t="shared" si="82"/>
        <v>0</v>
      </c>
    </row>
    <row r="613" spans="1:24" ht="43.2" x14ac:dyDescent="0.3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75"/>
        <v>42388.560613425929</v>
      </c>
      <c r="K613">
        <v>1448026037</v>
      </c>
      <c r="L613" s="10">
        <f t="shared" si="76"/>
        <v>42328.560613425929</v>
      </c>
      <c r="M613" s="11">
        <f t="shared" si="77"/>
        <v>60</v>
      </c>
      <c r="N613" t="b">
        <v>0</v>
      </c>
      <c r="O613" s="9">
        <f t="shared" si="78"/>
        <v>0</v>
      </c>
      <c r="P613" s="14">
        <f t="shared" si="79"/>
        <v>0</v>
      </c>
      <c r="Q613" s="14" t="s">
        <v>8323</v>
      </c>
      <c r="R613" s="14" t="s">
        <v>8324</v>
      </c>
      <c r="S613">
        <v>0</v>
      </c>
      <c r="T613" t="b">
        <v>0</v>
      </c>
      <c r="U613" t="s">
        <v>8272</v>
      </c>
      <c r="V613" t="str">
        <f t="shared" si="80"/>
        <v xml:space="preserve"> </v>
      </c>
      <c r="W613" s="21" t="str">
        <f t="shared" si="81"/>
        <v xml:space="preserve"> </v>
      </c>
      <c r="X613" s="21">
        <f t="shared" si="82"/>
        <v>0</v>
      </c>
    </row>
    <row r="614" spans="1:24" ht="28.8" x14ac:dyDescent="0.3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75"/>
        <v>42615.031782407401</v>
      </c>
      <c r="K614">
        <v>1470185146</v>
      </c>
      <c r="L614" s="10">
        <f t="shared" si="76"/>
        <v>42585.031782407401</v>
      </c>
      <c r="M614" s="11">
        <f t="shared" si="77"/>
        <v>30</v>
      </c>
      <c r="N614" t="b">
        <v>0</v>
      </c>
      <c r="O614" s="9">
        <f t="shared" si="78"/>
        <v>0</v>
      </c>
      <c r="P614" s="14">
        <f t="shared" si="79"/>
        <v>0</v>
      </c>
      <c r="Q614" s="14" t="s">
        <v>8323</v>
      </c>
      <c r="R614" s="14" t="s">
        <v>8324</v>
      </c>
      <c r="S614">
        <v>0</v>
      </c>
      <c r="T614" t="b">
        <v>0</v>
      </c>
      <c r="U614" t="s">
        <v>8272</v>
      </c>
      <c r="V614" t="str">
        <f t="shared" si="80"/>
        <v xml:space="preserve"> </v>
      </c>
      <c r="W614" s="21" t="str">
        <f t="shared" si="81"/>
        <v xml:space="preserve"> </v>
      </c>
      <c r="X614" s="21">
        <f t="shared" si="82"/>
        <v>0</v>
      </c>
    </row>
    <row r="615" spans="1:24" ht="43.2" x14ac:dyDescent="0.3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75"/>
        <v>42278.207638888889</v>
      </c>
      <c r="K615">
        <v>1441022120</v>
      </c>
      <c r="L615" s="10">
        <f t="shared" si="76"/>
        <v>42247.496759259258</v>
      </c>
      <c r="M615" s="11">
        <f t="shared" si="77"/>
        <v>30.710879629630654</v>
      </c>
      <c r="N615" t="b">
        <v>0</v>
      </c>
      <c r="O615" s="9">
        <f t="shared" si="78"/>
        <v>0.21363333333333334</v>
      </c>
      <c r="P615" s="14">
        <f t="shared" si="79"/>
        <v>105.93388429752066</v>
      </c>
      <c r="Q615" s="14" t="s">
        <v>8323</v>
      </c>
      <c r="R615" s="14" t="s">
        <v>8324</v>
      </c>
      <c r="S615">
        <v>121</v>
      </c>
      <c r="T615" t="b">
        <v>0</v>
      </c>
      <c r="U615" t="s">
        <v>8272</v>
      </c>
      <c r="V615" t="str">
        <f t="shared" si="80"/>
        <v xml:space="preserve"> </v>
      </c>
      <c r="W615" s="21" t="str">
        <f t="shared" si="81"/>
        <v xml:space="preserve"> </v>
      </c>
      <c r="X615" s="21">
        <f t="shared" si="82"/>
        <v>121</v>
      </c>
    </row>
    <row r="616" spans="1:24" ht="43.2" x14ac:dyDescent="0.3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75"/>
        <v>42545.061805555553</v>
      </c>
      <c r="K616">
        <v>1464139740</v>
      </c>
      <c r="L616" s="10">
        <f t="shared" si="76"/>
        <v>42515.061805555553</v>
      </c>
      <c r="M616" s="11">
        <f t="shared" si="77"/>
        <v>30</v>
      </c>
      <c r="N616" t="b">
        <v>0</v>
      </c>
      <c r="O616" s="9">
        <f t="shared" si="78"/>
        <v>0</v>
      </c>
      <c r="P616" s="14">
        <f t="shared" si="79"/>
        <v>0</v>
      </c>
      <c r="Q616" s="14" t="s">
        <v>8323</v>
      </c>
      <c r="R616" s="14" t="s">
        <v>8324</v>
      </c>
      <c r="S616">
        <v>0</v>
      </c>
      <c r="T616" t="b">
        <v>0</v>
      </c>
      <c r="U616" t="s">
        <v>8272</v>
      </c>
      <c r="V616" t="str">
        <f t="shared" si="80"/>
        <v xml:space="preserve"> </v>
      </c>
      <c r="W616" s="21" t="str">
        <f t="shared" si="81"/>
        <v xml:space="preserve"> </v>
      </c>
      <c r="X616" s="21">
        <f t="shared" si="82"/>
        <v>0</v>
      </c>
    </row>
    <row r="617" spans="1:24" ht="43.2" x14ac:dyDescent="0.3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75"/>
        <v>42272.122210648144</v>
      </c>
      <c r="K617">
        <v>1440557759</v>
      </c>
      <c r="L617" s="10">
        <f t="shared" si="76"/>
        <v>42242.122210648144</v>
      </c>
      <c r="M617" s="11">
        <f t="shared" si="77"/>
        <v>30</v>
      </c>
      <c r="N617" t="b">
        <v>0</v>
      </c>
      <c r="O617" s="9">
        <f t="shared" si="78"/>
        <v>0</v>
      </c>
      <c r="P617" s="14">
        <f t="shared" si="79"/>
        <v>0</v>
      </c>
      <c r="Q617" s="14" t="s">
        <v>8323</v>
      </c>
      <c r="R617" s="14" t="s">
        <v>8324</v>
      </c>
      <c r="S617">
        <v>0</v>
      </c>
      <c r="T617" t="b">
        <v>0</v>
      </c>
      <c r="U617" t="s">
        <v>8272</v>
      </c>
      <c r="V617" t="str">
        <f t="shared" si="80"/>
        <v xml:space="preserve"> </v>
      </c>
      <c r="W617" s="21" t="str">
        <f t="shared" si="81"/>
        <v xml:space="preserve"> </v>
      </c>
      <c r="X617" s="21">
        <f t="shared" si="82"/>
        <v>0</v>
      </c>
    </row>
    <row r="618" spans="1:24" ht="43.2" x14ac:dyDescent="0.3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75"/>
        <v>42791.376238425932</v>
      </c>
      <c r="K618">
        <v>1485421307</v>
      </c>
      <c r="L618" s="10">
        <f t="shared" si="76"/>
        <v>42761.376238425932</v>
      </c>
      <c r="M618" s="11">
        <f t="shared" si="77"/>
        <v>30</v>
      </c>
      <c r="N618" t="b">
        <v>0</v>
      </c>
      <c r="O618" s="9">
        <f t="shared" si="78"/>
        <v>0</v>
      </c>
      <c r="P618" s="14">
        <f t="shared" si="79"/>
        <v>0</v>
      </c>
      <c r="Q618" s="14" t="s">
        <v>8323</v>
      </c>
      <c r="R618" s="14" t="s">
        <v>8324</v>
      </c>
      <c r="S618">
        <v>0</v>
      </c>
      <c r="T618" t="b">
        <v>0</v>
      </c>
      <c r="U618" t="s">
        <v>8272</v>
      </c>
      <c r="V618" t="str">
        <f t="shared" si="80"/>
        <v xml:space="preserve"> </v>
      </c>
      <c r="W618" s="21" t="str">
        <f t="shared" si="81"/>
        <v xml:space="preserve"> </v>
      </c>
      <c r="X618" s="21">
        <f t="shared" si="82"/>
        <v>0</v>
      </c>
    </row>
    <row r="619" spans="1:24" ht="57.6" x14ac:dyDescent="0.3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75"/>
        <v>42132.343090277776</v>
      </c>
      <c r="K619">
        <v>1427184843</v>
      </c>
      <c r="L619" s="10">
        <f t="shared" si="76"/>
        <v>42087.343090277776</v>
      </c>
      <c r="M619" s="11">
        <f t="shared" si="77"/>
        <v>45</v>
      </c>
      <c r="N619" t="b">
        <v>0</v>
      </c>
      <c r="O619" s="9">
        <f t="shared" si="78"/>
        <v>0.03</v>
      </c>
      <c r="P619" s="14">
        <f t="shared" si="79"/>
        <v>20</v>
      </c>
      <c r="Q619" s="14" t="s">
        <v>8323</v>
      </c>
      <c r="R619" s="14" t="s">
        <v>8324</v>
      </c>
      <c r="S619">
        <v>3</v>
      </c>
      <c r="T619" t="b">
        <v>0</v>
      </c>
      <c r="U619" t="s">
        <v>8272</v>
      </c>
      <c r="V619" t="str">
        <f t="shared" si="80"/>
        <v xml:space="preserve"> </v>
      </c>
      <c r="W619" s="21" t="str">
        <f t="shared" si="81"/>
        <v xml:space="preserve"> </v>
      </c>
      <c r="X619" s="21">
        <f t="shared" si="82"/>
        <v>3</v>
      </c>
    </row>
    <row r="620" spans="1:24" ht="43.2" x14ac:dyDescent="0.3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75"/>
        <v>42347.810219907406</v>
      </c>
      <c r="K620">
        <v>1447097203</v>
      </c>
      <c r="L620" s="10">
        <f t="shared" si="76"/>
        <v>42317.810219907406</v>
      </c>
      <c r="M620" s="11">
        <f t="shared" si="77"/>
        <v>30</v>
      </c>
      <c r="N620" t="b">
        <v>0</v>
      </c>
      <c r="O620" s="9">
        <f t="shared" si="78"/>
        <v>0</v>
      </c>
      <c r="P620" s="14">
        <f t="shared" si="79"/>
        <v>0</v>
      </c>
      <c r="Q620" s="14" t="s">
        <v>8323</v>
      </c>
      <c r="R620" s="14" t="s">
        <v>8324</v>
      </c>
      <c r="S620">
        <v>0</v>
      </c>
      <c r="T620" t="b">
        <v>0</v>
      </c>
      <c r="U620" t="s">
        <v>8272</v>
      </c>
      <c r="V620" t="str">
        <f t="shared" si="80"/>
        <v xml:space="preserve"> </v>
      </c>
      <c r="W620" s="21" t="str">
        <f t="shared" si="81"/>
        <v xml:space="preserve"> </v>
      </c>
      <c r="X620" s="21">
        <f t="shared" si="82"/>
        <v>0</v>
      </c>
    </row>
    <row r="621" spans="1:24" ht="28.8" x14ac:dyDescent="0.3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75"/>
        <v>41968.692013888889</v>
      </c>
      <c r="K621">
        <v>1411745790</v>
      </c>
      <c r="L621" s="10">
        <f t="shared" si="76"/>
        <v>41908.650347222225</v>
      </c>
      <c r="M621" s="11">
        <f t="shared" si="77"/>
        <v>60.041666666664241</v>
      </c>
      <c r="N621" t="b">
        <v>0</v>
      </c>
      <c r="O621" s="9">
        <f t="shared" si="78"/>
        <v>3.9999999999999998E-7</v>
      </c>
      <c r="P621" s="14">
        <f t="shared" si="79"/>
        <v>1</v>
      </c>
      <c r="Q621" s="14" t="s">
        <v>8323</v>
      </c>
      <c r="R621" s="14" t="s">
        <v>8324</v>
      </c>
      <c r="S621">
        <v>1</v>
      </c>
      <c r="T621" t="b">
        <v>0</v>
      </c>
      <c r="U621" t="s">
        <v>8272</v>
      </c>
      <c r="V621" t="str">
        <f t="shared" si="80"/>
        <v xml:space="preserve"> </v>
      </c>
      <c r="W621" s="21" t="str">
        <f t="shared" si="81"/>
        <v xml:space="preserve"> </v>
      </c>
      <c r="X621" s="21">
        <f t="shared" si="82"/>
        <v>1</v>
      </c>
    </row>
    <row r="622" spans="1:24" ht="43.2" x14ac:dyDescent="0.3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75"/>
        <v>41876.716874999998</v>
      </c>
      <c r="K622">
        <v>1405098738</v>
      </c>
      <c r="L622" s="10">
        <f t="shared" si="76"/>
        <v>41831.716874999998</v>
      </c>
      <c r="M622" s="11">
        <f t="shared" si="77"/>
        <v>45</v>
      </c>
      <c r="N622" t="b">
        <v>0</v>
      </c>
      <c r="O622" s="9">
        <f t="shared" si="78"/>
        <v>0.01</v>
      </c>
      <c r="P622" s="14">
        <f t="shared" si="79"/>
        <v>300</v>
      </c>
      <c r="Q622" s="14" t="s">
        <v>8323</v>
      </c>
      <c r="R622" s="14" t="s">
        <v>8324</v>
      </c>
      <c r="S622">
        <v>1</v>
      </c>
      <c r="T622" t="b">
        <v>0</v>
      </c>
      <c r="U622" t="s">
        <v>8272</v>
      </c>
      <c r="V622" t="str">
        <f t="shared" si="80"/>
        <v xml:space="preserve"> </v>
      </c>
      <c r="W622" s="21" t="str">
        <f t="shared" si="81"/>
        <v xml:space="preserve"> </v>
      </c>
      <c r="X622" s="21">
        <f t="shared" si="82"/>
        <v>1</v>
      </c>
    </row>
    <row r="623" spans="1:24" ht="43.2" x14ac:dyDescent="0.3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75"/>
        <v>42558.987696759257</v>
      </c>
      <c r="K623">
        <v>1465342937</v>
      </c>
      <c r="L623" s="10">
        <f t="shared" si="76"/>
        <v>42528.987696759257</v>
      </c>
      <c r="M623" s="11">
        <f t="shared" si="77"/>
        <v>30</v>
      </c>
      <c r="N623" t="b">
        <v>0</v>
      </c>
      <c r="O623" s="9">
        <f t="shared" si="78"/>
        <v>1.044E-2</v>
      </c>
      <c r="P623" s="14">
        <f t="shared" si="79"/>
        <v>87</v>
      </c>
      <c r="Q623" s="14" t="s">
        <v>8323</v>
      </c>
      <c r="R623" s="14" t="s">
        <v>8324</v>
      </c>
      <c r="S623">
        <v>3</v>
      </c>
      <c r="T623" t="b">
        <v>0</v>
      </c>
      <c r="U623" t="s">
        <v>8272</v>
      </c>
      <c r="V623" t="str">
        <f t="shared" si="80"/>
        <v xml:space="preserve"> </v>
      </c>
      <c r="W623" s="21" t="str">
        <f t="shared" si="81"/>
        <v xml:space="preserve"> </v>
      </c>
      <c r="X623" s="21">
        <f t="shared" si="82"/>
        <v>3</v>
      </c>
    </row>
    <row r="624" spans="1:24" ht="43.2" x14ac:dyDescent="0.3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75"/>
        <v>42552.774745370371</v>
      </c>
      <c r="K624">
        <v>1465670138</v>
      </c>
      <c r="L624" s="10">
        <f t="shared" si="76"/>
        <v>42532.774745370371</v>
      </c>
      <c r="M624" s="11">
        <f t="shared" si="77"/>
        <v>20</v>
      </c>
      <c r="N624" t="b">
        <v>0</v>
      </c>
      <c r="O624" s="9">
        <f t="shared" si="78"/>
        <v>5.6833333333333333E-2</v>
      </c>
      <c r="P624" s="14">
        <f t="shared" si="79"/>
        <v>37.888888888888886</v>
      </c>
      <c r="Q624" s="14" t="s">
        <v>8323</v>
      </c>
      <c r="R624" s="14" t="s">
        <v>8324</v>
      </c>
      <c r="S624">
        <v>9</v>
      </c>
      <c r="T624" t="b">
        <v>0</v>
      </c>
      <c r="U624" t="s">
        <v>8272</v>
      </c>
      <c r="V624" t="str">
        <f t="shared" si="80"/>
        <v xml:space="preserve"> </v>
      </c>
      <c r="W624" s="21" t="str">
        <f t="shared" si="81"/>
        <v xml:space="preserve"> </v>
      </c>
      <c r="X624" s="21">
        <f t="shared" si="82"/>
        <v>9</v>
      </c>
    </row>
    <row r="625" spans="1:24" ht="57.6" x14ac:dyDescent="0.3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75"/>
        <v>42152.009224537032</v>
      </c>
      <c r="K625">
        <v>1430179997</v>
      </c>
      <c r="L625" s="10">
        <f t="shared" si="76"/>
        <v>42122.009224537032</v>
      </c>
      <c r="M625" s="11">
        <f t="shared" si="77"/>
        <v>30</v>
      </c>
      <c r="N625" t="b">
        <v>0</v>
      </c>
      <c r="O625" s="9">
        <f t="shared" si="78"/>
        <v>0</v>
      </c>
      <c r="P625" s="14">
        <f t="shared" si="79"/>
        <v>0</v>
      </c>
      <c r="Q625" s="14" t="s">
        <v>8323</v>
      </c>
      <c r="R625" s="14" t="s">
        <v>8324</v>
      </c>
      <c r="S625">
        <v>0</v>
      </c>
      <c r="T625" t="b">
        <v>0</v>
      </c>
      <c r="U625" t="s">
        <v>8272</v>
      </c>
      <c r="V625" t="str">
        <f t="shared" si="80"/>
        <v xml:space="preserve"> </v>
      </c>
      <c r="W625" s="21" t="str">
        <f t="shared" si="81"/>
        <v xml:space="preserve"> </v>
      </c>
      <c r="X625" s="21">
        <f t="shared" si="82"/>
        <v>0</v>
      </c>
    </row>
    <row r="626" spans="1:24" ht="43.2" x14ac:dyDescent="0.3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75"/>
        <v>42138.988900462966</v>
      </c>
      <c r="K626">
        <v>1429055041</v>
      </c>
      <c r="L626" s="10">
        <f t="shared" si="76"/>
        <v>42108.988900462966</v>
      </c>
      <c r="M626" s="11">
        <f t="shared" si="77"/>
        <v>30</v>
      </c>
      <c r="N626" t="b">
        <v>0</v>
      </c>
      <c r="O626" s="9">
        <f t="shared" si="78"/>
        <v>0</v>
      </c>
      <c r="P626" s="14">
        <f t="shared" si="79"/>
        <v>0</v>
      </c>
      <c r="Q626" s="14" t="s">
        <v>8323</v>
      </c>
      <c r="R626" s="14" t="s">
        <v>8324</v>
      </c>
      <c r="S626">
        <v>0</v>
      </c>
      <c r="T626" t="b">
        <v>0</v>
      </c>
      <c r="U626" t="s">
        <v>8272</v>
      </c>
      <c r="V626" t="str">
        <f t="shared" si="80"/>
        <v xml:space="preserve"> </v>
      </c>
      <c r="W626" s="21" t="str">
        <f t="shared" si="81"/>
        <v xml:space="preserve"> </v>
      </c>
      <c r="X626" s="21">
        <f t="shared" si="82"/>
        <v>0</v>
      </c>
    </row>
    <row r="627" spans="1:24" ht="43.2" x14ac:dyDescent="0.3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75"/>
        <v>42820.853900462964</v>
      </c>
      <c r="K627">
        <v>1487971777</v>
      </c>
      <c r="L627" s="10">
        <f t="shared" si="76"/>
        <v>42790.895567129628</v>
      </c>
      <c r="M627" s="11">
        <f t="shared" si="77"/>
        <v>29.958333333335759</v>
      </c>
      <c r="N627" t="b">
        <v>0</v>
      </c>
      <c r="O627" s="9">
        <f t="shared" si="78"/>
        <v>0</v>
      </c>
      <c r="P627" s="14">
        <f t="shared" si="79"/>
        <v>0</v>
      </c>
      <c r="Q627" s="14" t="s">
        <v>8323</v>
      </c>
      <c r="R627" s="14" t="s">
        <v>8324</v>
      </c>
      <c r="S627">
        <v>0</v>
      </c>
      <c r="T627" t="b">
        <v>0</v>
      </c>
      <c r="U627" t="s">
        <v>8272</v>
      </c>
      <c r="V627" t="str">
        <f t="shared" si="80"/>
        <v xml:space="preserve"> </v>
      </c>
      <c r="W627" s="21" t="str">
        <f t="shared" si="81"/>
        <v xml:space="preserve"> </v>
      </c>
      <c r="X627" s="21">
        <f t="shared" si="82"/>
        <v>0</v>
      </c>
    </row>
    <row r="628" spans="1:24" ht="43.2" x14ac:dyDescent="0.3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75"/>
        <v>42231.556944444441</v>
      </c>
      <c r="K628">
        <v>1436793939</v>
      </c>
      <c r="L628" s="10">
        <f t="shared" si="76"/>
        <v>42198.559479166666</v>
      </c>
      <c r="M628" s="11">
        <f t="shared" si="77"/>
        <v>32.997465277774609</v>
      </c>
      <c r="N628" t="b">
        <v>0</v>
      </c>
      <c r="O628" s="9">
        <f t="shared" si="78"/>
        <v>0.17380000000000001</v>
      </c>
      <c r="P628" s="14">
        <f t="shared" si="79"/>
        <v>111.41025641025641</v>
      </c>
      <c r="Q628" s="14" t="s">
        <v>8323</v>
      </c>
      <c r="R628" s="14" t="s">
        <v>8324</v>
      </c>
      <c r="S628">
        <v>39</v>
      </c>
      <c r="T628" t="b">
        <v>0</v>
      </c>
      <c r="U628" t="s">
        <v>8272</v>
      </c>
      <c r="V628" t="str">
        <f t="shared" si="80"/>
        <v xml:space="preserve"> </v>
      </c>
      <c r="W628" s="21" t="str">
        <f t="shared" si="81"/>
        <v xml:space="preserve"> </v>
      </c>
      <c r="X628" s="21">
        <f t="shared" si="82"/>
        <v>39</v>
      </c>
    </row>
    <row r="629" spans="1:24" ht="43.2" x14ac:dyDescent="0.3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75"/>
        <v>42443.958333333328</v>
      </c>
      <c r="K629">
        <v>1452842511</v>
      </c>
      <c r="L629" s="10">
        <f t="shared" si="76"/>
        <v>42384.306840277779</v>
      </c>
      <c r="M629" s="11">
        <f t="shared" si="77"/>
        <v>59.651493055549508</v>
      </c>
      <c r="N629" t="b">
        <v>0</v>
      </c>
      <c r="O629" s="9">
        <f t="shared" si="78"/>
        <v>2.0000000000000001E-4</v>
      </c>
      <c r="P629" s="14">
        <f t="shared" si="79"/>
        <v>90</v>
      </c>
      <c r="Q629" s="14" t="s">
        <v>8323</v>
      </c>
      <c r="R629" s="14" t="s">
        <v>8324</v>
      </c>
      <c r="S629">
        <v>1</v>
      </c>
      <c r="T629" t="b">
        <v>0</v>
      </c>
      <c r="U629" t="s">
        <v>8272</v>
      </c>
      <c r="V629" t="str">
        <f t="shared" si="80"/>
        <v xml:space="preserve"> </v>
      </c>
      <c r="W629" s="21" t="str">
        <f t="shared" si="81"/>
        <v xml:space="preserve"> </v>
      </c>
      <c r="X629" s="21">
        <f t="shared" si="82"/>
        <v>1</v>
      </c>
    </row>
    <row r="630" spans="1:24" ht="43.2" x14ac:dyDescent="0.3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75"/>
        <v>41833.692789351851</v>
      </c>
      <c r="K630">
        <v>1402677457</v>
      </c>
      <c r="L630" s="10">
        <f t="shared" si="76"/>
        <v>41803.692789351851</v>
      </c>
      <c r="M630" s="11">
        <f t="shared" si="77"/>
        <v>30</v>
      </c>
      <c r="N630" t="b">
        <v>0</v>
      </c>
      <c r="O630" s="9">
        <f t="shared" si="78"/>
        <v>0</v>
      </c>
      <c r="P630" s="14">
        <f t="shared" si="79"/>
        <v>0</v>
      </c>
      <c r="Q630" s="14" t="s">
        <v>8323</v>
      </c>
      <c r="R630" s="14" t="s">
        <v>8324</v>
      </c>
      <c r="S630">
        <v>0</v>
      </c>
      <c r="T630" t="b">
        <v>0</v>
      </c>
      <c r="U630" t="s">
        <v>8272</v>
      </c>
      <c r="V630" t="str">
        <f t="shared" si="80"/>
        <v xml:space="preserve"> </v>
      </c>
      <c r="W630" s="21" t="str">
        <f t="shared" si="81"/>
        <v xml:space="preserve"> </v>
      </c>
      <c r="X630" s="21">
        <f t="shared" si="82"/>
        <v>0</v>
      </c>
    </row>
    <row r="631" spans="1:24" ht="43.2" x14ac:dyDescent="0.3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75"/>
        <v>42504.637824074074</v>
      </c>
      <c r="K631">
        <v>1460647108</v>
      </c>
      <c r="L631" s="10">
        <f t="shared" si="76"/>
        <v>42474.637824074074</v>
      </c>
      <c r="M631" s="11">
        <f t="shared" si="77"/>
        <v>30</v>
      </c>
      <c r="N631" t="b">
        <v>0</v>
      </c>
      <c r="O631" s="9">
        <f t="shared" si="78"/>
        <v>1.75E-3</v>
      </c>
      <c r="P631" s="14">
        <f t="shared" si="79"/>
        <v>116.66666666666667</v>
      </c>
      <c r="Q631" s="14" t="s">
        <v>8323</v>
      </c>
      <c r="R631" s="14" t="s">
        <v>8324</v>
      </c>
      <c r="S631">
        <v>3</v>
      </c>
      <c r="T631" t="b">
        <v>0</v>
      </c>
      <c r="U631" t="s">
        <v>8272</v>
      </c>
      <c r="V631" t="str">
        <f t="shared" si="80"/>
        <v xml:space="preserve"> </v>
      </c>
      <c r="W631" s="21" t="str">
        <f t="shared" si="81"/>
        <v xml:space="preserve"> </v>
      </c>
      <c r="X631" s="21">
        <f t="shared" si="82"/>
        <v>3</v>
      </c>
    </row>
    <row r="632" spans="1:24" ht="57.6" x14ac:dyDescent="0.3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75"/>
        <v>42253.215277777781</v>
      </c>
      <c r="K632">
        <v>1438959121</v>
      </c>
      <c r="L632" s="10">
        <f t="shared" si="76"/>
        <v>42223.619456018518</v>
      </c>
      <c r="M632" s="11">
        <f t="shared" si="77"/>
        <v>29.595821759263345</v>
      </c>
      <c r="N632" t="b">
        <v>0</v>
      </c>
      <c r="O632" s="9">
        <f t="shared" si="78"/>
        <v>8.3340278356529708E-4</v>
      </c>
      <c r="P632" s="14">
        <f t="shared" si="79"/>
        <v>10</v>
      </c>
      <c r="Q632" s="14" t="s">
        <v>8323</v>
      </c>
      <c r="R632" s="14" t="s">
        <v>8324</v>
      </c>
      <c r="S632">
        <v>1</v>
      </c>
      <c r="T632" t="b">
        <v>0</v>
      </c>
      <c r="U632" t="s">
        <v>8272</v>
      </c>
      <c r="V632" t="str">
        <f t="shared" si="80"/>
        <v xml:space="preserve"> </v>
      </c>
      <c r="W632" s="21" t="str">
        <f t="shared" si="81"/>
        <v xml:space="preserve"> </v>
      </c>
      <c r="X632" s="21">
        <f t="shared" si="82"/>
        <v>1</v>
      </c>
    </row>
    <row r="633" spans="1:24" ht="28.8" x14ac:dyDescent="0.3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75"/>
        <v>42518.772326388891</v>
      </c>
      <c r="K633">
        <v>1461954729</v>
      </c>
      <c r="L633" s="10">
        <f t="shared" si="76"/>
        <v>42489.772326388891</v>
      </c>
      <c r="M633" s="11">
        <f t="shared" si="77"/>
        <v>29</v>
      </c>
      <c r="N633" t="b">
        <v>0</v>
      </c>
      <c r="O633" s="9">
        <f t="shared" si="78"/>
        <v>1.38E-2</v>
      </c>
      <c r="P633" s="14">
        <f t="shared" si="79"/>
        <v>76.666666666666671</v>
      </c>
      <c r="Q633" s="14" t="s">
        <v>8323</v>
      </c>
      <c r="R633" s="14" t="s">
        <v>8324</v>
      </c>
      <c r="S633">
        <v>9</v>
      </c>
      <c r="T633" t="b">
        <v>0</v>
      </c>
      <c r="U633" t="s">
        <v>8272</v>
      </c>
      <c r="V633" t="str">
        <f t="shared" si="80"/>
        <v xml:space="preserve"> </v>
      </c>
      <c r="W633" s="21" t="str">
        <f t="shared" si="81"/>
        <v xml:space="preserve"> </v>
      </c>
      <c r="X633" s="21">
        <f t="shared" si="82"/>
        <v>9</v>
      </c>
    </row>
    <row r="634" spans="1:24" ht="28.8" x14ac:dyDescent="0.3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75"/>
        <v>42333.700983796298</v>
      </c>
      <c r="K634">
        <v>1445874565</v>
      </c>
      <c r="L634" s="10">
        <f t="shared" si="76"/>
        <v>42303.659317129626</v>
      </c>
      <c r="M634" s="11">
        <f t="shared" si="77"/>
        <v>30.041666666671517</v>
      </c>
      <c r="N634" t="b">
        <v>0</v>
      </c>
      <c r="O634" s="9">
        <f t="shared" si="78"/>
        <v>0</v>
      </c>
      <c r="P634" s="14">
        <f t="shared" si="79"/>
        <v>0</v>
      </c>
      <c r="Q634" s="14" t="s">
        <v>8323</v>
      </c>
      <c r="R634" s="14" t="s">
        <v>8324</v>
      </c>
      <c r="S634">
        <v>0</v>
      </c>
      <c r="T634" t="b">
        <v>0</v>
      </c>
      <c r="U634" t="s">
        <v>8272</v>
      </c>
      <c r="V634" t="str">
        <f t="shared" si="80"/>
        <v xml:space="preserve"> </v>
      </c>
      <c r="W634" s="21" t="str">
        <f t="shared" si="81"/>
        <v xml:space="preserve"> </v>
      </c>
      <c r="X634" s="21">
        <f t="shared" si="82"/>
        <v>0</v>
      </c>
    </row>
    <row r="635" spans="1:24" ht="43.2" x14ac:dyDescent="0.3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75"/>
        <v>42538.958333333328</v>
      </c>
      <c r="K635">
        <v>1463469062</v>
      </c>
      <c r="L635" s="10">
        <f t="shared" si="76"/>
        <v>42507.29932870371</v>
      </c>
      <c r="M635" s="11">
        <f t="shared" si="77"/>
        <v>31.659004629618721</v>
      </c>
      <c r="N635" t="b">
        <v>0</v>
      </c>
      <c r="O635" s="9">
        <f t="shared" si="78"/>
        <v>0.1245</v>
      </c>
      <c r="P635" s="14">
        <f t="shared" si="79"/>
        <v>49.8</v>
      </c>
      <c r="Q635" s="14" t="s">
        <v>8323</v>
      </c>
      <c r="R635" s="14" t="s">
        <v>8324</v>
      </c>
      <c r="S635">
        <v>25</v>
      </c>
      <c r="T635" t="b">
        <v>0</v>
      </c>
      <c r="U635" t="s">
        <v>8272</v>
      </c>
      <c r="V635" t="str">
        <f t="shared" si="80"/>
        <v xml:space="preserve"> </v>
      </c>
      <c r="W635" s="21" t="str">
        <f t="shared" si="81"/>
        <v xml:space="preserve"> </v>
      </c>
      <c r="X635" s="21">
        <f t="shared" si="82"/>
        <v>25</v>
      </c>
    </row>
    <row r="636" spans="1:24" ht="28.8" x14ac:dyDescent="0.3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75"/>
        <v>42061.928576388891</v>
      </c>
      <c r="K636">
        <v>1422397029</v>
      </c>
      <c r="L636" s="10">
        <f t="shared" si="76"/>
        <v>42031.928576388891</v>
      </c>
      <c r="M636" s="11">
        <f t="shared" si="77"/>
        <v>30</v>
      </c>
      <c r="N636" t="b">
        <v>0</v>
      </c>
      <c r="O636" s="9">
        <f t="shared" si="78"/>
        <v>2.0000000000000001E-4</v>
      </c>
      <c r="P636" s="14">
        <f t="shared" si="79"/>
        <v>1</v>
      </c>
      <c r="Q636" s="14" t="s">
        <v>8323</v>
      </c>
      <c r="R636" s="14" t="s">
        <v>8324</v>
      </c>
      <c r="S636">
        <v>1</v>
      </c>
      <c r="T636" t="b">
        <v>0</v>
      </c>
      <c r="U636" t="s">
        <v>8272</v>
      </c>
      <c r="V636" t="str">
        <f t="shared" si="80"/>
        <v xml:space="preserve"> </v>
      </c>
      <c r="W636" s="21" t="str">
        <f t="shared" si="81"/>
        <v xml:space="preserve"> </v>
      </c>
      <c r="X636" s="21">
        <f t="shared" si="82"/>
        <v>1</v>
      </c>
    </row>
    <row r="637" spans="1:24" ht="28.8" x14ac:dyDescent="0.3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75"/>
        <v>42106.092152777783</v>
      </c>
      <c r="K637">
        <v>1426212762</v>
      </c>
      <c r="L637" s="10">
        <f t="shared" si="76"/>
        <v>42076.092152777783</v>
      </c>
      <c r="M637" s="11">
        <f t="shared" si="77"/>
        <v>30</v>
      </c>
      <c r="N637" t="b">
        <v>0</v>
      </c>
      <c r="O637" s="9">
        <f t="shared" si="78"/>
        <v>8.0000000000000007E-5</v>
      </c>
      <c r="P637" s="14">
        <f t="shared" si="79"/>
        <v>2</v>
      </c>
      <c r="Q637" s="14" t="s">
        <v>8323</v>
      </c>
      <c r="R637" s="14" t="s">
        <v>8324</v>
      </c>
      <c r="S637">
        <v>1</v>
      </c>
      <c r="T637" t="b">
        <v>0</v>
      </c>
      <c r="U637" t="s">
        <v>8272</v>
      </c>
      <c r="V637" t="str">
        <f t="shared" si="80"/>
        <v xml:space="preserve"> </v>
      </c>
      <c r="W637" s="21" t="str">
        <f t="shared" si="81"/>
        <v xml:space="preserve"> </v>
      </c>
      <c r="X637" s="21">
        <f t="shared" si="82"/>
        <v>1</v>
      </c>
    </row>
    <row r="638" spans="1:24" ht="43.2" x14ac:dyDescent="0.3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75"/>
        <v>42161.44930555555</v>
      </c>
      <c r="K638">
        <v>1430996150</v>
      </c>
      <c r="L638" s="10">
        <f t="shared" si="76"/>
        <v>42131.455439814818</v>
      </c>
      <c r="M638" s="11">
        <f t="shared" si="77"/>
        <v>29.993865740732872</v>
      </c>
      <c r="N638" t="b">
        <v>0</v>
      </c>
      <c r="O638" s="9">
        <f t="shared" si="78"/>
        <v>2E-3</v>
      </c>
      <c r="P638" s="14">
        <f t="shared" si="79"/>
        <v>4</v>
      </c>
      <c r="Q638" s="14" t="s">
        <v>8323</v>
      </c>
      <c r="R638" s="14" t="s">
        <v>8324</v>
      </c>
      <c r="S638">
        <v>1</v>
      </c>
      <c r="T638" t="b">
        <v>0</v>
      </c>
      <c r="U638" t="s">
        <v>8272</v>
      </c>
      <c r="V638" t="str">
        <f t="shared" si="80"/>
        <v xml:space="preserve"> </v>
      </c>
      <c r="W638" s="21" t="str">
        <f t="shared" si="81"/>
        <v xml:space="preserve"> </v>
      </c>
      <c r="X638" s="21">
        <f t="shared" si="82"/>
        <v>1</v>
      </c>
    </row>
    <row r="639" spans="1:24" ht="43.2" x14ac:dyDescent="0.3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75"/>
        <v>42791.961111111115</v>
      </c>
      <c r="K639">
        <v>1485558318</v>
      </c>
      <c r="L639" s="10">
        <f t="shared" si="76"/>
        <v>42762.962013888886</v>
      </c>
      <c r="M639" s="11">
        <f t="shared" si="77"/>
        <v>28.999097222229466</v>
      </c>
      <c r="N639" t="b">
        <v>0</v>
      </c>
      <c r="O639" s="9">
        <f t="shared" si="78"/>
        <v>0</v>
      </c>
      <c r="P639" s="14">
        <f t="shared" si="79"/>
        <v>0</v>
      </c>
      <c r="Q639" s="14" t="s">
        <v>8323</v>
      </c>
      <c r="R639" s="14" t="s">
        <v>8324</v>
      </c>
      <c r="S639">
        <v>0</v>
      </c>
      <c r="T639" t="b">
        <v>0</v>
      </c>
      <c r="U639" t="s">
        <v>8272</v>
      </c>
      <c r="V639" t="str">
        <f t="shared" si="80"/>
        <v xml:space="preserve"> </v>
      </c>
      <c r="W639" s="21" t="str">
        <f t="shared" si="81"/>
        <v xml:space="preserve"> </v>
      </c>
      <c r="X639" s="21">
        <f t="shared" si="82"/>
        <v>0</v>
      </c>
    </row>
    <row r="640" spans="1:24" x14ac:dyDescent="0.3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75"/>
        <v>42819.55164351852</v>
      </c>
      <c r="K640">
        <v>1485267262</v>
      </c>
      <c r="L640" s="10">
        <f t="shared" si="76"/>
        <v>42759.593310185184</v>
      </c>
      <c r="M640" s="11">
        <f t="shared" si="77"/>
        <v>59.958333333335759</v>
      </c>
      <c r="N640" t="b">
        <v>0</v>
      </c>
      <c r="O640" s="9">
        <f t="shared" si="78"/>
        <v>9.0000000000000006E-5</v>
      </c>
      <c r="P640" s="14">
        <f t="shared" si="79"/>
        <v>3</v>
      </c>
      <c r="Q640" s="14" t="s">
        <v>8323</v>
      </c>
      <c r="R640" s="14" t="s">
        <v>8324</v>
      </c>
      <c r="S640">
        <v>6</v>
      </c>
      <c r="T640" t="b">
        <v>0</v>
      </c>
      <c r="U640" t="s">
        <v>8272</v>
      </c>
      <c r="V640" t="str">
        <f t="shared" si="80"/>
        <v xml:space="preserve"> </v>
      </c>
      <c r="W640" s="21" t="str">
        <f t="shared" si="81"/>
        <v xml:space="preserve"> </v>
      </c>
      <c r="X640" s="21">
        <f t="shared" si="82"/>
        <v>6</v>
      </c>
    </row>
    <row r="641" spans="1:24" ht="28.8" x14ac:dyDescent="0.3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75"/>
        <v>41925.583275462966</v>
      </c>
      <c r="K641">
        <v>1408024795</v>
      </c>
      <c r="L641" s="10">
        <f t="shared" si="76"/>
        <v>41865.583275462966</v>
      </c>
      <c r="M641" s="11">
        <f t="shared" si="77"/>
        <v>60</v>
      </c>
      <c r="N641" t="b">
        <v>0</v>
      </c>
      <c r="O641" s="9">
        <f t="shared" si="78"/>
        <v>9.9999999999999995E-7</v>
      </c>
      <c r="P641" s="14">
        <f t="shared" si="79"/>
        <v>1</v>
      </c>
      <c r="Q641" s="14" t="s">
        <v>8323</v>
      </c>
      <c r="R641" s="14" t="s">
        <v>8324</v>
      </c>
      <c r="S641">
        <v>1</v>
      </c>
      <c r="T641" t="b">
        <v>0</v>
      </c>
      <c r="U641" t="s">
        <v>8272</v>
      </c>
      <c r="V641" t="str">
        <f t="shared" si="80"/>
        <v xml:space="preserve"> </v>
      </c>
      <c r="W641" s="21" t="str">
        <f t="shared" si="81"/>
        <v xml:space="preserve"> </v>
      </c>
      <c r="X641" s="21">
        <f t="shared" si="82"/>
        <v>1</v>
      </c>
    </row>
    <row r="642" spans="1:24" ht="43.2" x14ac:dyDescent="0.3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ref="J642:J705" si="83">(((I642/60)/60)/24)+DATE(1970,1,1)</f>
        <v>42698.958333333328</v>
      </c>
      <c r="K642">
        <v>1478685915</v>
      </c>
      <c r="L642" s="10">
        <f t="shared" ref="L642:L705" si="84">(((K642/60)/60)/24)+DATE(1970,1,1)</f>
        <v>42683.420312500006</v>
      </c>
      <c r="M642" s="11">
        <f t="shared" ref="M642:M705" si="85">J642-L642</f>
        <v>15.538020833322662</v>
      </c>
      <c r="N642" t="b">
        <v>0</v>
      </c>
      <c r="O642" s="9">
        <f t="shared" ref="O642:O705" si="86">E642/D642</f>
        <v>1.4428571428571428</v>
      </c>
      <c r="P642" s="14">
        <f t="shared" ref="P642:P705" si="87">IF(E642&gt;0,(E642/S642),0)</f>
        <v>50.5</v>
      </c>
      <c r="Q642" s="14" t="s">
        <v>8323</v>
      </c>
      <c r="R642" s="14" t="s">
        <v>8325</v>
      </c>
      <c r="S642">
        <v>2</v>
      </c>
      <c r="T642" t="b">
        <v>1</v>
      </c>
      <c r="U642" t="s">
        <v>8273</v>
      </c>
      <c r="V642">
        <f t="shared" si="80"/>
        <v>2</v>
      </c>
      <c r="W642" s="21" t="str">
        <f t="shared" si="81"/>
        <v xml:space="preserve"> </v>
      </c>
      <c r="X642" s="21" t="str">
        <f t="shared" si="82"/>
        <v xml:space="preserve"> </v>
      </c>
    </row>
    <row r="643" spans="1:24" ht="43.2" x14ac:dyDescent="0.3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si="83"/>
        <v>42229.57</v>
      </c>
      <c r="K643">
        <v>1436881248</v>
      </c>
      <c r="L643" s="10">
        <f t="shared" si="84"/>
        <v>42199.57</v>
      </c>
      <c r="M643" s="11">
        <f t="shared" si="85"/>
        <v>30</v>
      </c>
      <c r="N643" t="b">
        <v>0</v>
      </c>
      <c r="O643" s="9">
        <f t="shared" si="86"/>
        <v>1.1916249999999999</v>
      </c>
      <c r="P643" s="14">
        <f t="shared" si="87"/>
        <v>151.31746031746033</v>
      </c>
      <c r="Q643" s="14" t="s">
        <v>8323</v>
      </c>
      <c r="R643" s="14" t="s">
        <v>8325</v>
      </c>
      <c r="S643">
        <v>315</v>
      </c>
      <c r="T643" t="b">
        <v>1</v>
      </c>
      <c r="U643" t="s">
        <v>8273</v>
      </c>
      <c r="V643">
        <f t="shared" ref="V643:V706" si="88">IF(F643 = "successful",S643," ")</f>
        <v>315</v>
      </c>
      <c r="W643" s="21" t="str">
        <f t="shared" ref="W643:W706" si="89">IF(F643 = "failed",S643," ")</f>
        <v xml:space="preserve"> </v>
      </c>
      <c r="X643" s="21" t="str">
        <f t="shared" ref="X643:X706" si="90">IF(F643 = "canceled",S643," ")</f>
        <v xml:space="preserve"> </v>
      </c>
    </row>
    <row r="644" spans="1:24" ht="43.2" x14ac:dyDescent="0.3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83"/>
        <v>42235.651319444441</v>
      </c>
      <c r="K644">
        <v>1436888274</v>
      </c>
      <c r="L644" s="10">
        <f t="shared" si="84"/>
        <v>42199.651319444441</v>
      </c>
      <c r="M644" s="11">
        <f t="shared" si="85"/>
        <v>36</v>
      </c>
      <c r="N644" t="b">
        <v>0</v>
      </c>
      <c r="O644" s="9">
        <f t="shared" si="86"/>
        <v>14.604850000000001</v>
      </c>
      <c r="P644" s="14">
        <f t="shared" si="87"/>
        <v>134.3592456301748</v>
      </c>
      <c r="Q644" s="14" t="s">
        <v>8323</v>
      </c>
      <c r="R644" s="14" t="s">
        <v>8325</v>
      </c>
      <c r="S644">
        <v>2174</v>
      </c>
      <c r="T644" t="b">
        <v>1</v>
      </c>
      <c r="U644" t="s">
        <v>8273</v>
      </c>
      <c r="V644">
        <f t="shared" si="88"/>
        <v>2174</v>
      </c>
      <c r="W644" s="21" t="str">
        <f t="shared" si="89"/>
        <v xml:space="preserve"> </v>
      </c>
      <c r="X644" s="21" t="str">
        <f t="shared" si="90"/>
        <v xml:space="preserve"> </v>
      </c>
    </row>
    <row r="645" spans="1:24" ht="43.2" x14ac:dyDescent="0.3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83"/>
        <v>42155.642071759255</v>
      </c>
      <c r="K645">
        <v>1428333875</v>
      </c>
      <c r="L645" s="10">
        <f t="shared" si="84"/>
        <v>42100.642071759255</v>
      </c>
      <c r="M645" s="11">
        <f t="shared" si="85"/>
        <v>55</v>
      </c>
      <c r="N645" t="b">
        <v>0</v>
      </c>
      <c r="O645" s="9">
        <f t="shared" si="86"/>
        <v>1.0580799999999999</v>
      </c>
      <c r="P645" s="14">
        <f t="shared" si="87"/>
        <v>174.02631578947367</v>
      </c>
      <c r="Q645" s="14" t="s">
        <v>8323</v>
      </c>
      <c r="R645" s="14" t="s">
        <v>8325</v>
      </c>
      <c r="S645">
        <v>152</v>
      </c>
      <c r="T645" t="b">
        <v>1</v>
      </c>
      <c r="U645" t="s">
        <v>8273</v>
      </c>
      <c r="V645">
        <f t="shared" si="88"/>
        <v>152</v>
      </c>
      <c r="W645" s="21" t="str">
        <f t="shared" si="89"/>
        <v xml:space="preserve"> </v>
      </c>
      <c r="X645" s="21" t="str">
        <f t="shared" si="90"/>
        <v xml:space="preserve"> </v>
      </c>
    </row>
    <row r="646" spans="1:24" ht="43.2" x14ac:dyDescent="0.3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83"/>
        <v>41941.041666666664</v>
      </c>
      <c r="K646">
        <v>1410883139</v>
      </c>
      <c r="L646" s="10">
        <f t="shared" si="84"/>
        <v>41898.665960648148</v>
      </c>
      <c r="M646" s="11">
        <f t="shared" si="85"/>
        <v>42.375706018516212</v>
      </c>
      <c r="N646" t="b">
        <v>0</v>
      </c>
      <c r="O646" s="9">
        <f t="shared" si="86"/>
        <v>3.0011791999999997</v>
      </c>
      <c r="P646" s="14">
        <f t="shared" si="87"/>
        <v>73.486268364348675</v>
      </c>
      <c r="Q646" s="14" t="s">
        <v>8323</v>
      </c>
      <c r="R646" s="14" t="s">
        <v>8325</v>
      </c>
      <c r="S646">
        <v>1021</v>
      </c>
      <c r="T646" t="b">
        <v>1</v>
      </c>
      <c r="U646" t="s">
        <v>8273</v>
      </c>
      <c r="V646">
        <f t="shared" si="88"/>
        <v>1021</v>
      </c>
      <c r="W646" s="21" t="str">
        <f t="shared" si="89"/>
        <v xml:space="preserve"> </v>
      </c>
      <c r="X646" s="21" t="str">
        <f t="shared" si="90"/>
        <v xml:space="preserve"> </v>
      </c>
    </row>
    <row r="647" spans="1:24" ht="28.8" x14ac:dyDescent="0.3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83"/>
        <v>42594.026319444441</v>
      </c>
      <c r="K647">
        <v>1468370274</v>
      </c>
      <c r="L647" s="10">
        <f t="shared" si="84"/>
        <v>42564.026319444441</v>
      </c>
      <c r="M647" s="11">
        <f t="shared" si="85"/>
        <v>30</v>
      </c>
      <c r="N647" t="b">
        <v>0</v>
      </c>
      <c r="O647" s="9">
        <f t="shared" si="86"/>
        <v>2.7869999999999999</v>
      </c>
      <c r="P647" s="14">
        <f t="shared" si="87"/>
        <v>23.518987341772153</v>
      </c>
      <c r="Q647" s="14" t="s">
        <v>8323</v>
      </c>
      <c r="R647" s="14" t="s">
        <v>8325</v>
      </c>
      <c r="S647">
        <v>237</v>
      </c>
      <c r="T647" t="b">
        <v>1</v>
      </c>
      <c r="U647" t="s">
        <v>8273</v>
      </c>
      <c r="V647">
        <f t="shared" si="88"/>
        <v>237</v>
      </c>
      <c r="W647" s="21" t="str">
        <f t="shared" si="89"/>
        <v xml:space="preserve"> </v>
      </c>
      <c r="X647" s="21" t="str">
        <f t="shared" si="90"/>
        <v xml:space="preserve"> </v>
      </c>
    </row>
    <row r="648" spans="1:24" ht="43.2" x14ac:dyDescent="0.3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83"/>
        <v>41862.852627314816</v>
      </c>
      <c r="K648">
        <v>1405196867</v>
      </c>
      <c r="L648" s="10">
        <f t="shared" si="84"/>
        <v>41832.852627314816</v>
      </c>
      <c r="M648" s="11">
        <f t="shared" si="85"/>
        <v>30</v>
      </c>
      <c r="N648" t="b">
        <v>0</v>
      </c>
      <c r="O648" s="9">
        <f t="shared" si="86"/>
        <v>1.3187625000000001</v>
      </c>
      <c r="P648" s="14">
        <f t="shared" si="87"/>
        <v>39.074444444444445</v>
      </c>
      <c r="Q648" s="14" t="s">
        <v>8323</v>
      </c>
      <c r="R648" s="14" t="s">
        <v>8325</v>
      </c>
      <c r="S648">
        <v>27</v>
      </c>
      <c r="T648" t="b">
        <v>1</v>
      </c>
      <c r="U648" t="s">
        <v>8273</v>
      </c>
      <c r="V648">
        <f t="shared" si="88"/>
        <v>27</v>
      </c>
      <c r="W648" s="21" t="str">
        <f t="shared" si="89"/>
        <v xml:space="preserve"> </v>
      </c>
      <c r="X648" s="21" t="str">
        <f t="shared" si="90"/>
        <v xml:space="preserve"> </v>
      </c>
    </row>
    <row r="649" spans="1:24" ht="43.2" x14ac:dyDescent="0.3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83"/>
        <v>42446.726261574076</v>
      </c>
      <c r="K649">
        <v>1455647149</v>
      </c>
      <c r="L649" s="10">
        <f t="shared" si="84"/>
        <v>42416.767928240741</v>
      </c>
      <c r="M649" s="11">
        <f t="shared" si="85"/>
        <v>29.958333333335759</v>
      </c>
      <c r="N649" t="b">
        <v>0</v>
      </c>
      <c r="O649" s="9">
        <f t="shared" si="86"/>
        <v>1.0705</v>
      </c>
      <c r="P649" s="14">
        <f t="shared" si="87"/>
        <v>125.94117647058823</v>
      </c>
      <c r="Q649" s="14" t="s">
        <v>8323</v>
      </c>
      <c r="R649" s="14" t="s">
        <v>8325</v>
      </c>
      <c r="S649">
        <v>17</v>
      </c>
      <c r="T649" t="b">
        <v>1</v>
      </c>
      <c r="U649" t="s">
        <v>8273</v>
      </c>
      <c r="V649">
        <f t="shared" si="88"/>
        <v>17</v>
      </c>
      <c r="W649" s="21" t="str">
        <f t="shared" si="89"/>
        <v xml:space="preserve"> </v>
      </c>
      <c r="X649" s="21" t="str">
        <f t="shared" si="90"/>
        <v xml:space="preserve"> </v>
      </c>
    </row>
    <row r="650" spans="1:24" ht="28.8" x14ac:dyDescent="0.3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83"/>
        <v>41926.693379629629</v>
      </c>
      <c r="K650">
        <v>1410280708</v>
      </c>
      <c r="L650" s="10">
        <f t="shared" si="84"/>
        <v>41891.693379629629</v>
      </c>
      <c r="M650" s="11">
        <f t="shared" si="85"/>
        <v>35</v>
      </c>
      <c r="N650" t="b">
        <v>0</v>
      </c>
      <c r="O650" s="9">
        <f t="shared" si="86"/>
        <v>1.2682285714285715</v>
      </c>
      <c r="P650" s="14">
        <f t="shared" si="87"/>
        <v>1644</v>
      </c>
      <c r="Q650" s="14" t="s">
        <v>8323</v>
      </c>
      <c r="R650" s="14" t="s">
        <v>8325</v>
      </c>
      <c r="S650">
        <v>27</v>
      </c>
      <c r="T650" t="b">
        <v>1</v>
      </c>
      <c r="U650" t="s">
        <v>8273</v>
      </c>
      <c r="V650">
        <f t="shared" si="88"/>
        <v>27</v>
      </c>
      <c r="W650" s="21" t="str">
        <f t="shared" si="89"/>
        <v xml:space="preserve"> </v>
      </c>
      <c r="X650" s="21" t="str">
        <f t="shared" si="90"/>
        <v xml:space="preserve"> </v>
      </c>
    </row>
    <row r="651" spans="1:24" ht="43.2" x14ac:dyDescent="0.3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83"/>
        <v>41898.912187499998</v>
      </c>
      <c r="K651">
        <v>1409090013</v>
      </c>
      <c r="L651" s="10">
        <f t="shared" si="84"/>
        <v>41877.912187499998</v>
      </c>
      <c r="M651" s="11">
        <f t="shared" si="85"/>
        <v>21</v>
      </c>
      <c r="N651" t="b">
        <v>0</v>
      </c>
      <c r="O651" s="9">
        <f t="shared" si="86"/>
        <v>1.3996</v>
      </c>
      <c r="P651" s="14">
        <f t="shared" si="87"/>
        <v>42.670731707317074</v>
      </c>
      <c r="Q651" s="14" t="s">
        <v>8323</v>
      </c>
      <c r="R651" s="14" t="s">
        <v>8325</v>
      </c>
      <c r="S651">
        <v>82</v>
      </c>
      <c r="T651" t="b">
        <v>1</v>
      </c>
      <c r="U651" t="s">
        <v>8273</v>
      </c>
      <c r="V651">
        <f t="shared" si="88"/>
        <v>82</v>
      </c>
      <c r="W651" s="21" t="str">
        <f t="shared" si="89"/>
        <v xml:space="preserve"> </v>
      </c>
      <c r="X651" s="21" t="str">
        <f t="shared" si="90"/>
        <v xml:space="preserve"> </v>
      </c>
    </row>
    <row r="652" spans="1:24" ht="43.2" x14ac:dyDescent="0.3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83"/>
        <v>41992.078518518523</v>
      </c>
      <c r="K652">
        <v>1413766384</v>
      </c>
      <c r="L652" s="10">
        <f t="shared" si="84"/>
        <v>41932.036851851852</v>
      </c>
      <c r="M652" s="11">
        <f t="shared" si="85"/>
        <v>60.041666666671517</v>
      </c>
      <c r="N652" t="b">
        <v>0</v>
      </c>
      <c r="O652" s="9">
        <f t="shared" si="86"/>
        <v>1.1240000000000001</v>
      </c>
      <c r="P652" s="14">
        <f t="shared" si="87"/>
        <v>35.125</v>
      </c>
      <c r="Q652" s="14" t="s">
        <v>8323</v>
      </c>
      <c r="R652" s="14" t="s">
        <v>8325</v>
      </c>
      <c r="S652">
        <v>48</v>
      </c>
      <c r="T652" t="b">
        <v>1</v>
      </c>
      <c r="U652" t="s">
        <v>8273</v>
      </c>
      <c r="V652">
        <f t="shared" si="88"/>
        <v>48</v>
      </c>
      <c r="W652" s="21" t="str">
        <f t="shared" si="89"/>
        <v xml:space="preserve"> </v>
      </c>
      <c r="X652" s="21" t="str">
        <f t="shared" si="90"/>
        <v xml:space="preserve"> </v>
      </c>
    </row>
    <row r="653" spans="1:24" ht="43.2" x14ac:dyDescent="0.3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83"/>
        <v>41986.017488425925</v>
      </c>
      <c r="K653">
        <v>1415838311</v>
      </c>
      <c r="L653" s="10">
        <f t="shared" si="84"/>
        <v>41956.017488425925</v>
      </c>
      <c r="M653" s="11">
        <f t="shared" si="85"/>
        <v>30</v>
      </c>
      <c r="N653" t="b">
        <v>0</v>
      </c>
      <c r="O653" s="9">
        <f t="shared" si="86"/>
        <v>1.00528</v>
      </c>
      <c r="P653" s="14">
        <f t="shared" si="87"/>
        <v>239.35238095238094</v>
      </c>
      <c r="Q653" s="14" t="s">
        <v>8323</v>
      </c>
      <c r="R653" s="14" t="s">
        <v>8325</v>
      </c>
      <c r="S653">
        <v>105</v>
      </c>
      <c r="T653" t="b">
        <v>1</v>
      </c>
      <c r="U653" t="s">
        <v>8273</v>
      </c>
      <c r="V653">
        <f t="shared" si="88"/>
        <v>105</v>
      </c>
      <c r="W653" s="21" t="str">
        <f t="shared" si="89"/>
        <v xml:space="preserve"> </v>
      </c>
      <c r="X653" s="21" t="str">
        <f t="shared" si="90"/>
        <v xml:space="preserve"> </v>
      </c>
    </row>
    <row r="654" spans="1:24" ht="57.6" x14ac:dyDescent="0.3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83"/>
        <v>42705.732060185182</v>
      </c>
      <c r="K654">
        <v>1478018050</v>
      </c>
      <c r="L654" s="10">
        <f t="shared" si="84"/>
        <v>42675.690393518518</v>
      </c>
      <c r="M654" s="11">
        <f t="shared" si="85"/>
        <v>30.041666666664241</v>
      </c>
      <c r="N654" t="b">
        <v>0</v>
      </c>
      <c r="O654" s="9">
        <f t="shared" si="86"/>
        <v>1.0046666666666666</v>
      </c>
      <c r="P654" s="14">
        <f t="shared" si="87"/>
        <v>107.64285714285714</v>
      </c>
      <c r="Q654" s="14" t="s">
        <v>8323</v>
      </c>
      <c r="R654" s="14" t="s">
        <v>8325</v>
      </c>
      <c r="S654">
        <v>28</v>
      </c>
      <c r="T654" t="b">
        <v>1</v>
      </c>
      <c r="U654" t="s">
        <v>8273</v>
      </c>
      <c r="V654">
        <f t="shared" si="88"/>
        <v>28</v>
      </c>
      <c r="W654" s="21" t="str">
        <f t="shared" si="89"/>
        <v xml:space="preserve"> </v>
      </c>
      <c r="X654" s="21" t="str">
        <f t="shared" si="90"/>
        <v xml:space="preserve"> </v>
      </c>
    </row>
    <row r="655" spans="1:24" ht="57.6" x14ac:dyDescent="0.3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83"/>
        <v>42236.618518518517</v>
      </c>
      <c r="K655">
        <v>1436885440</v>
      </c>
      <c r="L655" s="10">
        <f t="shared" si="84"/>
        <v>42199.618518518517</v>
      </c>
      <c r="M655" s="11">
        <f t="shared" si="85"/>
        <v>37</v>
      </c>
      <c r="N655" t="b">
        <v>0</v>
      </c>
      <c r="O655" s="9">
        <f t="shared" si="86"/>
        <v>1.4144600000000001</v>
      </c>
      <c r="P655" s="14">
        <f t="shared" si="87"/>
        <v>95.830623306233065</v>
      </c>
      <c r="Q655" s="14" t="s">
        <v>8323</v>
      </c>
      <c r="R655" s="14" t="s">
        <v>8325</v>
      </c>
      <c r="S655">
        <v>1107</v>
      </c>
      <c r="T655" t="b">
        <v>1</v>
      </c>
      <c r="U655" t="s">
        <v>8273</v>
      </c>
      <c r="V655">
        <f t="shared" si="88"/>
        <v>1107</v>
      </c>
      <c r="W655" s="21" t="str">
        <f t="shared" si="89"/>
        <v xml:space="preserve"> </v>
      </c>
      <c r="X655" s="21" t="str">
        <f t="shared" si="90"/>
        <v xml:space="preserve"> </v>
      </c>
    </row>
    <row r="656" spans="1:24" ht="43.2" x14ac:dyDescent="0.3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83"/>
        <v>42193.957326388889</v>
      </c>
      <c r="K656">
        <v>1433804313</v>
      </c>
      <c r="L656" s="10">
        <f t="shared" si="84"/>
        <v>42163.957326388889</v>
      </c>
      <c r="M656" s="11">
        <f t="shared" si="85"/>
        <v>30</v>
      </c>
      <c r="N656" t="b">
        <v>0</v>
      </c>
      <c r="O656" s="9">
        <f t="shared" si="86"/>
        <v>2.6729166666666666</v>
      </c>
      <c r="P656" s="14">
        <f t="shared" si="87"/>
        <v>31.663376110562684</v>
      </c>
      <c r="Q656" s="14" t="s">
        <v>8323</v>
      </c>
      <c r="R656" s="14" t="s">
        <v>8325</v>
      </c>
      <c r="S656">
        <v>1013</v>
      </c>
      <c r="T656" t="b">
        <v>1</v>
      </c>
      <c r="U656" t="s">
        <v>8273</v>
      </c>
      <c r="V656">
        <f t="shared" si="88"/>
        <v>1013</v>
      </c>
      <c r="W656" s="21" t="str">
        <f t="shared" si="89"/>
        <v xml:space="preserve"> </v>
      </c>
      <c r="X656" s="21" t="str">
        <f t="shared" si="90"/>
        <v xml:space="preserve"> </v>
      </c>
    </row>
    <row r="657" spans="1:24" ht="43.2" x14ac:dyDescent="0.3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83"/>
        <v>42075.915648148148</v>
      </c>
      <c r="K657">
        <v>1423609112</v>
      </c>
      <c r="L657" s="10">
        <f t="shared" si="84"/>
        <v>42045.957314814819</v>
      </c>
      <c r="M657" s="11">
        <f t="shared" si="85"/>
        <v>29.958333333328483</v>
      </c>
      <c r="N657" t="b">
        <v>0</v>
      </c>
      <c r="O657" s="9">
        <f t="shared" si="86"/>
        <v>1.4688749999999999</v>
      </c>
      <c r="P657" s="14">
        <f t="shared" si="87"/>
        <v>42.886861313868614</v>
      </c>
      <c r="Q657" s="14" t="s">
        <v>8323</v>
      </c>
      <c r="R657" s="14" t="s">
        <v>8325</v>
      </c>
      <c r="S657">
        <v>274</v>
      </c>
      <c r="T657" t="b">
        <v>1</v>
      </c>
      <c r="U657" t="s">
        <v>8273</v>
      </c>
      <c r="V657">
        <f t="shared" si="88"/>
        <v>274</v>
      </c>
      <c r="W657" s="21" t="str">
        <f t="shared" si="89"/>
        <v xml:space="preserve"> </v>
      </c>
      <c r="X657" s="21" t="str">
        <f t="shared" si="90"/>
        <v xml:space="preserve"> </v>
      </c>
    </row>
    <row r="658" spans="1:24" ht="43.2" x14ac:dyDescent="0.3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83"/>
        <v>42477.762951388882</v>
      </c>
      <c r="K658">
        <v>1455736719</v>
      </c>
      <c r="L658" s="10">
        <f t="shared" si="84"/>
        <v>42417.804618055554</v>
      </c>
      <c r="M658" s="11">
        <f t="shared" si="85"/>
        <v>59.958333333328483</v>
      </c>
      <c r="N658" t="b">
        <v>0</v>
      </c>
      <c r="O658" s="9">
        <f t="shared" si="86"/>
        <v>2.1356000000000002</v>
      </c>
      <c r="P658" s="14">
        <f t="shared" si="87"/>
        <v>122.73563218390805</v>
      </c>
      <c r="Q658" s="14" t="s">
        <v>8323</v>
      </c>
      <c r="R658" s="14" t="s">
        <v>8325</v>
      </c>
      <c r="S658">
        <v>87</v>
      </c>
      <c r="T658" t="b">
        <v>1</v>
      </c>
      <c r="U658" t="s">
        <v>8273</v>
      </c>
      <c r="V658">
        <f t="shared" si="88"/>
        <v>87</v>
      </c>
      <c r="W658" s="21" t="str">
        <f t="shared" si="89"/>
        <v xml:space="preserve"> </v>
      </c>
      <c r="X658" s="21" t="str">
        <f t="shared" si="90"/>
        <v xml:space="preserve"> </v>
      </c>
    </row>
    <row r="659" spans="1:24" ht="43.2" x14ac:dyDescent="0.3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83"/>
        <v>42361.84574074074</v>
      </c>
      <c r="K659">
        <v>1448309872</v>
      </c>
      <c r="L659" s="10">
        <f t="shared" si="84"/>
        <v>42331.84574074074</v>
      </c>
      <c r="M659" s="11">
        <f t="shared" si="85"/>
        <v>30</v>
      </c>
      <c r="N659" t="b">
        <v>0</v>
      </c>
      <c r="O659" s="9">
        <f t="shared" si="86"/>
        <v>1.2569999999999999</v>
      </c>
      <c r="P659" s="14">
        <f t="shared" si="87"/>
        <v>190.45454545454547</v>
      </c>
      <c r="Q659" s="14" t="s">
        <v>8323</v>
      </c>
      <c r="R659" s="14" t="s">
        <v>8325</v>
      </c>
      <c r="S659">
        <v>99</v>
      </c>
      <c r="T659" t="b">
        <v>1</v>
      </c>
      <c r="U659" t="s">
        <v>8273</v>
      </c>
      <c r="V659">
        <f t="shared" si="88"/>
        <v>99</v>
      </c>
      <c r="W659" s="21" t="str">
        <f t="shared" si="89"/>
        <v xml:space="preserve"> </v>
      </c>
      <c r="X659" s="21" t="str">
        <f t="shared" si="90"/>
        <v xml:space="preserve"> </v>
      </c>
    </row>
    <row r="660" spans="1:24" ht="43.2" x14ac:dyDescent="0.3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83"/>
        <v>42211.75</v>
      </c>
      <c r="K660">
        <v>1435117889</v>
      </c>
      <c r="L660" s="10">
        <f t="shared" si="84"/>
        <v>42179.160752314812</v>
      </c>
      <c r="M660" s="11">
        <f t="shared" si="85"/>
        <v>32.589247685187729</v>
      </c>
      <c r="N660" t="b">
        <v>0</v>
      </c>
      <c r="O660" s="9">
        <f t="shared" si="86"/>
        <v>1.0446206037108834</v>
      </c>
      <c r="P660" s="14">
        <f t="shared" si="87"/>
        <v>109.33695652173913</v>
      </c>
      <c r="Q660" s="14" t="s">
        <v>8323</v>
      </c>
      <c r="R660" s="14" t="s">
        <v>8325</v>
      </c>
      <c r="S660">
        <v>276</v>
      </c>
      <c r="T660" t="b">
        <v>1</v>
      </c>
      <c r="U660" t="s">
        <v>8273</v>
      </c>
      <c r="V660">
        <f t="shared" si="88"/>
        <v>276</v>
      </c>
      <c r="W660" s="21" t="str">
        <f t="shared" si="89"/>
        <v xml:space="preserve"> </v>
      </c>
      <c r="X660" s="21" t="str">
        <f t="shared" si="90"/>
        <v xml:space="preserve"> </v>
      </c>
    </row>
    <row r="661" spans="1:24" x14ac:dyDescent="0.3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83"/>
        <v>42239.593692129631</v>
      </c>
      <c r="K661">
        <v>1437747295</v>
      </c>
      <c r="L661" s="10">
        <f t="shared" si="84"/>
        <v>42209.593692129631</v>
      </c>
      <c r="M661" s="11">
        <f t="shared" si="85"/>
        <v>30</v>
      </c>
      <c r="N661" t="b">
        <v>0</v>
      </c>
      <c r="O661" s="9">
        <f t="shared" si="86"/>
        <v>1.0056666666666667</v>
      </c>
      <c r="P661" s="14">
        <f t="shared" si="87"/>
        <v>143.66666666666666</v>
      </c>
      <c r="Q661" s="14" t="s">
        <v>8323</v>
      </c>
      <c r="R661" s="14" t="s">
        <v>8325</v>
      </c>
      <c r="S661">
        <v>21</v>
      </c>
      <c r="T661" t="b">
        <v>1</v>
      </c>
      <c r="U661" t="s">
        <v>8273</v>
      </c>
      <c r="V661">
        <f t="shared" si="88"/>
        <v>21</v>
      </c>
      <c r="W661" s="21" t="str">
        <f t="shared" si="89"/>
        <v xml:space="preserve"> </v>
      </c>
      <c r="X661" s="21" t="str">
        <f t="shared" si="90"/>
        <v xml:space="preserve"> </v>
      </c>
    </row>
    <row r="662" spans="1:24" ht="43.2" x14ac:dyDescent="0.3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83"/>
        <v>41952.783321759263</v>
      </c>
      <c r="K662">
        <v>1412963279</v>
      </c>
      <c r="L662" s="10">
        <f t="shared" si="84"/>
        <v>41922.741655092592</v>
      </c>
      <c r="M662" s="11">
        <f t="shared" si="85"/>
        <v>30.041666666671517</v>
      </c>
      <c r="N662" t="b">
        <v>0</v>
      </c>
      <c r="O662" s="9">
        <f t="shared" si="86"/>
        <v>3.058E-2</v>
      </c>
      <c r="P662" s="14">
        <f t="shared" si="87"/>
        <v>84.944444444444443</v>
      </c>
      <c r="Q662" s="14" t="s">
        <v>8323</v>
      </c>
      <c r="R662" s="14" t="s">
        <v>8325</v>
      </c>
      <c r="S662">
        <v>18</v>
      </c>
      <c r="T662" t="b">
        <v>0</v>
      </c>
      <c r="U662" t="s">
        <v>8273</v>
      </c>
      <c r="V662" t="str">
        <f t="shared" si="88"/>
        <v xml:space="preserve"> </v>
      </c>
      <c r="W662" s="21">
        <f t="shared" si="89"/>
        <v>18</v>
      </c>
      <c r="X662" s="21" t="str">
        <f t="shared" si="90"/>
        <v xml:space="preserve"> </v>
      </c>
    </row>
    <row r="663" spans="1:24" ht="43.2" x14ac:dyDescent="0.3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83"/>
        <v>42666.645358796297</v>
      </c>
      <c r="K663">
        <v>1474644559</v>
      </c>
      <c r="L663" s="10">
        <f t="shared" si="84"/>
        <v>42636.645358796297</v>
      </c>
      <c r="M663" s="11">
        <f t="shared" si="85"/>
        <v>30</v>
      </c>
      <c r="N663" t="b">
        <v>0</v>
      </c>
      <c r="O663" s="9">
        <f t="shared" si="86"/>
        <v>9.4999999999999998E-3</v>
      </c>
      <c r="P663" s="14">
        <f t="shared" si="87"/>
        <v>10.555555555555555</v>
      </c>
      <c r="Q663" s="14" t="s">
        <v>8323</v>
      </c>
      <c r="R663" s="14" t="s">
        <v>8325</v>
      </c>
      <c r="S663">
        <v>9</v>
      </c>
      <c r="T663" t="b">
        <v>0</v>
      </c>
      <c r="U663" t="s">
        <v>8273</v>
      </c>
      <c r="V663" t="str">
        <f t="shared" si="88"/>
        <v xml:space="preserve"> </v>
      </c>
      <c r="W663" s="21">
        <f t="shared" si="89"/>
        <v>9</v>
      </c>
      <c r="X663" s="21" t="str">
        <f t="shared" si="90"/>
        <v xml:space="preserve"> </v>
      </c>
    </row>
    <row r="664" spans="1:24" ht="43.2" x14ac:dyDescent="0.3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83"/>
        <v>42020.438043981485</v>
      </c>
      <c r="K664">
        <v>1418812247</v>
      </c>
      <c r="L664" s="10">
        <f t="shared" si="84"/>
        <v>41990.438043981485</v>
      </c>
      <c r="M664" s="11">
        <f t="shared" si="85"/>
        <v>30</v>
      </c>
      <c r="N664" t="b">
        <v>0</v>
      </c>
      <c r="O664" s="9">
        <f t="shared" si="86"/>
        <v>4.0000000000000001E-3</v>
      </c>
      <c r="P664" s="14">
        <f t="shared" si="87"/>
        <v>39</v>
      </c>
      <c r="Q664" s="14" t="s">
        <v>8323</v>
      </c>
      <c r="R664" s="14" t="s">
        <v>8325</v>
      </c>
      <c r="S664">
        <v>4</v>
      </c>
      <c r="T664" t="b">
        <v>0</v>
      </c>
      <c r="U664" t="s">
        <v>8273</v>
      </c>
      <c r="V664" t="str">
        <f t="shared" si="88"/>
        <v xml:space="preserve"> </v>
      </c>
      <c r="W664" s="21">
        <f t="shared" si="89"/>
        <v>4</v>
      </c>
      <c r="X664" s="21" t="str">
        <f t="shared" si="90"/>
        <v xml:space="preserve"> </v>
      </c>
    </row>
    <row r="665" spans="1:24" ht="43.2" x14ac:dyDescent="0.3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83"/>
        <v>42203.843240740738</v>
      </c>
      <c r="K665">
        <v>1434658456</v>
      </c>
      <c r="L665" s="10">
        <f t="shared" si="84"/>
        <v>42173.843240740738</v>
      </c>
      <c r="M665" s="11">
        <f t="shared" si="85"/>
        <v>30</v>
      </c>
      <c r="N665" t="b">
        <v>0</v>
      </c>
      <c r="O665" s="9">
        <f t="shared" si="86"/>
        <v>3.5000000000000001E-3</v>
      </c>
      <c r="P665" s="14">
        <f t="shared" si="87"/>
        <v>100</v>
      </c>
      <c r="Q665" s="14" t="s">
        <v>8323</v>
      </c>
      <c r="R665" s="14" t="s">
        <v>8325</v>
      </c>
      <c r="S665">
        <v>7</v>
      </c>
      <c r="T665" t="b">
        <v>0</v>
      </c>
      <c r="U665" t="s">
        <v>8273</v>
      </c>
      <c r="V665" t="str">
        <f t="shared" si="88"/>
        <v xml:space="preserve"> </v>
      </c>
      <c r="W665" s="21">
        <f t="shared" si="89"/>
        <v>7</v>
      </c>
      <c r="X665" s="21" t="str">
        <f t="shared" si="90"/>
        <v xml:space="preserve"> </v>
      </c>
    </row>
    <row r="666" spans="1:24" ht="43.2" x14ac:dyDescent="0.3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83"/>
        <v>42107.666377314818</v>
      </c>
      <c r="K666">
        <v>1426348775</v>
      </c>
      <c r="L666" s="10">
        <f t="shared" si="84"/>
        <v>42077.666377314818</v>
      </c>
      <c r="M666" s="11">
        <f t="shared" si="85"/>
        <v>30</v>
      </c>
      <c r="N666" t="b">
        <v>0</v>
      </c>
      <c r="O666" s="9">
        <f t="shared" si="86"/>
        <v>7.5333333333333335E-2</v>
      </c>
      <c r="P666" s="14">
        <f t="shared" si="87"/>
        <v>31.172413793103448</v>
      </c>
      <c r="Q666" s="14" t="s">
        <v>8323</v>
      </c>
      <c r="R666" s="14" t="s">
        <v>8325</v>
      </c>
      <c r="S666">
        <v>29</v>
      </c>
      <c r="T666" t="b">
        <v>0</v>
      </c>
      <c r="U666" t="s">
        <v>8273</v>
      </c>
      <c r="V666" t="str">
        <f t="shared" si="88"/>
        <v xml:space="preserve"> </v>
      </c>
      <c r="W666" s="21">
        <f t="shared" si="89"/>
        <v>29</v>
      </c>
      <c r="X666" s="21" t="str">
        <f t="shared" si="90"/>
        <v xml:space="preserve"> </v>
      </c>
    </row>
    <row r="667" spans="1:24" ht="43.2" x14ac:dyDescent="0.3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83"/>
        <v>42748.711354166662</v>
      </c>
      <c r="K667">
        <v>1479143061</v>
      </c>
      <c r="L667" s="10">
        <f t="shared" si="84"/>
        <v>42688.711354166662</v>
      </c>
      <c r="M667" s="11">
        <f t="shared" si="85"/>
        <v>60</v>
      </c>
      <c r="N667" t="b">
        <v>0</v>
      </c>
      <c r="O667" s="9">
        <f t="shared" si="86"/>
        <v>0.18640000000000001</v>
      </c>
      <c r="P667" s="14">
        <f t="shared" si="87"/>
        <v>155.33333333333334</v>
      </c>
      <c r="Q667" s="14" t="s">
        <v>8323</v>
      </c>
      <c r="R667" s="14" t="s">
        <v>8325</v>
      </c>
      <c r="S667">
        <v>12</v>
      </c>
      <c r="T667" t="b">
        <v>0</v>
      </c>
      <c r="U667" t="s">
        <v>8273</v>
      </c>
      <c r="V667" t="str">
        <f t="shared" si="88"/>
        <v xml:space="preserve"> </v>
      </c>
      <c r="W667" s="21">
        <f t="shared" si="89"/>
        <v>12</v>
      </c>
      <c r="X667" s="21" t="str">
        <f t="shared" si="90"/>
        <v xml:space="preserve"> </v>
      </c>
    </row>
    <row r="668" spans="1:24" ht="43.2" x14ac:dyDescent="0.3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83"/>
        <v>41868.832152777781</v>
      </c>
      <c r="K668">
        <v>1405713498</v>
      </c>
      <c r="L668" s="10">
        <f t="shared" si="84"/>
        <v>41838.832152777781</v>
      </c>
      <c r="M668" s="11">
        <f t="shared" si="85"/>
        <v>30</v>
      </c>
      <c r="N668" t="b">
        <v>0</v>
      </c>
      <c r="O668" s="9">
        <f t="shared" si="86"/>
        <v>4.0000000000000003E-5</v>
      </c>
      <c r="P668" s="14">
        <f t="shared" si="87"/>
        <v>2</v>
      </c>
      <c r="Q668" s="14" t="s">
        <v>8323</v>
      </c>
      <c r="R668" s="14" t="s">
        <v>8325</v>
      </c>
      <c r="S668">
        <v>4</v>
      </c>
      <c r="T668" t="b">
        <v>0</v>
      </c>
      <c r="U668" t="s">
        <v>8273</v>
      </c>
      <c r="V668" t="str">
        <f t="shared" si="88"/>
        <v xml:space="preserve"> </v>
      </c>
      <c r="W668" s="21">
        <f t="shared" si="89"/>
        <v>4</v>
      </c>
      <c r="X668" s="21" t="str">
        <f t="shared" si="90"/>
        <v xml:space="preserve"> </v>
      </c>
    </row>
    <row r="669" spans="1:24" ht="43.2" x14ac:dyDescent="0.3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83"/>
        <v>42672.373414351852</v>
      </c>
      <c r="K669">
        <v>1474275463</v>
      </c>
      <c r="L669" s="10">
        <f t="shared" si="84"/>
        <v>42632.373414351852</v>
      </c>
      <c r="M669" s="11">
        <f t="shared" si="85"/>
        <v>40</v>
      </c>
      <c r="N669" t="b">
        <v>0</v>
      </c>
      <c r="O669" s="9">
        <f t="shared" si="86"/>
        <v>0.1002</v>
      </c>
      <c r="P669" s="14">
        <f t="shared" si="87"/>
        <v>178.92857142857142</v>
      </c>
      <c r="Q669" s="14" t="s">
        <v>8323</v>
      </c>
      <c r="R669" s="14" t="s">
        <v>8325</v>
      </c>
      <c r="S669">
        <v>28</v>
      </c>
      <c r="T669" t="b">
        <v>0</v>
      </c>
      <c r="U669" t="s">
        <v>8273</v>
      </c>
      <c r="V669" t="str">
        <f t="shared" si="88"/>
        <v xml:space="preserve"> </v>
      </c>
      <c r="W669" s="21">
        <f t="shared" si="89"/>
        <v>28</v>
      </c>
      <c r="X669" s="21" t="str">
        <f t="shared" si="90"/>
        <v xml:space="preserve"> </v>
      </c>
    </row>
    <row r="670" spans="1:24" ht="43.2" x14ac:dyDescent="0.3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83"/>
        <v>42135.831273148149</v>
      </c>
      <c r="K670">
        <v>1427486222</v>
      </c>
      <c r="L670" s="10">
        <f t="shared" si="84"/>
        <v>42090.831273148149</v>
      </c>
      <c r="M670" s="11">
        <f t="shared" si="85"/>
        <v>45</v>
      </c>
      <c r="N670" t="b">
        <v>0</v>
      </c>
      <c r="O670" s="9">
        <f t="shared" si="86"/>
        <v>4.5600000000000002E-2</v>
      </c>
      <c r="P670" s="14">
        <f t="shared" si="87"/>
        <v>27.36</v>
      </c>
      <c r="Q670" s="14" t="s">
        <v>8323</v>
      </c>
      <c r="R670" s="14" t="s">
        <v>8325</v>
      </c>
      <c r="S670">
        <v>25</v>
      </c>
      <c r="T670" t="b">
        <v>0</v>
      </c>
      <c r="U670" t="s">
        <v>8273</v>
      </c>
      <c r="V670" t="str">
        <f t="shared" si="88"/>
        <v xml:space="preserve"> </v>
      </c>
      <c r="W670" s="21">
        <f t="shared" si="89"/>
        <v>25</v>
      </c>
      <c r="X670" s="21" t="str">
        <f t="shared" si="90"/>
        <v xml:space="preserve"> </v>
      </c>
    </row>
    <row r="671" spans="1:24" ht="57.6" x14ac:dyDescent="0.3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83"/>
        <v>42557.625671296293</v>
      </c>
      <c r="K671">
        <v>1465225258</v>
      </c>
      <c r="L671" s="10">
        <f t="shared" si="84"/>
        <v>42527.625671296293</v>
      </c>
      <c r="M671" s="11">
        <f t="shared" si="85"/>
        <v>30</v>
      </c>
      <c r="N671" t="b">
        <v>0</v>
      </c>
      <c r="O671" s="9">
        <f t="shared" si="86"/>
        <v>0.21507499999999999</v>
      </c>
      <c r="P671" s="14">
        <f t="shared" si="87"/>
        <v>1536.25</v>
      </c>
      <c r="Q671" s="14" t="s">
        <v>8323</v>
      </c>
      <c r="R671" s="14" t="s">
        <v>8325</v>
      </c>
      <c r="S671">
        <v>28</v>
      </c>
      <c r="T671" t="b">
        <v>0</v>
      </c>
      <c r="U671" t="s">
        <v>8273</v>
      </c>
      <c r="V671" t="str">
        <f t="shared" si="88"/>
        <v xml:space="preserve"> </v>
      </c>
      <c r="W671" s="21">
        <f t="shared" si="89"/>
        <v>28</v>
      </c>
      <c r="X671" s="21" t="str">
        <f t="shared" si="90"/>
        <v xml:space="preserve"> </v>
      </c>
    </row>
    <row r="672" spans="1:24" ht="57.6" x14ac:dyDescent="0.3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83"/>
        <v>42540.340277777781</v>
      </c>
      <c r="K672">
        <v>1463418120</v>
      </c>
      <c r="L672" s="10">
        <f t="shared" si="84"/>
        <v>42506.709722222222</v>
      </c>
      <c r="M672" s="11">
        <f t="shared" si="85"/>
        <v>33.630555555559113</v>
      </c>
      <c r="N672" t="b">
        <v>0</v>
      </c>
      <c r="O672" s="9">
        <f t="shared" si="86"/>
        <v>0.29276666666666668</v>
      </c>
      <c r="P672" s="14">
        <f t="shared" si="87"/>
        <v>84.99677419354839</v>
      </c>
      <c r="Q672" s="14" t="s">
        <v>8323</v>
      </c>
      <c r="R672" s="14" t="s">
        <v>8325</v>
      </c>
      <c r="S672">
        <v>310</v>
      </c>
      <c r="T672" t="b">
        <v>0</v>
      </c>
      <c r="U672" t="s">
        <v>8273</v>
      </c>
      <c r="V672" t="str">
        <f t="shared" si="88"/>
        <v xml:space="preserve"> </v>
      </c>
      <c r="W672" s="21">
        <f t="shared" si="89"/>
        <v>310</v>
      </c>
      <c r="X672" s="21" t="str">
        <f t="shared" si="90"/>
        <v xml:space="preserve"> </v>
      </c>
    </row>
    <row r="673" spans="1:24" ht="57.6" x14ac:dyDescent="0.3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83"/>
        <v>42018.166666666672</v>
      </c>
      <c r="K673">
        <v>1418315852</v>
      </c>
      <c r="L673" s="10">
        <f t="shared" si="84"/>
        <v>41984.692731481482</v>
      </c>
      <c r="M673" s="11">
        <f t="shared" si="85"/>
        <v>33.473935185189475</v>
      </c>
      <c r="N673" t="b">
        <v>0</v>
      </c>
      <c r="O673" s="9">
        <f t="shared" si="86"/>
        <v>0.39426666666666665</v>
      </c>
      <c r="P673" s="14">
        <f t="shared" si="87"/>
        <v>788.5333333333333</v>
      </c>
      <c r="Q673" s="14" t="s">
        <v>8323</v>
      </c>
      <c r="R673" s="14" t="s">
        <v>8325</v>
      </c>
      <c r="S673">
        <v>15</v>
      </c>
      <c r="T673" t="b">
        <v>0</v>
      </c>
      <c r="U673" t="s">
        <v>8273</v>
      </c>
      <c r="V673" t="str">
        <f t="shared" si="88"/>
        <v xml:space="preserve"> </v>
      </c>
      <c r="W673" s="21">
        <f t="shared" si="89"/>
        <v>15</v>
      </c>
      <c r="X673" s="21" t="str">
        <f t="shared" si="90"/>
        <v xml:space="preserve"> </v>
      </c>
    </row>
    <row r="674" spans="1:24" ht="43.2" x14ac:dyDescent="0.3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83"/>
        <v>42005.207638888889</v>
      </c>
      <c r="K674">
        <v>1417410964</v>
      </c>
      <c r="L674" s="10">
        <f t="shared" si="84"/>
        <v>41974.219490740739</v>
      </c>
      <c r="M674" s="11">
        <f t="shared" si="85"/>
        <v>30.988148148149776</v>
      </c>
      <c r="N674" t="b">
        <v>0</v>
      </c>
      <c r="O674" s="9">
        <f t="shared" si="86"/>
        <v>0.21628</v>
      </c>
      <c r="P674" s="14">
        <f t="shared" si="87"/>
        <v>50.29767441860465</v>
      </c>
      <c r="Q674" s="14" t="s">
        <v>8323</v>
      </c>
      <c r="R674" s="14" t="s">
        <v>8325</v>
      </c>
      <c r="S674">
        <v>215</v>
      </c>
      <c r="T674" t="b">
        <v>0</v>
      </c>
      <c r="U674" t="s">
        <v>8273</v>
      </c>
      <c r="V674" t="str">
        <f t="shared" si="88"/>
        <v xml:space="preserve"> </v>
      </c>
      <c r="W674" s="21">
        <f t="shared" si="89"/>
        <v>215</v>
      </c>
      <c r="X674" s="21" t="str">
        <f t="shared" si="90"/>
        <v xml:space="preserve"> </v>
      </c>
    </row>
    <row r="675" spans="1:24" ht="57.6" x14ac:dyDescent="0.3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83"/>
        <v>41883.840474537035</v>
      </c>
      <c r="K675">
        <v>1405714217</v>
      </c>
      <c r="L675" s="10">
        <f t="shared" si="84"/>
        <v>41838.840474537035</v>
      </c>
      <c r="M675" s="11">
        <f t="shared" si="85"/>
        <v>45</v>
      </c>
      <c r="N675" t="b">
        <v>0</v>
      </c>
      <c r="O675" s="9">
        <f t="shared" si="86"/>
        <v>2.0500000000000002E-3</v>
      </c>
      <c r="P675" s="14">
        <f t="shared" si="87"/>
        <v>68.333333333333329</v>
      </c>
      <c r="Q675" s="14" t="s">
        <v>8323</v>
      </c>
      <c r="R675" s="14" t="s">
        <v>8325</v>
      </c>
      <c r="S675">
        <v>3</v>
      </c>
      <c r="T675" t="b">
        <v>0</v>
      </c>
      <c r="U675" t="s">
        <v>8273</v>
      </c>
      <c r="V675" t="str">
        <f t="shared" si="88"/>
        <v xml:space="preserve"> </v>
      </c>
      <c r="W675" s="21">
        <f t="shared" si="89"/>
        <v>3</v>
      </c>
      <c r="X675" s="21" t="str">
        <f t="shared" si="90"/>
        <v xml:space="preserve"> </v>
      </c>
    </row>
    <row r="676" spans="1:24" ht="28.8" x14ac:dyDescent="0.3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83"/>
        <v>41863.116053240738</v>
      </c>
      <c r="K676">
        <v>1402627627</v>
      </c>
      <c r="L676" s="10">
        <f t="shared" si="84"/>
        <v>41803.116053240738</v>
      </c>
      <c r="M676" s="11">
        <f t="shared" si="85"/>
        <v>60</v>
      </c>
      <c r="N676" t="b">
        <v>0</v>
      </c>
      <c r="O676" s="9">
        <f t="shared" si="86"/>
        <v>2.9999999999999997E-4</v>
      </c>
      <c r="P676" s="14">
        <f t="shared" si="87"/>
        <v>7.5</v>
      </c>
      <c r="Q676" s="14" t="s">
        <v>8323</v>
      </c>
      <c r="R676" s="14" t="s">
        <v>8325</v>
      </c>
      <c r="S676">
        <v>2</v>
      </c>
      <c r="T676" t="b">
        <v>0</v>
      </c>
      <c r="U676" t="s">
        <v>8273</v>
      </c>
      <c r="V676" t="str">
        <f t="shared" si="88"/>
        <v xml:space="preserve"> </v>
      </c>
      <c r="W676" s="21">
        <f t="shared" si="89"/>
        <v>2</v>
      </c>
      <c r="X676" s="21" t="str">
        <f t="shared" si="90"/>
        <v xml:space="preserve"> </v>
      </c>
    </row>
    <row r="677" spans="1:24" ht="43.2" x14ac:dyDescent="0.3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83"/>
        <v>42005.290972222225</v>
      </c>
      <c r="K677">
        <v>1417558804</v>
      </c>
      <c r="L677" s="10">
        <f t="shared" si="84"/>
        <v>41975.930601851855</v>
      </c>
      <c r="M677" s="11">
        <f t="shared" si="85"/>
        <v>29.360370370370219</v>
      </c>
      <c r="N677" t="b">
        <v>0</v>
      </c>
      <c r="O677" s="9">
        <f t="shared" si="86"/>
        <v>0.14849999999999999</v>
      </c>
      <c r="P677" s="14">
        <f t="shared" si="87"/>
        <v>34.269230769230766</v>
      </c>
      <c r="Q677" s="14" t="s">
        <v>8323</v>
      </c>
      <c r="R677" s="14" t="s">
        <v>8325</v>
      </c>
      <c r="S677">
        <v>26</v>
      </c>
      <c r="T677" t="b">
        <v>0</v>
      </c>
      <c r="U677" t="s">
        <v>8273</v>
      </c>
      <c r="V677" t="str">
        <f t="shared" si="88"/>
        <v xml:space="preserve"> </v>
      </c>
      <c r="W677" s="21">
        <f t="shared" si="89"/>
        <v>26</v>
      </c>
      <c r="X677" s="21" t="str">
        <f t="shared" si="90"/>
        <v xml:space="preserve"> </v>
      </c>
    </row>
    <row r="678" spans="1:24" ht="57.6" x14ac:dyDescent="0.3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83"/>
        <v>42042.768298611118</v>
      </c>
      <c r="K678">
        <v>1420741581</v>
      </c>
      <c r="L678" s="10">
        <f t="shared" si="84"/>
        <v>42012.768298611118</v>
      </c>
      <c r="M678" s="11">
        <f t="shared" si="85"/>
        <v>30</v>
      </c>
      <c r="N678" t="b">
        <v>0</v>
      </c>
      <c r="O678" s="9">
        <f t="shared" si="86"/>
        <v>1.4710000000000001E-2</v>
      </c>
      <c r="P678" s="14">
        <f t="shared" si="87"/>
        <v>61.291666666666664</v>
      </c>
      <c r="Q678" s="14" t="s">
        <v>8323</v>
      </c>
      <c r="R678" s="14" t="s">
        <v>8325</v>
      </c>
      <c r="S678">
        <v>24</v>
      </c>
      <c r="T678" t="b">
        <v>0</v>
      </c>
      <c r="U678" t="s">
        <v>8273</v>
      </c>
      <c r="V678" t="str">
        <f t="shared" si="88"/>
        <v xml:space="preserve"> </v>
      </c>
      <c r="W678" s="21">
        <f t="shared" si="89"/>
        <v>24</v>
      </c>
      <c r="X678" s="21" t="str">
        <f t="shared" si="90"/>
        <v xml:space="preserve"> </v>
      </c>
    </row>
    <row r="679" spans="1:24" ht="57.6" x14ac:dyDescent="0.3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83"/>
        <v>42549.403877314813</v>
      </c>
      <c r="K679">
        <v>1463218895</v>
      </c>
      <c r="L679" s="10">
        <f t="shared" si="84"/>
        <v>42504.403877314813</v>
      </c>
      <c r="M679" s="11">
        <f t="shared" si="85"/>
        <v>45</v>
      </c>
      <c r="N679" t="b">
        <v>0</v>
      </c>
      <c r="O679" s="9">
        <f t="shared" si="86"/>
        <v>0.25584000000000001</v>
      </c>
      <c r="P679" s="14">
        <f t="shared" si="87"/>
        <v>133.25</v>
      </c>
      <c r="Q679" s="14" t="s">
        <v>8323</v>
      </c>
      <c r="R679" s="14" t="s">
        <v>8325</v>
      </c>
      <c r="S679">
        <v>96</v>
      </c>
      <c r="T679" t="b">
        <v>0</v>
      </c>
      <c r="U679" t="s">
        <v>8273</v>
      </c>
      <c r="V679" t="str">
        <f t="shared" si="88"/>
        <v xml:space="preserve"> </v>
      </c>
      <c r="W679" s="21">
        <f t="shared" si="89"/>
        <v>96</v>
      </c>
      <c r="X679" s="21" t="str">
        <f t="shared" si="90"/>
        <v xml:space="preserve"> </v>
      </c>
    </row>
    <row r="680" spans="1:24" ht="43.2" x14ac:dyDescent="0.3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83"/>
        <v>42511.376597222217</v>
      </c>
      <c r="K680">
        <v>1461229338</v>
      </c>
      <c r="L680" s="10">
        <f t="shared" si="84"/>
        <v>42481.376597222217</v>
      </c>
      <c r="M680" s="11">
        <f t="shared" si="85"/>
        <v>30</v>
      </c>
      <c r="N680" t="b">
        <v>0</v>
      </c>
      <c r="O680" s="9">
        <f t="shared" si="86"/>
        <v>3.8206896551724136E-2</v>
      </c>
      <c r="P680" s="14">
        <f t="shared" si="87"/>
        <v>65.17647058823529</v>
      </c>
      <c r="Q680" s="14" t="s">
        <v>8323</v>
      </c>
      <c r="R680" s="14" t="s">
        <v>8325</v>
      </c>
      <c r="S680">
        <v>17</v>
      </c>
      <c r="T680" t="b">
        <v>0</v>
      </c>
      <c r="U680" t="s">
        <v>8273</v>
      </c>
      <c r="V680" t="str">
        <f t="shared" si="88"/>
        <v xml:space="preserve"> </v>
      </c>
      <c r="W680" s="21">
        <f t="shared" si="89"/>
        <v>17</v>
      </c>
      <c r="X680" s="21" t="str">
        <f t="shared" si="90"/>
        <v xml:space="preserve"> </v>
      </c>
    </row>
    <row r="681" spans="1:24" ht="43.2" x14ac:dyDescent="0.3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83"/>
        <v>42616.695706018523</v>
      </c>
      <c r="K681">
        <v>1467736909</v>
      </c>
      <c r="L681" s="10">
        <f t="shared" si="84"/>
        <v>42556.695706018523</v>
      </c>
      <c r="M681" s="11">
        <f t="shared" si="85"/>
        <v>60</v>
      </c>
      <c r="N681" t="b">
        <v>0</v>
      </c>
      <c r="O681" s="9">
        <f t="shared" si="86"/>
        <v>0.15485964912280703</v>
      </c>
      <c r="P681" s="14">
        <f t="shared" si="87"/>
        <v>93.90425531914893</v>
      </c>
      <c r="Q681" s="14" t="s">
        <v>8323</v>
      </c>
      <c r="R681" s="14" t="s">
        <v>8325</v>
      </c>
      <c r="S681">
        <v>94</v>
      </c>
      <c r="T681" t="b">
        <v>0</v>
      </c>
      <c r="U681" t="s">
        <v>8273</v>
      </c>
      <c r="V681" t="str">
        <f t="shared" si="88"/>
        <v xml:space="preserve"> </v>
      </c>
      <c r="W681" s="21">
        <f t="shared" si="89"/>
        <v>94</v>
      </c>
      <c r="X681" s="21" t="str">
        <f t="shared" si="90"/>
        <v xml:space="preserve"> </v>
      </c>
    </row>
    <row r="682" spans="1:24" ht="43.2" x14ac:dyDescent="0.3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83"/>
        <v>41899.501516203702</v>
      </c>
      <c r="K682">
        <v>1407931331</v>
      </c>
      <c r="L682" s="10">
        <f t="shared" si="84"/>
        <v>41864.501516203702</v>
      </c>
      <c r="M682" s="11">
        <f t="shared" si="85"/>
        <v>35</v>
      </c>
      <c r="N682" t="b">
        <v>0</v>
      </c>
      <c r="O682" s="9">
        <f t="shared" si="86"/>
        <v>0.25912000000000002</v>
      </c>
      <c r="P682" s="14">
        <f t="shared" si="87"/>
        <v>150.65116279069767</v>
      </c>
      <c r="Q682" s="14" t="s">
        <v>8323</v>
      </c>
      <c r="R682" s="14" t="s">
        <v>8325</v>
      </c>
      <c r="S682">
        <v>129</v>
      </c>
      <c r="T682" t="b">
        <v>0</v>
      </c>
      <c r="U682" t="s">
        <v>8273</v>
      </c>
      <c r="V682" t="str">
        <f t="shared" si="88"/>
        <v xml:space="preserve"> </v>
      </c>
      <c r="W682" s="21">
        <f t="shared" si="89"/>
        <v>129</v>
      </c>
      <c r="X682" s="21" t="str">
        <f t="shared" si="90"/>
        <v xml:space="preserve"> </v>
      </c>
    </row>
    <row r="683" spans="1:24" ht="43.2" x14ac:dyDescent="0.3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83"/>
        <v>42669.805601851855</v>
      </c>
      <c r="K683">
        <v>1474917604</v>
      </c>
      <c r="L683" s="10">
        <f t="shared" si="84"/>
        <v>42639.805601851855</v>
      </c>
      <c r="M683" s="11">
        <f t="shared" si="85"/>
        <v>30</v>
      </c>
      <c r="N683" t="b">
        <v>0</v>
      </c>
      <c r="O683" s="9">
        <f t="shared" si="86"/>
        <v>4.0000000000000002E-4</v>
      </c>
      <c r="P683" s="14">
        <f t="shared" si="87"/>
        <v>1</v>
      </c>
      <c r="Q683" s="14" t="s">
        <v>8323</v>
      </c>
      <c r="R683" s="14" t="s">
        <v>8325</v>
      </c>
      <c r="S683">
        <v>1</v>
      </c>
      <c r="T683" t="b">
        <v>0</v>
      </c>
      <c r="U683" t="s">
        <v>8273</v>
      </c>
      <c r="V683" t="str">
        <f t="shared" si="88"/>
        <v xml:space="preserve"> </v>
      </c>
      <c r="W683" s="21">
        <f t="shared" si="89"/>
        <v>1</v>
      </c>
      <c r="X683" s="21" t="str">
        <f t="shared" si="90"/>
        <v xml:space="preserve"> </v>
      </c>
    </row>
    <row r="684" spans="1:24" ht="43.2" x14ac:dyDescent="0.3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83"/>
        <v>42808.723634259266</v>
      </c>
      <c r="K684">
        <v>1486923722</v>
      </c>
      <c r="L684" s="10">
        <f t="shared" si="84"/>
        <v>42778.765300925923</v>
      </c>
      <c r="M684" s="11">
        <f t="shared" si="85"/>
        <v>29.958333333343035</v>
      </c>
      <c r="N684" t="b">
        <v>0</v>
      </c>
      <c r="O684" s="9">
        <f t="shared" si="86"/>
        <v>1.06E-3</v>
      </c>
      <c r="P684" s="14">
        <f t="shared" si="87"/>
        <v>13.25</v>
      </c>
      <c r="Q684" s="14" t="s">
        <v>8323</v>
      </c>
      <c r="R684" s="14" t="s">
        <v>8325</v>
      </c>
      <c r="S684">
        <v>4</v>
      </c>
      <c r="T684" t="b">
        <v>0</v>
      </c>
      <c r="U684" t="s">
        <v>8273</v>
      </c>
      <c r="V684" t="str">
        <f t="shared" si="88"/>
        <v xml:space="preserve"> </v>
      </c>
      <c r="W684" s="21">
        <f t="shared" si="89"/>
        <v>4</v>
      </c>
      <c r="X684" s="21" t="str">
        <f t="shared" si="90"/>
        <v xml:space="preserve"> </v>
      </c>
    </row>
    <row r="685" spans="1:24" ht="43.2" x14ac:dyDescent="0.3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83"/>
        <v>42674.900046296301</v>
      </c>
      <c r="K685">
        <v>1474493764</v>
      </c>
      <c r="L685" s="10">
        <f t="shared" si="84"/>
        <v>42634.900046296301</v>
      </c>
      <c r="M685" s="11">
        <f t="shared" si="85"/>
        <v>40</v>
      </c>
      <c r="N685" t="b">
        <v>0</v>
      </c>
      <c r="O685" s="9">
        <f t="shared" si="86"/>
        <v>8.5142857142857138E-3</v>
      </c>
      <c r="P685" s="14">
        <f t="shared" si="87"/>
        <v>99.333333333333329</v>
      </c>
      <c r="Q685" s="14" t="s">
        <v>8323</v>
      </c>
      <c r="R685" s="14" t="s">
        <v>8325</v>
      </c>
      <c r="S685">
        <v>3</v>
      </c>
      <c r="T685" t="b">
        <v>0</v>
      </c>
      <c r="U685" t="s">
        <v>8273</v>
      </c>
      <c r="V685" t="str">
        <f t="shared" si="88"/>
        <v xml:space="preserve"> </v>
      </c>
      <c r="W685" s="21">
        <f t="shared" si="89"/>
        <v>3</v>
      </c>
      <c r="X685" s="21" t="str">
        <f t="shared" si="90"/>
        <v xml:space="preserve"> </v>
      </c>
    </row>
    <row r="686" spans="1:24" ht="28.8" x14ac:dyDescent="0.3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83"/>
        <v>41845.125</v>
      </c>
      <c r="K686">
        <v>1403176891</v>
      </c>
      <c r="L686" s="10">
        <f t="shared" si="84"/>
        <v>41809.473275462966</v>
      </c>
      <c r="M686" s="11">
        <f t="shared" si="85"/>
        <v>35.65172453703417</v>
      </c>
      <c r="N686" t="b">
        <v>0</v>
      </c>
      <c r="O686" s="9">
        <f t="shared" si="86"/>
        <v>7.4837500000000001E-2</v>
      </c>
      <c r="P686" s="14">
        <f t="shared" si="87"/>
        <v>177.39259259259259</v>
      </c>
      <c r="Q686" s="14" t="s">
        <v>8323</v>
      </c>
      <c r="R686" s="14" t="s">
        <v>8325</v>
      </c>
      <c r="S686">
        <v>135</v>
      </c>
      <c r="T686" t="b">
        <v>0</v>
      </c>
      <c r="U686" t="s">
        <v>8273</v>
      </c>
      <c r="V686" t="str">
        <f t="shared" si="88"/>
        <v xml:space="preserve"> </v>
      </c>
      <c r="W686" s="21">
        <f t="shared" si="89"/>
        <v>135</v>
      </c>
      <c r="X686" s="21" t="str">
        <f t="shared" si="90"/>
        <v xml:space="preserve"> </v>
      </c>
    </row>
    <row r="687" spans="1:24" ht="43.2" x14ac:dyDescent="0.3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83"/>
        <v>42016.866574074069</v>
      </c>
      <c r="K687">
        <v>1417207672</v>
      </c>
      <c r="L687" s="10">
        <f t="shared" si="84"/>
        <v>41971.866574074069</v>
      </c>
      <c r="M687" s="11">
        <f t="shared" si="85"/>
        <v>45</v>
      </c>
      <c r="N687" t="b">
        <v>0</v>
      </c>
      <c r="O687" s="9">
        <f t="shared" si="86"/>
        <v>0.27650000000000002</v>
      </c>
      <c r="P687" s="14">
        <f t="shared" si="87"/>
        <v>55.3</v>
      </c>
      <c r="Q687" s="14" t="s">
        <v>8323</v>
      </c>
      <c r="R687" s="14" t="s">
        <v>8325</v>
      </c>
      <c r="S687">
        <v>10</v>
      </c>
      <c r="T687" t="b">
        <v>0</v>
      </c>
      <c r="U687" t="s">
        <v>8273</v>
      </c>
      <c r="V687" t="str">
        <f t="shared" si="88"/>
        <v xml:space="preserve"> </v>
      </c>
      <c r="W687" s="21">
        <f t="shared" si="89"/>
        <v>10</v>
      </c>
      <c r="X687" s="21" t="str">
        <f t="shared" si="90"/>
        <v xml:space="preserve"> </v>
      </c>
    </row>
    <row r="688" spans="1:24" ht="57.6" x14ac:dyDescent="0.3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83"/>
        <v>42219.673263888893</v>
      </c>
      <c r="K688">
        <v>1436026170</v>
      </c>
      <c r="L688" s="10">
        <f t="shared" si="84"/>
        <v>42189.673263888893</v>
      </c>
      <c r="M688" s="11">
        <f t="shared" si="85"/>
        <v>30</v>
      </c>
      <c r="N688" t="b">
        <v>0</v>
      </c>
      <c r="O688" s="9">
        <f t="shared" si="86"/>
        <v>0</v>
      </c>
      <c r="P688" s="14">
        <f t="shared" si="87"/>
        <v>0</v>
      </c>
      <c r="Q688" s="14" t="s">
        <v>8323</v>
      </c>
      <c r="R688" s="14" t="s">
        <v>8325</v>
      </c>
      <c r="S688">
        <v>0</v>
      </c>
      <c r="T688" t="b">
        <v>0</v>
      </c>
      <c r="U688" t="s">
        <v>8273</v>
      </c>
      <c r="V688" t="str">
        <f t="shared" si="88"/>
        <v xml:space="preserve"> </v>
      </c>
      <c r="W688" s="21">
        <f t="shared" si="89"/>
        <v>0</v>
      </c>
      <c r="X688" s="21" t="str">
        <f t="shared" si="90"/>
        <v xml:space="preserve"> </v>
      </c>
    </row>
    <row r="689" spans="1:24" ht="43.2" x14ac:dyDescent="0.3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83"/>
        <v>42771.750613425931</v>
      </c>
      <c r="K689">
        <v>1481133653</v>
      </c>
      <c r="L689" s="10">
        <f t="shared" si="84"/>
        <v>42711.750613425931</v>
      </c>
      <c r="M689" s="11">
        <f t="shared" si="85"/>
        <v>60</v>
      </c>
      <c r="N689" t="b">
        <v>0</v>
      </c>
      <c r="O689" s="9">
        <f t="shared" si="86"/>
        <v>3.5499999999999997E-2</v>
      </c>
      <c r="P689" s="14">
        <f t="shared" si="87"/>
        <v>591.66666666666663</v>
      </c>
      <c r="Q689" s="14" t="s">
        <v>8323</v>
      </c>
      <c r="R689" s="14" t="s">
        <v>8325</v>
      </c>
      <c r="S689">
        <v>6</v>
      </c>
      <c r="T689" t="b">
        <v>0</v>
      </c>
      <c r="U689" t="s">
        <v>8273</v>
      </c>
      <c r="V689" t="str">
        <f t="shared" si="88"/>
        <v xml:space="preserve"> </v>
      </c>
      <c r="W689" s="21">
        <f t="shared" si="89"/>
        <v>6</v>
      </c>
      <c r="X689" s="21" t="str">
        <f t="shared" si="90"/>
        <v xml:space="preserve"> </v>
      </c>
    </row>
    <row r="690" spans="1:24" ht="43.2" x14ac:dyDescent="0.3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83"/>
        <v>42292.104780092588</v>
      </c>
      <c r="K690">
        <v>1442284253</v>
      </c>
      <c r="L690" s="10">
        <f t="shared" si="84"/>
        <v>42262.104780092588</v>
      </c>
      <c r="M690" s="11">
        <f t="shared" si="85"/>
        <v>30</v>
      </c>
      <c r="N690" t="b">
        <v>0</v>
      </c>
      <c r="O690" s="9">
        <f t="shared" si="86"/>
        <v>0.72989999999999999</v>
      </c>
      <c r="P690" s="14">
        <f t="shared" si="87"/>
        <v>405.5</v>
      </c>
      <c r="Q690" s="14" t="s">
        <v>8323</v>
      </c>
      <c r="R690" s="14" t="s">
        <v>8325</v>
      </c>
      <c r="S690">
        <v>36</v>
      </c>
      <c r="T690" t="b">
        <v>0</v>
      </c>
      <c r="U690" t="s">
        <v>8273</v>
      </c>
      <c r="V690" t="str">
        <f t="shared" si="88"/>
        <v xml:space="preserve"> </v>
      </c>
      <c r="W690" s="21">
        <f t="shared" si="89"/>
        <v>36</v>
      </c>
      <c r="X690" s="21" t="str">
        <f t="shared" si="90"/>
        <v xml:space="preserve"> </v>
      </c>
    </row>
    <row r="691" spans="1:24" ht="43.2" x14ac:dyDescent="0.3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83"/>
        <v>42712.207638888889</v>
      </c>
      <c r="K691">
        <v>1478016097</v>
      </c>
      <c r="L691" s="10">
        <f t="shared" si="84"/>
        <v>42675.66778935185</v>
      </c>
      <c r="M691" s="11">
        <f t="shared" si="85"/>
        <v>36.539849537039117</v>
      </c>
      <c r="N691" t="b">
        <v>0</v>
      </c>
      <c r="O691" s="9">
        <f t="shared" si="86"/>
        <v>0.57648750000000004</v>
      </c>
      <c r="P691" s="14">
        <f t="shared" si="87"/>
        <v>343.14732142857144</v>
      </c>
      <c r="Q691" s="14" t="s">
        <v>8323</v>
      </c>
      <c r="R691" s="14" t="s">
        <v>8325</v>
      </c>
      <c r="S691">
        <v>336</v>
      </c>
      <c r="T691" t="b">
        <v>0</v>
      </c>
      <c r="U691" t="s">
        <v>8273</v>
      </c>
      <c r="V691" t="str">
        <f t="shared" si="88"/>
        <v xml:space="preserve"> </v>
      </c>
      <c r="W691" s="21">
        <f t="shared" si="89"/>
        <v>336</v>
      </c>
      <c r="X691" s="21" t="str">
        <f t="shared" si="90"/>
        <v xml:space="preserve"> </v>
      </c>
    </row>
    <row r="692" spans="1:24" ht="28.8" x14ac:dyDescent="0.3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83"/>
        <v>42622.25</v>
      </c>
      <c r="K692">
        <v>1469718841</v>
      </c>
      <c r="L692" s="10">
        <f t="shared" si="84"/>
        <v>42579.634733796294</v>
      </c>
      <c r="M692" s="11">
        <f t="shared" si="85"/>
        <v>42.615266203705687</v>
      </c>
      <c r="N692" t="b">
        <v>0</v>
      </c>
      <c r="O692" s="9">
        <f t="shared" si="86"/>
        <v>0.1234</v>
      </c>
      <c r="P692" s="14">
        <f t="shared" si="87"/>
        <v>72.588235294117652</v>
      </c>
      <c r="Q692" s="14" t="s">
        <v>8323</v>
      </c>
      <c r="R692" s="14" t="s">
        <v>8325</v>
      </c>
      <c r="S692">
        <v>34</v>
      </c>
      <c r="T692" t="b">
        <v>0</v>
      </c>
      <c r="U692" t="s">
        <v>8273</v>
      </c>
      <c r="V692" t="str">
        <f t="shared" si="88"/>
        <v xml:space="preserve"> </v>
      </c>
      <c r="W692" s="21">
        <f t="shared" si="89"/>
        <v>34</v>
      </c>
      <c r="X692" s="21" t="str">
        <f t="shared" si="90"/>
        <v xml:space="preserve"> </v>
      </c>
    </row>
    <row r="693" spans="1:24" ht="43.2" x14ac:dyDescent="0.3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83"/>
        <v>42186.028310185182</v>
      </c>
      <c r="K693">
        <v>1433292046</v>
      </c>
      <c r="L693" s="10">
        <f t="shared" si="84"/>
        <v>42158.028310185182</v>
      </c>
      <c r="M693" s="11">
        <f t="shared" si="85"/>
        <v>28</v>
      </c>
      <c r="N693" t="b">
        <v>0</v>
      </c>
      <c r="O693" s="9">
        <f t="shared" si="86"/>
        <v>5.1999999999999998E-3</v>
      </c>
      <c r="P693" s="14">
        <f t="shared" si="87"/>
        <v>26</v>
      </c>
      <c r="Q693" s="14" t="s">
        <v>8323</v>
      </c>
      <c r="R693" s="14" t="s">
        <v>8325</v>
      </c>
      <c r="S693">
        <v>10</v>
      </c>
      <c r="T693" t="b">
        <v>0</v>
      </c>
      <c r="U693" t="s">
        <v>8273</v>
      </c>
      <c r="V693" t="str">
        <f t="shared" si="88"/>
        <v xml:space="preserve"> </v>
      </c>
      <c r="W693" s="21">
        <f t="shared" si="89"/>
        <v>10</v>
      </c>
      <c r="X693" s="21" t="str">
        <f t="shared" si="90"/>
        <v xml:space="preserve"> </v>
      </c>
    </row>
    <row r="694" spans="1:24" ht="43.2" x14ac:dyDescent="0.3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83"/>
        <v>42726.37572916667</v>
      </c>
      <c r="K694">
        <v>1479805263</v>
      </c>
      <c r="L694" s="10">
        <f t="shared" si="84"/>
        <v>42696.37572916667</v>
      </c>
      <c r="M694" s="11">
        <f t="shared" si="85"/>
        <v>30</v>
      </c>
      <c r="N694" t="b">
        <v>0</v>
      </c>
      <c r="O694" s="9">
        <f t="shared" si="86"/>
        <v>6.5299999999999997E-2</v>
      </c>
      <c r="P694" s="14">
        <f t="shared" si="87"/>
        <v>6.4975124378109452</v>
      </c>
      <c r="Q694" s="14" t="s">
        <v>8323</v>
      </c>
      <c r="R694" s="14" t="s">
        <v>8325</v>
      </c>
      <c r="S694">
        <v>201</v>
      </c>
      <c r="T694" t="b">
        <v>0</v>
      </c>
      <c r="U694" t="s">
        <v>8273</v>
      </c>
      <c r="V694" t="str">
        <f t="shared" si="88"/>
        <v xml:space="preserve"> </v>
      </c>
      <c r="W694" s="21">
        <f t="shared" si="89"/>
        <v>201</v>
      </c>
      <c r="X694" s="21" t="str">
        <f t="shared" si="90"/>
        <v xml:space="preserve"> </v>
      </c>
    </row>
    <row r="695" spans="1:24" ht="43.2" x14ac:dyDescent="0.3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83"/>
        <v>42124.808182870373</v>
      </c>
      <c r="K695">
        <v>1427829827</v>
      </c>
      <c r="L695" s="10">
        <f t="shared" si="84"/>
        <v>42094.808182870373</v>
      </c>
      <c r="M695" s="11">
        <f t="shared" si="85"/>
        <v>30</v>
      </c>
      <c r="N695" t="b">
        <v>0</v>
      </c>
      <c r="O695" s="9">
        <f t="shared" si="86"/>
        <v>0.35338000000000003</v>
      </c>
      <c r="P695" s="14">
        <f t="shared" si="87"/>
        <v>119.38513513513513</v>
      </c>
      <c r="Q695" s="14" t="s">
        <v>8323</v>
      </c>
      <c r="R695" s="14" t="s">
        <v>8325</v>
      </c>
      <c r="S695">
        <v>296</v>
      </c>
      <c r="T695" t="b">
        <v>0</v>
      </c>
      <c r="U695" t="s">
        <v>8273</v>
      </c>
      <c r="V695" t="str">
        <f t="shared" si="88"/>
        <v xml:space="preserve"> </v>
      </c>
      <c r="W695" s="21">
        <f t="shared" si="89"/>
        <v>296</v>
      </c>
      <c r="X695" s="21" t="str">
        <f t="shared" si="90"/>
        <v xml:space="preserve"> </v>
      </c>
    </row>
    <row r="696" spans="1:24" ht="43.2" x14ac:dyDescent="0.3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83"/>
        <v>42767.663877314815</v>
      </c>
      <c r="K696">
        <v>1483372559</v>
      </c>
      <c r="L696" s="10">
        <f t="shared" si="84"/>
        <v>42737.663877314815</v>
      </c>
      <c r="M696" s="11">
        <f t="shared" si="85"/>
        <v>30</v>
      </c>
      <c r="N696" t="b">
        <v>0</v>
      </c>
      <c r="O696" s="9">
        <f t="shared" si="86"/>
        <v>3.933333333333333E-3</v>
      </c>
      <c r="P696" s="14">
        <f t="shared" si="87"/>
        <v>84.285714285714292</v>
      </c>
      <c r="Q696" s="14" t="s">
        <v>8323</v>
      </c>
      <c r="R696" s="14" t="s">
        <v>8325</v>
      </c>
      <c r="S696">
        <v>7</v>
      </c>
      <c r="T696" t="b">
        <v>0</v>
      </c>
      <c r="U696" t="s">
        <v>8273</v>
      </c>
      <c r="V696" t="str">
        <f t="shared" si="88"/>
        <v xml:space="preserve"> </v>
      </c>
      <c r="W696" s="21">
        <f t="shared" si="89"/>
        <v>7</v>
      </c>
      <c r="X696" s="21" t="str">
        <f t="shared" si="90"/>
        <v xml:space="preserve"> </v>
      </c>
    </row>
    <row r="697" spans="1:24" ht="57.6" x14ac:dyDescent="0.3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83"/>
        <v>41943.521064814813</v>
      </c>
      <c r="K697">
        <v>1412166620</v>
      </c>
      <c r="L697" s="10">
        <f t="shared" si="84"/>
        <v>41913.521064814813</v>
      </c>
      <c r="M697" s="11">
        <f t="shared" si="85"/>
        <v>30</v>
      </c>
      <c r="N697" t="b">
        <v>0</v>
      </c>
      <c r="O697" s="9">
        <f t="shared" si="86"/>
        <v>1.06E-2</v>
      </c>
      <c r="P697" s="14">
        <f t="shared" si="87"/>
        <v>90.857142857142861</v>
      </c>
      <c r="Q697" s="14" t="s">
        <v>8323</v>
      </c>
      <c r="R697" s="14" t="s">
        <v>8325</v>
      </c>
      <c r="S697">
        <v>7</v>
      </c>
      <c r="T697" t="b">
        <v>0</v>
      </c>
      <c r="U697" t="s">
        <v>8273</v>
      </c>
      <c r="V697" t="str">
        <f t="shared" si="88"/>
        <v xml:space="preserve"> </v>
      </c>
      <c r="W697" s="21">
        <f t="shared" si="89"/>
        <v>7</v>
      </c>
      <c r="X697" s="21" t="str">
        <f t="shared" si="90"/>
        <v xml:space="preserve"> </v>
      </c>
    </row>
    <row r="698" spans="1:24" ht="28.8" x14ac:dyDescent="0.3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83"/>
        <v>41845.927106481482</v>
      </c>
      <c r="K698">
        <v>1403734502</v>
      </c>
      <c r="L698" s="10">
        <f t="shared" si="84"/>
        <v>41815.927106481482</v>
      </c>
      <c r="M698" s="11">
        <f t="shared" si="85"/>
        <v>30</v>
      </c>
      <c r="N698" t="b">
        <v>0</v>
      </c>
      <c r="O698" s="9">
        <f t="shared" si="86"/>
        <v>5.7142857142857145E-6</v>
      </c>
      <c r="P698" s="14">
        <f t="shared" si="87"/>
        <v>1</v>
      </c>
      <c r="Q698" s="14" t="s">
        <v>8323</v>
      </c>
      <c r="R698" s="14" t="s">
        <v>8325</v>
      </c>
      <c r="S698">
        <v>1</v>
      </c>
      <c r="T698" t="b">
        <v>0</v>
      </c>
      <c r="U698" t="s">
        <v>8273</v>
      </c>
      <c r="V698" t="str">
        <f t="shared" si="88"/>
        <v xml:space="preserve"> </v>
      </c>
      <c r="W698" s="21">
        <f t="shared" si="89"/>
        <v>1</v>
      </c>
      <c r="X698" s="21" t="str">
        <f t="shared" si="90"/>
        <v xml:space="preserve"> </v>
      </c>
    </row>
    <row r="699" spans="1:24" ht="43.2" x14ac:dyDescent="0.3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83"/>
        <v>42403.523020833338</v>
      </c>
      <c r="K699">
        <v>1453206789</v>
      </c>
      <c r="L699" s="10">
        <f t="shared" si="84"/>
        <v>42388.523020833338</v>
      </c>
      <c r="M699" s="11">
        <f t="shared" si="85"/>
        <v>15</v>
      </c>
      <c r="N699" t="b">
        <v>0</v>
      </c>
      <c r="O699" s="9">
        <f t="shared" si="86"/>
        <v>0.46379999999999999</v>
      </c>
      <c r="P699" s="14">
        <f t="shared" si="87"/>
        <v>20.342105263157894</v>
      </c>
      <c r="Q699" s="14" t="s">
        <v>8323</v>
      </c>
      <c r="R699" s="14" t="s">
        <v>8325</v>
      </c>
      <c r="S699">
        <v>114</v>
      </c>
      <c r="T699" t="b">
        <v>0</v>
      </c>
      <c r="U699" t="s">
        <v>8273</v>
      </c>
      <c r="V699" t="str">
        <f t="shared" si="88"/>
        <v xml:space="preserve"> </v>
      </c>
      <c r="W699" s="21">
        <f t="shared" si="89"/>
        <v>114</v>
      </c>
      <c r="X699" s="21" t="str">
        <f t="shared" si="90"/>
        <v xml:space="preserve"> </v>
      </c>
    </row>
    <row r="700" spans="1:24" ht="43.2" x14ac:dyDescent="0.3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83"/>
        <v>41900.083333333336</v>
      </c>
      <c r="K700">
        <v>1408141245</v>
      </c>
      <c r="L700" s="10">
        <f t="shared" si="84"/>
        <v>41866.931076388886</v>
      </c>
      <c r="M700" s="11">
        <f t="shared" si="85"/>
        <v>33.152256944449618</v>
      </c>
      <c r="N700" t="b">
        <v>0</v>
      </c>
      <c r="O700" s="9">
        <f t="shared" si="86"/>
        <v>0.15390000000000001</v>
      </c>
      <c r="P700" s="14">
        <f t="shared" si="87"/>
        <v>530.68965517241384</v>
      </c>
      <c r="Q700" s="14" t="s">
        <v>8323</v>
      </c>
      <c r="R700" s="14" t="s">
        <v>8325</v>
      </c>
      <c r="S700">
        <v>29</v>
      </c>
      <c r="T700" t="b">
        <v>0</v>
      </c>
      <c r="U700" t="s">
        <v>8273</v>
      </c>
      <c r="V700" t="str">
        <f t="shared" si="88"/>
        <v xml:space="preserve"> </v>
      </c>
      <c r="W700" s="21">
        <f t="shared" si="89"/>
        <v>29</v>
      </c>
      <c r="X700" s="21" t="str">
        <f t="shared" si="90"/>
        <v xml:space="preserve"> </v>
      </c>
    </row>
    <row r="701" spans="1:24" ht="43.2" x14ac:dyDescent="0.3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83"/>
        <v>41600.666666666664</v>
      </c>
      <c r="K701">
        <v>1381923548</v>
      </c>
      <c r="L701" s="10">
        <f t="shared" si="84"/>
        <v>41563.485509259262</v>
      </c>
      <c r="M701" s="11">
        <f t="shared" si="85"/>
        <v>37.18115740740177</v>
      </c>
      <c r="N701" t="b">
        <v>0</v>
      </c>
      <c r="O701" s="9">
        <f t="shared" si="86"/>
        <v>0.824221076923077</v>
      </c>
      <c r="P701" s="14">
        <f t="shared" si="87"/>
        <v>120.39184269662923</v>
      </c>
      <c r="Q701" s="14" t="s">
        <v>8323</v>
      </c>
      <c r="R701" s="14" t="s">
        <v>8325</v>
      </c>
      <c r="S701">
        <v>890</v>
      </c>
      <c r="T701" t="b">
        <v>0</v>
      </c>
      <c r="U701" t="s">
        <v>8273</v>
      </c>
      <c r="V701" t="str">
        <f t="shared" si="88"/>
        <v xml:space="preserve"> </v>
      </c>
      <c r="W701" s="21">
        <f t="shared" si="89"/>
        <v>890</v>
      </c>
      <c r="X701" s="21" t="str">
        <f t="shared" si="90"/>
        <v xml:space="preserve"> </v>
      </c>
    </row>
    <row r="702" spans="1:24" ht="43.2" x14ac:dyDescent="0.3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83"/>
        <v>42745.688437500001</v>
      </c>
      <c r="K702">
        <v>1481473881</v>
      </c>
      <c r="L702" s="10">
        <f t="shared" si="84"/>
        <v>42715.688437500001</v>
      </c>
      <c r="M702" s="11">
        <f t="shared" si="85"/>
        <v>30</v>
      </c>
      <c r="N702" t="b">
        <v>0</v>
      </c>
      <c r="O702" s="9">
        <f t="shared" si="86"/>
        <v>2.6866666666666667E-2</v>
      </c>
      <c r="P702" s="14">
        <f t="shared" si="87"/>
        <v>13</v>
      </c>
      <c r="Q702" s="14" t="s">
        <v>8323</v>
      </c>
      <c r="R702" s="14" t="s">
        <v>8325</v>
      </c>
      <c r="S702">
        <v>31</v>
      </c>
      <c r="T702" t="b">
        <v>0</v>
      </c>
      <c r="U702" t="s">
        <v>8273</v>
      </c>
      <c r="V702" t="str">
        <f t="shared" si="88"/>
        <v xml:space="preserve"> </v>
      </c>
      <c r="W702" s="21">
        <f t="shared" si="89"/>
        <v>31</v>
      </c>
      <c r="X702" s="21" t="str">
        <f t="shared" si="90"/>
        <v xml:space="preserve"> </v>
      </c>
    </row>
    <row r="703" spans="1:24" ht="43.2" x14ac:dyDescent="0.3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83"/>
        <v>41843.662962962961</v>
      </c>
      <c r="K703">
        <v>1403538880</v>
      </c>
      <c r="L703" s="10">
        <f t="shared" si="84"/>
        <v>41813.662962962961</v>
      </c>
      <c r="M703" s="11">
        <f t="shared" si="85"/>
        <v>30</v>
      </c>
      <c r="N703" t="b">
        <v>0</v>
      </c>
      <c r="O703" s="9">
        <f t="shared" si="86"/>
        <v>0.26600000000000001</v>
      </c>
      <c r="P703" s="14">
        <f t="shared" si="87"/>
        <v>291.33333333333331</v>
      </c>
      <c r="Q703" s="14" t="s">
        <v>8323</v>
      </c>
      <c r="R703" s="14" t="s">
        <v>8325</v>
      </c>
      <c r="S703">
        <v>21</v>
      </c>
      <c r="T703" t="b">
        <v>0</v>
      </c>
      <c r="U703" t="s">
        <v>8273</v>
      </c>
      <c r="V703" t="str">
        <f t="shared" si="88"/>
        <v xml:space="preserve"> </v>
      </c>
      <c r="W703" s="21">
        <f t="shared" si="89"/>
        <v>21</v>
      </c>
      <c r="X703" s="21" t="str">
        <f t="shared" si="90"/>
        <v xml:space="preserve"> </v>
      </c>
    </row>
    <row r="704" spans="1:24" ht="43.2" x14ac:dyDescent="0.3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83"/>
        <v>42698.768368055549</v>
      </c>
      <c r="K704">
        <v>1477416387</v>
      </c>
      <c r="L704" s="10">
        <f t="shared" si="84"/>
        <v>42668.726701388892</v>
      </c>
      <c r="M704" s="11">
        <f t="shared" si="85"/>
        <v>30.041666666656965</v>
      </c>
      <c r="N704" t="b">
        <v>0</v>
      </c>
      <c r="O704" s="9">
        <f t="shared" si="86"/>
        <v>0.30813400000000002</v>
      </c>
      <c r="P704" s="14">
        <f t="shared" si="87"/>
        <v>124.9191891891892</v>
      </c>
      <c r="Q704" s="14" t="s">
        <v>8323</v>
      </c>
      <c r="R704" s="14" t="s">
        <v>8325</v>
      </c>
      <c r="S704">
        <v>37</v>
      </c>
      <c r="T704" t="b">
        <v>0</v>
      </c>
      <c r="U704" t="s">
        <v>8273</v>
      </c>
      <c r="V704" t="str">
        <f t="shared" si="88"/>
        <v xml:space="preserve"> </v>
      </c>
      <c r="W704" s="21">
        <f t="shared" si="89"/>
        <v>37</v>
      </c>
      <c r="X704" s="21" t="str">
        <f t="shared" si="90"/>
        <v xml:space="preserve"> </v>
      </c>
    </row>
    <row r="705" spans="1:24" ht="43.2" x14ac:dyDescent="0.3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83"/>
        <v>42766.98055555555</v>
      </c>
      <c r="K705">
        <v>1481150949</v>
      </c>
      <c r="L705" s="10">
        <f t="shared" si="84"/>
        <v>42711.950798611113</v>
      </c>
      <c r="M705" s="11">
        <f t="shared" si="85"/>
        <v>55.029756944437395</v>
      </c>
      <c r="N705" t="b">
        <v>0</v>
      </c>
      <c r="O705" s="9">
        <f t="shared" si="86"/>
        <v>5.5800000000000002E-2</v>
      </c>
      <c r="P705" s="14">
        <f t="shared" si="87"/>
        <v>119.57142857142857</v>
      </c>
      <c r="Q705" s="14" t="s">
        <v>8323</v>
      </c>
      <c r="R705" s="14" t="s">
        <v>8325</v>
      </c>
      <c r="S705">
        <v>7</v>
      </c>
      <c r="T705" t="b">
        <v>0</v>
      </c>
      <c r="U705" t="s">
        <v>8273</v>
      </c>
      <c r="V705" t="str">
        <f t="shared" si="88"/>
        <v xml:space="preserve"> </v>
      </c>
      <c r="W705" s="21">
        <f t="shared" si="89"/>
        <v>7</v>
      </c>
      <c r="X705" s="21" t="str">
        <f t="shared" si="90"/>
        <v xml:space="preserve"> </v>
      </c>
    </row>
    <row r="706" spans="1:24" ht="43.2" x14ac:dyDescent="0.3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ref="J706:J769" si="91">(((I706/60)/60)/24)+DATE(1970,1,1)</f>
        <v>42786.192916666667</v>
      </c>
      <c r="K706">
        <v>1482381468</v>
      </c>
      <c r="L706" s="10">
        <f t="shared" ref="L706:L769" si="92">(((K706/60)/60)/24)+DATE(1970,1,1)</f>
        <v>42726.192916666667</v>
      </c>
      <c r="M706" s="11">
        <f t="shared" ref="M706:M769" si="93">J706-L706</f>
        <v>60</v>
      </c>
      <c r="N706" t="b">
        <v>0</v>
      </c>
      <c r="O706" s="9">
        <f t="shared" ref="O706:O769" si="94">E706/D706</f>
        <v>8.7454545454545458E-3</v>
      </c>
      <c r="P706" s="14">
        <f t="shared" ref="P706:P769" si="95">IF(E706&gt;0,(E706/S706),0)</f>
        <v>120.25</v>
      </c>
      <c r="Q706" s="14" t="s">
        <v>8323</v>
      </c>
      <c r="R706" s="14" t="s">
        <v>8325</v>
      </c>
      <c r="S706">
        <v>4</v>
      </c>
      <c r="T706" t="b">
        <v>0</v>
      </c>
      <c r="U706" t="s">
        <v>8273</v>
      </c>
      <c r="V706" t="str">
        <f t="shared" si="88"/>
        <v xml:space="preserve"> </v>
      </c>
      <c r="W706" s="21">
        <f t="shared" si="89"/>
        <v>4</v>
      </c>
      <c r="X706" s="21" t="str">
        <f t="shared" si="90"/>
        <v xml:space="preserve"> </v>
      </c>
    </row>
    <row r="707" spans="1:24" ht="28.8" x14ac:dyDescent="0.3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si="91"/>
        <v>42756.491643518515</v>
      </c>
      <c r="K707">
        <v>1482407278</v>
      </c>
      <c r="L707" s="10">
        <f t="shared" si="92"/>
        <v>42726.491643518515</v>
      </c>
      <c r="M707" s="11">
        <f t="shared" si="93"/>
        <v>30</v>
      </c>
      <c r="N707" t="b">
        <v>0</v>
      </c>
      <c r="O707" s="9">
        <f t="shared" si="94"/>
        <v>9.7699999999999992E-3</v>
      </c>
      <c r="P707" s="14">
        <f t="shared" si="95"/>
        <v>195.4</v>
      </c>
      <c r="Q707" s="14" t="s">
        <v>8323</v>
      </c>
      <c r="R707" s="14" t="s">
        <v>8325</v>
      </c>
      <c r="S707">
        <v>5</v>
      </c>
      <c r="T707" t="b">
        <v>0</v>
      </c>
      <c r="U707" t="s">
        <v>8273</v>
      </c>
      <c r="V707" t="str">
        <f t="shared" ref="V707:V770" si="96">IF(F707 = "successful",S707," ")</f>
        <v xml:space="preserve"> </v>
      </c>
      <c r="W707" s="21">
        <f t="shared" ref="W707:W770" si="97">IF(F707 = "failed",S707," ")</f>
        <v>5</v>
      </c>
      <c r="X707" s="21" t="str">
        <f t="shared" ref="X707:X770" si="98">IF(F707 = "canceled",S707," ")</f>
        <v xml:space="preserve"> </v>
      </c>
    </row>
    <row r="708" spans="1:24" ht="43.2" x14ac:dyDescent="0.3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91"/>
        <v>42718.777083333334</v>
      </c>
      <c r="K708">
        <v>1478130783</v>
      </c>
      <c r="L708" s="10">
        <f t="shared" si="92"/>
        <v>42676.995173611111</v>
      </c>
      <c r="M708" s="11">
        <f t="shared" si="93"/>
        <v>41.781909722223645</v>
      </c>
      <c r="N708" t="b">
        <v>0</v>
      </c>
      <c r="O708" s="9">
        <f t="shared" si="94"/>
        <v>0</v>
      </c>
      <c r="P708" s="14">
        <f t="shared" si="95"/>
        <v>0</v>
      </c>
      <c r="Q708" s="14" t="s">
        <v>8323</v>
      </c>
      <c r="R708" s="14" t="s">
        <v>8325</v>
      </c>
      <c r="S708">
        <v>0</v>
      </c>
      <c r="T708" t="b">
        <v>0</v>
      </c>
      <c r="U708" t="s">
        <v>8273</v>
      </c>
      <c r="V708" t="str">
        <f t="shared" si="96"/>
        <v xml:space="preserve"> </v>
      </c>
      <c r="W708" s="21">
        <f t="shared" si="97"/>
        <v>0</v>
      </c>
      <c r="X708" s="21" t="str">
        <f t="shared" si="98"/>
        <v xml:space="preserve"> </v>
      </c>
    </row>
    <row r="709" spans="1:24" ht="43.2" x14ac:dyDescent="0.3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91"/>
        <v>42736.663506944446</v>
      </c>
      <c r="K709">
        <v>1479830127</v>
      </c>
      <c r="L709" s="10">
        <f t="shared" si="92"/>
        <v>42696.663506944446</v>
      </c>
      <c r="M709" s="11">
        <f t="shared" si="93"/>
        <v>40</v>
      </c>
      <c r="N709" t="b">
        <v>0</v>
      </c>
      <c r="O709" s="9">
        <f t="shared" si="94"/>
        <v>0.78927352941176465</v>
      </c>
      <c r="P709" s="14">
        <f t="shared" si="95"/>
        <v>117.69868421052631</v>
      </c>
      <c r="Q709" s="14" t="s">
        <v>8323</v>
      </c>
      <c r="R709" s="14" t="s">
        <v>8325</v>
      </c>
      <c r="S709">
        <v>456</v>
      </c>
      <c r="T709" t="b">
        <v>0</v>
      </c>
      <c r="U709" t="s">
        <v>8273</v>
      </c>
      <c r="V709" t="str">
        <f t="shared" si="96"/>
        <v xml:space="preserve"> </v>
      </c>
      <c r="W709" s="21">
        <f t="shared" si="97"/>
        <v>456</v>
      </c>
      <c r="X709" s="21" t="str">
        <f t="shared" si="98"/>
        <v xml:space="preserve"> </v>
      </c>
    </row>
    <row r="710" spans="1:24" ht="43.2" x14ac:dyDescent="0.3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91"/>
        <v>41895.581018518518</v>
      </c>
      <c r="K710">
        <v>1405432600</v>
      </c>
      <c r="L710" s="10">
        <f t="shared" si="92"/>
        <v>41835.581018518518</v>
      </c>
      <c r="M710" s="11">
        <f t="shared" si="93"/>
        <v>60</v>
      </c>
      <c r="N710" t="b">
        <v>0</v>
      </c>
      <c r="O710" s="9">
        <f t="shared" si="94"/>
        <v>0.22092500000000001</v>
      </c>
      <c r="P710" s="14">
        <f t="shared" si="95"/>
        <v>23.948509485094849</v>
      </c>
      <c r="Q710" s="14" t="s">
        <v>8323</v>
      </c>
      <c r="R710" s="14" t="s">
        <v>8325</v>
      </c>
      <c r="S710">
        <v>369</v>
      </c>
      <c r="T710" t="b">
        <v>0</v>
      </c>
      <c r="U710" t="s">
        <v>8273</v>
      </c>
      <c r="V710" t="str">
        <f t="shared" si="96"/>
        <v xml:space="preserve"> </v>
      </c>
      <c r="W710" s="21">
        <f t="shared" si="97"/>
        <v>369</v>
      </c>
      <c r="X710" s="21" t="str">
        <f t="shared" si="98"/>
        <v xml:space="preserve"> </v>
      </c>
    </row>
    <row r="711" spans="1:24" ht="28.8" x14ac:dyDescent="0.3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91"/>
        <v>41978.041192129633</v>
      </c>
      <c r="K711">
        <v>1415149159</v>
      </c>
      <c r="L711" s="10">
        <f t="shared" si="92"/>
        <v>41948.041192129633</v>
      </c>
      <c r="M711" s="11">
        <f t="shared" si="93"/>
        <v>30</v>
      </c>
      <c r="N711" t="b">
        <v>0</v>
      </c>
      <c r="O711" s="9">
        <f t="shared" si="94"/>
        <v>4.0666666666666663E-3</v>
      </c>
      <c r="P711" s="14">
        <f t="shared" si="95"/>
        <v>30.5</v>
      </c>
      <c r="Q711" s="14" t="s">
        <v>8323</v>
      </c>
      <c r="R711" s="14" t="s">
        <v>8325</v>
      </c>
      <c r="S711">
        <v>2</v>
      </c>
      <c r="T711" t="b">
        <v>0</v>
      </c>
      <c r="U711" t="s">
        <v>8273</v>
      </c>
      <c r="V711" t="str">
        <f t="shared" si="96"/>
        <v xml:space="preserve"> </v>
      </c>
      <c r="W711" s="21">
        <f t="shared" si="97"/>
        <v>2</v>
      </c>
      <c r="X711" s="21" t="str">
        <f t="shared" si="98"/>
        <v xml:space="preserve"> </v>
      </c>
    </row>
    <row r="712" spans="1:24" ht="28.8" x14ac:dyDescent="0.3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91"/>
        <v>41871.030555555553</v>
      </c>
      <c r="K712">
        <v>1405640302</v>
      </c>
      <c r="L712" s="10">
        <f t="shared" si="92"/>
        <v>41837.984976851854</v>
      </c>
      <c r="M712" s="11">
        <f t="shared" si="93"/>
        <v>33.045578703698993</v>
      </c>
      <c r="N712" t="b">
        <v>0</v>
      </c>
      <c r="O712" s="9">
        <f t="shared" si="94"/>
        <v>0</v>
      </c>
      <c r="P712" s="14">
        <f t="shared" si="95"/>
        <v>0</v>
      </c>
      <c r="Q712" s="14" t="s">
        <v>8323</v>
      </c>
      <c r="R712" s="14" t="s">
        <v>8325</v>
      </c>
      <c r="S712">
        <v>0</v>
      </c>
      <c r="T712" t="b">
        <v>0</v>
      </c>
      <c r="U712" t="s">
        <v>8273</v>
      </c>
      <c r="V712" t="str">
        <f t="shared" si="96"/>
        <v xml:space="preserve"> </v>
      </c>
      <c r="W712" s="21">
        <f t="shared" si="97"/>
        <v>0</v>
      </c>
      <c r="X712" s="21" t="str">
        <f t="shared" si="98"/>
        <v xml:space="preserve"> </v>
      </c>
    </row>
    <row r="713" spans="1:24" ht="57.6" x14ac:dyDescent="0.3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91"/>
        <v>42718.500787037032</v>
      </c>
      <c r="K713">
        <v>1478257268</v>
      </c>
      <c r="L713" s="10">
        <f t="shared" si="92"/>
        <v>42678.459120370375</v>
      </c>
      <c r="M713" s="11">
        <f t="shared" si="93"/>
        <v>40.041666666656965</v>
      </c>
      <c r="N713" t="b">
        <v>0</v>
      </c>
      <c r="O713" s="9">
        <f t="shared" si="94"/>
        <v>0.33790999999999999</v>
      </c>
      <c r="P713" s="14">
        <f t="shared" si="95"/>
        <v>99.973372781065095</v>
      </c>
      <c r="Q713" s="14" t="s">
        <v>8323</v>
      </c>
      <c r="R713" s="14" t="s">
        <v>8325</v>
      </c>
      <c r="S713">
        <v>338</v>
      </c>
      <c r="T713" t="b">
        <v>0</v>
      </c>
      <c r="U713" t="s">
        <v>8273</v>
      </c>
      <c r="V713" t="str">
        <f t="shared" si="96"/>
        <v xml:space="preserve"> </v>
      </c>
      <c r="W713" s="21">
        <f t="shared" si="97"/>
        <v>338</v>
      </c>
      <c r="X713" s="21" t="str">
        <f t="shared" si="98"/>
        <v xml:space="preserve"> </v>
      </c>
    </row>
    <row r="714" spans="1:24" ht="57.6" x14ac:dyDescent="0.3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91"/>
        <v>42414.680925925932</v>
      </c>
      <c r="K714">
        <v>1452874832</v>
      </c>
      <c r="L714" s="10">
        <f t="shared" si="92"/>
        <v>42384.680925925932</v>
      </c>
      <c r="M714" s="11">
        <f t="shared" si="93"/>
        <v>30</v>
      </c>
      <c r="N714" t="b">
        <v>0</v>
      </c>
      <c r="O714" s="9">
        <f t="shared" si="94"/>
        <v>2.1649484536082476E-3</v>
      </c>
      <c r="P714" s="14">
        <f t="shared" si="95"/>
        <v>26.25</v>
      </c>
      <c r="Q714" s="14" t="s">
        <v>8323</v>
      </c>
      <c r="R714" s="14" t="s">
        <v>8325</v>
      </c>
      <c r="S714">
        <v>4</v>
      </c>
      <c r="T714" t="b">
        <v>0</v>
      </c>
      <c r="U714" t="s">
        <v>8273</v>
      </c>
      <c r="V714" t="str">
        <f t="shared" si="96"/>
        <v xml:space="preserve"> </v>
      </c>
      <c r="W714" s="21">
        <f t="shared" si="97"/>
        <v>4</v>
      </c>
      <c r="X714" s="21" t="str">
        <f t="shared" si="98"/>
        <v xml:space="preserve"> </v>
      </c>
    </row>
    <row r="715" spans="1:24" ht="43.2" x14ac:dyDescent="0.3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91"/>
        <v>42526.529305555552</v>
      </c>
      <c r="K715">
        <v>1462538532</v>
      </c>
      <c r="L715" s="10">
        <f t="shared" si="92"/>
        <v>42496.529305555552</v>
      </c>
      <c r="M715" s="11">
        <f t="shared" si="93"/>
        <v>30</v>
      </c>
      <c r="N715" t="b">
        <v>0</v>
      </c>
      <c r="O715" s="9">
        <f t="shared" si="94"/>
        <v>7.9600000000000001E-3</v>
      </c>
      <c r="P715" s="14">
        <f t="shared" si="95"/>
        <v>199</v>
      </c>
      <c r="Q715" s="14" t="s">
        <v>8323</v>
      </c>
      <c r="R715" s="14" t="s">
        <v>8325</v>
      </c>
      <c r="S715">
        <v>1</v>
      </c>
      <c r="T715" t="b">
        <v>0</v>
      </c>
      <c r="U715" t="s">
        <v>8273</v>
      </c>
      <c r="V715" t="str">
        <f t="shared" si="96"/>
        <v xml:space="preserve"> </v>
      </c>
      <c r="W715" s="21">
        <f t="shared" si="97"/>
        <v>1</v>
      </c>
      <c r="X715" s="21" t="str">
        <f t="shared" si="98"/>
        <v xml:space="preserve"> </v>
      </c>
    </row>
    <row r="716" spans="1:24" ht="43.2" x14ac:dyDescent="0.3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91"/>
        <v>42794.787986111114</v>
      </c>
      <c r="K716">
        <v>1483124082</v>
      </c>
      <c r="L716" s="10">
        <f t="shared" si="92"/>
        <v>42734.787986111114</v>
      </c>
      <c r="M716" s="11">
        <f t="shared" si="93"/>
        <v>60</v>
      </c>
      <c r="N716" t="b">
        <v>0</v>
      </c>
      <c r="O716" s="9">
        <f t="shared" si="94"/>
        <v>0.14993333333333334</v>
      </c>
      <c r="P716" s="14">
        <f t="shared" si="95"/>
        <v>80.321428571428569</v>
      </c>
      <c r="Q716" s="14" t="s">
        <v>8323</v>
      </c>
      <c r="R716" s="14" t="s">
        <v>8325</v>
      </c>
      <c r="S716">
        <v>28</v>
      </c>
      <c r="T716" t="b">
        <v>0</v>
      </c>
      <c r="U716" t="s">
        <v>8273</v>
      </c>
      <c r="V716" t="str">
        <f t="shared" si="96"/>
        <v xml:space="preserve"> </v>
      </c>
      <c r="W716" s="21">
        <f t="shared" si="97"/>
        <v>28</v>
      </c>
      <c r="X716" s="21" t="str">
        <f t="shared" si="98"/>
        <v xml:space="preserve"> </v>
      </c>
    </row>
    <row r="717" spans="1:24" ht="57.6" x14ac:dyDescent="0.3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91"/>
        <v>42313.132407407407</v>
      </c>
      <c r="K717">
        <v>1443233440</v>
      </c>
      <c r="L717" s="10">
        <f t="shared" si="92"/>
        <v>42273.090740740736</v>
      </c>
      <c r="M717" s="11">
        <f t="shared" si="93"/>
        <v>40.041666666671517</v>
      </c>
      <c r="N717" t="b">
        <v>0</v>
      </c>
      <c r="O717" s="9">
        <f t="shared" si="94"/>
        <v>5.0509090909090906E-2</v>
      </c>
      <c r="P717" s="14">
        <f t="shared" si="95"/>
        <v>115.75</v>
      </c>
      <c r="Q717" s="14" t="s">
        <v>8323</v>
      </c>
      <c r="R717" s="14" t="s">
        <v>8325</v>
      </c>
      <c r="S717">
        <v>12</v>
      </c>
      <c r="T717" t="b">
        <v>0</v>
      </c>
      <c r="U717" t="s">
        <v>8273</v>
      </c>
      <c r="V717" t="str">
        <f t="shared" si="96"/>
        <v xml:space="preserve"> </v>
      </c>
      <c r="W717" s="21">
        <f t="shared" si="97"/>
        <v>12</v>
      </c>
      <c r="X717" s="21" t="str">
        <f t="shared" si="98"/>
        <v xml:space="preserve"> </v>
      </c>
    </row>
    <row r="718" spans="1:24" ht="43.2" x14ac:dyDescent="0.3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91"/>
        <v>41974</v>
      </c>
      <c r="K718">
        <v>1414511307</v>
      </c>
      <c r="L718" s="10">
        <f t="shared" si="92"/>
        <v>41940.658645833333</v>
      </c>
      <c r="M718" s="11">
        <f t="shared" si="93"/>
        <v>33.341354166666861</v>
      </c>
      <c r="N718" t="b">
        <v>0</v>
      </c>
      <c r="O718" s="9">
        <f t="shared" si="94"/>
        <v>0.10214285714285715</v>
      </c>
      <c r="P718" s="14">
        <f t="shared" si="95"/>
        <v>44.6875</v>
      </c>
      <c r="Q718" s="14" t="s">
        <v>8323</v>
      </c>
      <c r="R718" s="14" t="s">
        <v>8325</v>
      </c>
      <c r="S718">
        <v>16</v>
      </c>
      <c r="T718" t="b">
        <v>0</v>
      </c>
      <c r="U718" t="s">
        <v>8273</v>
      </c>
      <c r="V718" t="str">
        <f t="shared" si="96"/>
        <v xml:space="preserve"> </v>
      </c>
      <c r="W718" s="21">
        <f t="shared" si="97"/>
        <v>16</v>
      </c>
      <c r="X718" s="21" t="str">
        <f t="shared" si="98"/>
        <v xml:space="preserve"> </v>
      </c>
    </row>
    <row r="719" spans="1:24" x14ac:dyDescent="0.3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91"/>
        <v>41887.854189814818</v>
      </c>
      <c r="K719">
        <v>1407357002</v>
      </c>
      <c r="L719" s="10">
        <f t="shared" si="92"/>
        <v>41857.854189814818</v>
      </c>
      <c r="M719" s="11">
        <f t="shared" si="93"/>
        <v>30</v>
      </c>
      <c r="N719" t="b">
        <v>0</v>
      </c>
      <c r="O719" s="9">
        <f t="shared" si="94"/>
        <v>3.0500000000000002E-3</v>
      </c>
      <c r="P719" s="14">
        <f t="shared" si="95"/>
        <v>76.25</v>
      </c>
      <c r="Q719" s="14" t="s">
        <v>8323</v>
      </c>
      <c r="R719" s="14" t="s">
        <v>8325</v>
      </c>
      <c r="S719">
        <v>4</v>
      </c>
      <c r="T719" t="b">
        <v>0</v>
      </c>
      <c r="U719" t="s">
        <v>8273</v>
      </c>
      <c r="V719" t="str">
        <f t="shared" si="96"/>
        <v xml:space="preserve"> </v>
      </c>
      <c r="W719" s="21">
        <f t="shared" si="97"/>
        <v>4</v>
      </c>
      <c r="X719" s="21" t="str">
        <f t="shared" si="98"/>
        <v xml:space="preserve"> </v>
      </c>
    </row>
    <row r="720" spans="1:24" ht="43.2" x14ac:dyDescent="0.3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91"/>
        <v>42784.249305555553</v>
      </c>
      <c r="K720">
        <v>1484684247</v>
      </c>
      <c r="L720" s="10">
        <f t="shared" si="92"/>
        <v>42752.845451388886</v>
      </c>
      <c r="M720" s="11">
        <f t="shared" si="93"/>
        <v>31.403854166666861</v>
      </c>
      <c r="N720" t="b">
        <v>0</v>
      </c>
      <c r="O720" s="9">
        <f t="shared" si="94"/>
        <v>7.4999999999999997E-3</v>
      </c>
      <c r="P720" s="14">
        <f t="shared" si="95"/>
        <v>22.5</v>
      </c>
      <c r="Q720" s="14" t="s">
        <v>8323</v>
      </c>
      <c r="R720" s="14" t="s">
        <v>8325</v>
      </c>
      <c r="S720">
        <v>4</v>
      </c>
      <c r="T720" t="b">
        <v>0</v>
      </c>
      <c r="U720" t="s">
        <v>8273</v>
      </c>
      <c r="V720" t="str">
        <f t="shared" si="96"/>
        <v xml:space="preserve"> </v>
      </c>
      <c r="W720" s="21">
        <f t="shared" si="97"/>
        <v>4</v>
      </c>
      <c r="X720" s="21" t="str">
        <f t="shared" si="98"/>
        <v xml:space="preserve"> </v>
      </c>
    </row>
    <row r="721" spans="1:24" ht="43.2" x14ac:dyDescent="0.3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91"/>
        <v>42423.040231481486</v>
      </c>
      <c r="K721">
        <v>1454979476</v>
      </c>
      <c r="L721" s="10">
        <f t="shared" si="92"/>
        <v>42409.040231481486</v>
      </c>
      <c r="M721" s="11">
        <f t="shared" si="93"/>
        <v>14</v>
      </c>
      <c r="N721" t="b">
        <v>0</v>
      </c>
      <c r="O721" s="9">
        <f t="shared" si="94"/>
        <v>1.2933333333333333E-2</v>
      </c>
      <c r="P721" s="14">
        <f t="shared" si="95"/>
        <v>19.399999999999999</v>
      </c>
      <c r="Q721" s="14" t="s">
        <v>8323</v>
      </c>
      <c r="R721" s="14" t="s">
        <v>8325</v>
      </c>
      <c r="S721">
        <v>10</v>
      </c>
      <c r="T721" t="b">
        <v>0</v>
      </c>
      <c r="U721" t="s">
        <v>8273</v>
      </c>
      <c r="V721" t="str">
        <f t="shared" si="96"/>
        <v xml:space="preserve"> </v>
      </c>
      <c r="W721" s="21">
        <f t="shared" si="97"/>
        <v>10</v>
      </c>
      <c r="X721" s="21" t="str">
        <f t="shared" si="98"/>
        <v xml:space="preserve"> </v>
      </c>
    </row>
    <row r="722" spans="1:24" ht="43.2" x14ac:dyDescent="0.3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91"/>
        <v>40937.649201388893</v>
      </c>
      <c r="K722">
        <v>1325432091</v>
      </c>
      <c r="L722" s="10">
        <f t="shared" si="92"/>
        <v>40909.649201388893</v>
      </c>
      <c r="M722" s="11">
        <f t="shared" si="93"/>
        <v>28</v>
      </c>
      <c r="N722" t="b">
        <v>0</v>
      </c>
      <c r="O722" s="9">
        <f t="shared" si="94"/>
        <v>1.4394736842105262</v>
      </c>
      <c r="P722" s="14">
        <f t="shared" si="95"/>
        <v>66.707317073170728</v>
      </c>
      <c r="Q722" s="14" t="s">
        <v>8326</v>
      </c>
      <c r="R722" s="14" t="s">
        <v>8327</v>
      </c>
      <c r="S722">
        <v>41</v>
      </c>
      <c r="T722" t="b">
        <v>1</v>
      </c>
      <c r="U722" t="s">
        <v>8274</v>
      </c>
      <c r="V722">
        <f t="shared" si="96"/>
        <v>41</v>
      </c>
      <c r="W722" s="21" t="str">
        <f t="shared" si="97"/>
        <v xml:space="preserve"> </v>
      </c>
      <c r="X722" s="21" t="str">
        <f t="shared" si="98"/>
        <v xml:space="preserve"> </v>
      </c>
    </row>
    <row r="723" spans="1:24" ht="57.6" x14ac:dyDescent="0.3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91"/>
        <v>41852.571840277778</v>
      </c>
      <c r="K723">
        <v>1403012607</v>
      </c>
      <c r="L723" s="10">
        <f t="shared" si="92"/>
        <v>41807.571840277778</v>
      </c>
      <c r="M723" s="11">
        <f t="shared" si="93"/>
        <v>45</v>
      </c>
      <c r="N723" t="b">
        <v>0</v>
      </c>
      <c r="O723" s="9">
        <f t="shared" si="94"/>
        <v>1.2210975609756098</v>
      </c>
      <c r="P723" s="14">
        <f t="shared" si="95"/>
        <v>84.142857142857139</v>
      </c>
      <c r="Q723" s="14" t="s">
        <v>8326</v>
      </c>
      <c r="R723" s="14" t="s">
        <v>8327</v>
      </c>
      <c r="S723">
        <v>119</v>
      </c>
      <c r="T723" t="b">
        <v>1</v>
      </c>
      <c r="U723" t="s">
        <v>8274</v>
      </c>
      <c r="V723">
        <f t="shared" si="96"/>
        <v>119</v>
      </c>
      <c r="W723" s="21" t="str">
        <f t="shared" si="97"/>
        <v xml:space="preserve"> </v>
      </c>
      <c r="X723" s="21" t="str">
        <f t="shared" si="98"/>
        <v xml:space="preserve"> </v>
      </c>
    </row>
    <row r="724" spans="1:24" ht="43.2" x14ac:dyDescent="0.3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91"/>
        <v>41007.76363425926</v>
      </c>
      <c r="K724">
        <v>1331320778</v>
      </c>
      <c r="L724" s="10">
        <f t="shared" si="92"/>
        <v>40977.805300925924</v>
      </c>
      <c r="M724" s="11">
        <f t="shared" si="93"/>
        <v>29.958333333335759</v>
      </c>
      <c r="N724" t="b">
        <v>0</v>
      </c>
      <c r="O724" s="9">
        <f t="shared" si="94"/>
        <v>1.3202400000000001</v>
      </c>
      <c r="P724" s="14">
        <f t="shared" si="95"/>
        <v>215.72549019607843</v>
      </c>
      <c r="Q724" s="14" t="s">
        <v>8326</v>
      </c>
      <c r="R724" s="14" t="s">
        <v>8327</v>
      </c>
      <c r="S724">
        <v>153</v>
      </c>
      <c r="T724" t="b">
        <v>1</v>
      </c>
      <c r="U724" t="s">
        <v>8274</v>
      </c>
      <c r="V724">
        <f t="shared" si="96"/>
        <v>153</v>
      </c>
      <c r="W724" s="21" t="str">
        <f t="shared" si="97"/>
        <v xml:space="preserve"> </v>
      </c>
      <c r="X724" s="21" t="str">
        <f t="shared" si="98"/>
        <v xml:space="preserve"> </v>
      </c>
    </row>
    <row r="725" spans="1:24" ht="28.8" x14ac:dyDescent="0.3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91"/>
        <v>42215.165972222225</v>
      </c>
      <c r="K725">
        <v>1435606549</v>
      </c>
      <c r="L725" s="10">
        <f t="shared" si="92"/>
        <v>42184.816539351858</v>
      </c>
      <c r="M725" s="11">
        <f t="shared" si="93"/>
        <v>30.349432870367309</v>
      </c>
      <c r="N725" t="b">
        <v>0</v>
      </c>
      <c r="O725" s="9">
        <f t="shared" si="94"/>
        <v>1.0938000000000001</v>
      </c>
      <c r="P725" s="14">
        <f t="shared" si="95"/>
        <v>54.69</v>
      </c>
      <c r="Q725" s="14" t="s">
        <v>8326</v>
      </c>
      <c r="R725" s="14" t="s">
        <v>8327</v>
      </c>
      <c r="S725">
        <v>100</v>
      </c>
      <c r="T725" t="b">
        <v>1</v>
      </c>
      <c r="U725" t="s">
        <v>8274</v>
      </c>
      <c r="V725">
        <f t="shared" si="96"/>
        <v>100</v>
      </c>
      <c r="W725" s="21" t="str">
        <f t="shared" si="97"/>
        <v xml:space="preserve"> </v>
      </c>
      <c r="X725" s="21" t="str">
        <f t="shared" si="98"/>
        <v xml:space="preserve"> </v>
      </c>
    </row>
    <row r="726" spans="1:24" ht="43.2" x14ac:dyDescent="0.3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91"/>
        <v>40724.638460648144</v>
      </c>
      <c r="K726">
        <v>1306855163</v>
      </c>
      <c r="L726" s="10">
        <f t="shared" si="92"/>
        <v>40694.638460648144</v>
      </c>
      <c r="M726" s="11">
        <f t="shared" si="93"/>
        <v>30</v>
      </c>
      <c r="N726" t="b">
        <v>0</v>
      </c>
      <c r="O726" s="9">
        <f t="shared" si="94"/>
        <v>1.0547157142857144</v>
      </c>
      <c r="P726" s="14">
        <f t="shared" si="95"/>
        <v>51.62944055944056</v>
      </c>
      <c r="Q726" s="14" t="s">
        <v>8326</v>
      </c>
      <c r="R726" s="14" t="s">
        <v>8327</v>
      </c>
      <c r="S726">
        <v>143</v>
      </c>
      <c r="T726" t="b">
        <v>1</v>
      </c>
      <c r="U726" t="s">
        <v>8274</v>
      </c>
      <c r="V726">
        <f t="shared" si="96"/>
        <v>143</v>
      </c>
      <c r="W726" s="21" t="str">
        <f t="shared" si="97"/>
        <v xml:space="preserve"> </v>
      </c>
      <c r="X726" s="21" t="str">
        <f t="shared" si="98"/>
        <v xml:space="preserve"> </v>
      </c>
    </row>
    <row r="727" spans="1:24" ht="43.2" x14ac:dyDescent="0.3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91"/>
        <v>42351.626296296294</v>
      </c>
      <c r="K727">
        <v>1447426912</v>
      </c>
      <c r="L727" s="10">
        <f t="shared" si="92"/>
        <v>42321.626296296294</v>
      </c>
      <c r="M727" s="11">
        <f t="shared" si="93"/>
        <v>30</v>
      </c>
      <c r="N727" t="b">
        <v>0</v>
      </c>
      <c r="O727" s="9">
        <f t="shared" si="94"/>
        <v>1.0035000000000001</v>
      </c>
      <c r="P727" s="14">
        <f t="shared" si="95"/>
        <v>143.35714285714286</v>
      </c>
      <c r="Q727" s="14" t="s">
        <v>8326</v>
      </c>
      <c r="R727" s="14" t="s">
        <v>8327</v>
      </c>
      <c r="S727">
        <v>140</v>
      </c>
      <c r="T727" t="b">
        <v>1</v>
      </c>
      <c r="U727" t="s">
        <v>8274</v>
      </c>
      <c r="V727">
        <f t="shared" si="96"/>
        <v>140</v>
      </c>
      <c r="W727" s="21" t="str">
        <f t="shared" si="97"/>
        <v xml:space="preserve"> </v>
      </c>
      <c r="X727" s="21" t="str">
        <f t="shared" si="98"/>
        <v xml:space="preserve"> </v>
      </c>
    </row>
    <row r="728" spans="1:24" ht="43.2" x14ac:dyDescent="0.3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91"/>
        <v>41376.042673611111</v>
      </c>
      <c r="K728">
        <v>1363136487</v>
      </c>
      <c r="L728" s="10">
        <f t="shared" si="92"/>
        <v>41346.042673611111</v>
      </c>
      <c r="M728" s="11">
        <f t="shared" si="93"/>
        <v>30</v>
      </c>
      <c r="N728" t="b">
        <v>0</v>
      </c>
      <c r="O728" s="9">
        <f t="shared" si="94"/>
        <v>1.014</v>
      </c>
      <c r="P728" s="14">
        <f t="shared" si="95"/>
        <v>72.428571428571431</v>
      </c>
      <c r="Q728" s="14" t="s">
        <v>8326</v>
      </c>
      <c r="R728" s="14" t="s">
        <v>8327</v>
      </c>
      <c r="S728">
        <v>35</v>
      </c>
      <c r="T728" t="b">
        <v>1</v>
      </c>
      <c r="U728" t="s">
        <v>8274</v>
      </c>
      <c r="V728">
        <f t="shared" si="96"/>
        <v>35</v>
      </c>
      <c r="W728" s="21" t="str">
        <f t="shared" si="97"/>
        <v xml:space="preserve"> </v>
      </c>
      <c r="X728" s="21" t="str">
        <f t="shared" si="98"/>
        <v xml:space="preserve"> </v>
      </c>
    </row>
    <row r="729" spans="1:24" ht="57.6" x14ac:dyDescent="0.3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91"/>
        <v>41288.888888888891</v>
      </c>
      <c r="K729">
        <v>1354580949</v>
      </c>
      <c r="L729" s="10">
        <f t="shared" si="92"/>
        <v>41247.020243055551</v>
      </c>
      <c r="M729" s="11">
        <f t="shared" si="93"/>
        <v>41.868645833339542</v>
      </c>
      <c r="N729" t="b">
        <v>0</v>
      </c>
      <c r="O729" s="9">
        <f t="shared" si="94"/>
        <v>1.5551428571428572</v>
      </c>
      <c r="P729" s="14">
        <f t="shared" si="95"/>
        <v>36.530201342281877</v>
      </c>
      <c r="Q729" s="14" t="s">
        <v>8326</v>
      </c>
      <c r="R729" s="14" t="s">
        <v>8327</v>
      </c>
      <c r="S729">
        <v>149</v>
      </c>
      <c r="T729" t="b">
        <v>1</v>
      </c>
      <c r="U729" t="s">
        <v>8274</v>
      </c>
      <c r="V729">
        <f t="shared" si="96"/>
        <v>149</v>
      </c>
      <c r="W729" s="21" t="str">
        <f t="shared" si="97"/>
        <v xml:space="preserve"> </v>
      </c>
      <c r="X729" s="21" t="str">
        <f t="shared" si="98"/>
        <v xml:space="preserve"> </v>
      </c>
    </row>
    <row r="730" spans="1:24" ht="43.2" x14ac:dyDescent="0.3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91"/>
        <v>40776.837465277778</v>
      </c>
      <c r="K730">
        <v>1310069157</v>
      </c>
      <c r="L730" s="10">
        <f t="shared" si="92"/>
        <v>40731.837465277778</v>
      </c>
      <c r="M730" s="11">
        <f t="shared" si="93"/>
        <v>45</v>
      </c>
      <c r="N730" t="b">
        <v>0</v>
      </c>
      <c r="O730" s="9">
        <f t="shared" si="94"/>
        <v>1.05566</v>
      </c>
      <c r="P730" s="14">
        <f t="shared" si="95"/>
        <v>60.903461538461535</v>
      </c>
      <c r="Q730" s="14" t="s">
        <v>8326</v>
      </c>
      <c r="R730" s="14" t="s">
        <v>8327</v>
      </c>
      <c r="S730">
        <v>130</v>
      </c>
      <c r="T730" t="b">
        <v>1</v>
      </c>
      <c r="U730" t="s">
        <v>8274</v>
      </c>
      <c r="V730">
        <f t="shared" si="96"/>
        <v>130</v>
      </c>
      <c r="W730" s="21" t="str">
        <f t="shared" si="97"/>
        <v xml:space="preserve"> </v>
      </c>
      <c r="X730" s="21" t="str">
        <f t="shared" si="98"/>
        <v xml:space="preserve"> </v>
      </c>
    </row>
    <row r="731" spans="1:24" ht="43.2" x14ac:dyDescent="0.3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91"/>
        <v>41171.185891203706</v>
      </c>
      <c r="K731">
        <v>1342844861</v>
      </c>
      <c r="L731" s="10">
        <f t="shared" si="92"/>
        <v>41111.185891203706</v>
      </c>
      <c r="M731" s="11">
        <f t="shared" si="93"/>
        <v>60</v>
      </c>
      <c r="N731" t="b">
        <v>0</v>
      </c>
      <c r="O731" s="9">
        <f t="shared" si="94"/>
        <v>1.3065</v>
      </c>
      <c r="P731" s="14">
        <f t="shared" si="95"/>
        <v>43.55</v>
      </c>
      <c r="Q731" s="14" t="s">
        <v>8326</v>
      </c>
      <c r="R731" s="14" t="s">
        <v>8327</v>
      </c>
      <c r="S731">
        <v>120</v>
      </c>
      <c r="T731" t="b">
        <v>1</v>
      </c>
      <c r="U731" t="s">
        <v>8274</v>
      </c>
      <c r="V731">
        <f t="shared" si="96"/>
        <v>120</v>
      </c>
      <c r="W731" s="21" t="str">
        <f t="shared" si="97"/>
        <v xml:space="preserve"> </v>
      </c>
      <c r="X731" s="21" t="str">
        <f t="shared" si="98"/>
        <v xml:space="preserve"> </v>
      </c>
    </row>
    <row r="732" spans="1:24" ht="28.8" x14ac:dyDescent="0.3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91"/>
        <v>40884.745266203703</v>
      </c>
      <c r="K732">
        <v>1320688391</v>
      </c>
      <c r="L732" s="10">
        <f t="shared" si="92"/>
        <v>40854.745266203703</v>
      </c>
      <c r="M732" s="11">
        <f t="shared" si="93"/>
        <v>30</v>
      </c>
      <c r="N732" t="b">
        <v>0</v>
      </c>
      <c r="O732" s="9">
        <f t="shared" si="94"/>
        <v>1.3219000000000001</v>
      </c>
      <c r="P732" s="14">
        <f t="shared" si="95"/>
        <v>99.766037735849054</v>
      </c>
      <c r="Q732" s="14" t="s">
        <v>8326</v>
      </c>
      <c r="R732" s="14" t="s">
        <v>8327</v>
      </c>
      <c r="S732">
        <v>265</v>
      </c>
      <c r="T732" t="b">
        <v>1</v>
      </c>
      <c r="U732" t="s">
        <v>8274</v>
      </c>
      <c r="V732">
        <f t="shared" si="96"/>
        <v>265</v>
      </c>
      <c r="W732" s="21" t="str">
        <f t="shared" si="97"/>
        <v xml:space="preserve"> </v>
      </c>
      <c r="X732" s="21" t="str">
        <f t="shared" si="98"/>
        <v xml:space="preserve"> </v>
      </c>
    </row>
    <row r="733" spans="1:24" ht="43.2" x14ac:dyDescent="0.3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91"/>
        <v>40930.25</v>
      </c>
      <c r="K733">
        <v>1322852747</v>
      </c>
      <c r="L733" s="10">
        <f t="shared" si="92"/>
        <v>40879.795682870368</v>
      </c>
      <c r="M733" s="11">
        <f t="shared" si="93"/>
        <v>50.454317129631818</v>
      </c>
      <c r="N733" t="b">
        <v>0</v>
      </c>
      <c r="O733" s="9">
        <f t="shared" si="94"/>
        <v>1.26</v>
      </c>
      <c r="P733" s="14">
        <f t="shared" si="95"/>
        <v>88.732394366197184</v>
      </c>
      <c r="Q733" s="14" t="s">
        <v>8326</v>
      </c>
      <c r="R733" s="14" t="s">
        <v>8327</v>
      </c>
      <c r="S733">
        <v>71</v>
      </c>
      <c r="T733" t="b">
        <v>1</v>
      </c>
      <c r="U733" t="s">
        <v>8274</v>
      </c>
      <c r="V733">
        <f t="shared" si="96"/>
        <v>71</v>
      </c>
      <c r="W733" s="21" t="str">
        <f t="shared" si="97"/>
        <v xml:space="preserve"> </v>
      </c>
      <c r="X733" s="21" t="str">
        <f t="shared" si="98"/>
        <v xml:space="preserve"> </v>
      </c>
    </row>
    <row r="734" spans="1:24" ht="43.2" x14ac:dyDescent="0.3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91"/>
        <v>41546.424317129626</v>
      </c>
      <c r="K734">
        <v>1375265461</v>
      </c>
      <c r="L734" s="10">
        <f t="shared" si="92"/>
        <v>41486.424317129626</v>
      </c>
      <c r="M734" s="11">
        <f t="shared" si="93"/>
        <v>60</v>
      </c>
      <c r="N734" t="b">
        <v>0</v>
      </c>
      <c r="O734" s="9">
        <f t="shared" si="94"/>
        <v>1.6</v>
      </c>
      <c r="P734" s="14">
        <f t="shared" si="95"/>
        <v>4.9230769230769234</v>
      </c>
      <c r="Q734" s="14" t="s">
        <v>8326</v>
      </c>
      <c r="R734" s="14" t="s">
        <v>8327</v>
      </c>
      <c r="S734">
        <v>13</v>
      </c>
      <c r="T734" t="b">
        <v>1</v>
      </c>
      <c r="U734" t="s">
        <v>8274</v>
      </c>
      <c r="V734">
        <f t="shared" si="96"/>
        <v>13</v>
      </c>
      <c r="W734" s="21" t="str">
        <f t="shared" si="97"/>
        <v xml:space="preserve"> </v>
      </c>
      <c r="X734" s="21" t="str">
        <f t="shared" si="98"/>
        <v xml:space="preserve"> </v>
      </c>
    </row>
    <row r="735" spans="1:24" ht="57.6" x14ac:dyDescent="0.3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91"/>
        <v>41628.420046296298</v>
      </c>
      <c r="K735">
        <v>1384941892</v>
      </c>
      <c r="L735" s="10">
        <f t="shared" si="92"/>
        <v>41598.420046296298</v>
      </c>
      <c r="M735" s="11">
        <f t="shared" si="93"/>
        <v>30</v>
      </c>
      <c r="N735" t="b">
        <v>0</v>
      </c>
      <c r="O735" s="9">
        <f t="shared" si="94"/>
        <v>1.2048000000000001</v>
      </c>
      <c r="P735" s="14">
        <f t="shared" si="95"/>
        <v>17.822485207100591</v>
      </c>
      <c r="Q735" s="14" t="s">
        <v>8326</v>
      </c>
      <c r="R735" s="14" t="s">
        <v>8327</v>
      </c>
      <c r="S735">
        <v>169</v>
      </c>
      <c r="T735" t="b">
        <v>1</v>
      </c>
      <c r="U735" t="s">
        <v>8274</v>
      </c>
      <c r="V735">
        <f t="shared" si="96"/>
        <v>169</v>
      </c>
      <c r="W735" s="21" t="str">
        <f t="shared" si="97"/>
        <v xml:space="preserve"> </v>
      </c>
      <c r="X735" s="21" t="str">
        <f t="shared" si="98"/>
        <v xml:space="preserve"> </v>
      </c>
    </row>
    <row r="736" spans="1:24" ht="43.2" x14ac:dyDescent="0.3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91"/>
        <v>42133.208333333328</v>
      </c>
      <c r="K736">
        <v>1428465420</v>
      </c>
      <c r="L736" s="10">
        <f t="shared" si="92"/>
        <v>42102.164583333331</v>
      </c>
      <c r="M736" s="11">
        <f t="shared" si="93"/>
        <v>31.04374999999709</v>
      </c>
      <c r="N736" t="b">
        <v>0</v>
      </c>
      <c r="O736" s="9">
        <f t="shared" si="94"/>
        <v>1.2552941176470589</v>
      </c>
      <c r="P736" s="14">
        <f t="shared" si="95"/>
        <v>187.19298245614036</v>
      </c>
      <c r="Q736" s="14" t="s">
        <v>8326</v>
      </c>
      <c r="R736" s="14" t="s">
        <v>8327</v>
      </c>
      <c r="S736">
        <v>57</v>
      </c>
      <c r="T736" t="b">
        <v>1</v>
      </c>
      <c r="U736" t="s">
        <v>8274</v>
      </c>
      <c r="V736">
        <f t="shared" si="96"/>
        <v>57</v>
      </c>
      <c r="W736" s="21" t="str">
        <f t="shared" si="97"/>
        <v xml:space="preserve"> </v>
      </c>
      <c r="X736" s="21" t="str">
        <f t="shared" si="98"/>
        <v xml:space="preserve"> </v>
      </c>
    </row>
    <row r="737" spans="1:24" ht="43.2" x14ac:dyDescent="0.3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91"/>
        <v>41977.027083333334</v>
      </c>
      <c r="K737">
        <v>1414975346</v>
      </c>
      <c r="L737" s="10">
        <f t="shared" si="92"/>
        <v>41946.029467592591</v>
      </c>
      <c r="M737" s="11">
        <f t="shared" si="93"/>
        <v>30.99761574074364</v>
      </c>
      <c r="N737" t="b">
        <v>0</v>
      </c>
      <c r="O737" s="9">
        <f t="shared" si="94"/>
        <v>1.1440638297872341</v>
      </c>
      <c r="P737" s="14">
        <f t="shared" si="95"/>
        <v>234.80786026200875</v>
      </c>
      <c r="Q737" s="14" t="s">
        <v>8326</v>
      </c>
      <c r="R737" s="14" t="s">
        <v>8327</v>
      </c>
      <c r="S737">
        <v>229</v>
      </c>
      <c r="T737" t="b">
        <v>1</v>
      </c>
      <c r="U737" t="s">
        <v>8274</v>
      </c>
      <c r="V737">
        <f t="shared" si="96"/>
        <v>229</v>
      </c>
      <c r="W737" s="21" t="str">
        <f t="shared" si="97"/>
        <v xml:space="preserve"> </v>
      </c>
      <c r="X737" s="21" t="str">
        <f t="shared" si="98"/>
        <v xml:space="preserve"> </v>
      </c>
    </row>
    <row r="738" spans="1:24" ht="43.2" x14ac:dyDescent="0.3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91"/>
        <v>41599.207638888889</v>
      </c>
      <c r="K738">
        <v>1383327440</v>
      </c>
      <c r="L738" s="10">
        <f t="shared" si="92"/>
        <v>41579.734259259261</v>
      </c>
      <c r="M738" s="11">
        <f t="shared" si="93"/>
        <v>19.473379629627743</v>
      </c>
      <c r="N738" t="b">
        <v>0</v>
      </c>
      <c r="O738" s="9">
        <f t="shared" si="94"/>
        <v>3.151388888888889</v>
      </c>
      <c r="P738" s="14">
        <f t="shared" si="95"/>
        <v>105.04629629629629</v>
      </c>
      <c r="Q738" s="14" t="s">
        <v>8326</v>
      </c>
      <c r="R738" s="14" t="s">
        <v>8327</v>
      </c>
      <c r="S738">
        <v>108</v>
      </c>
      <c r="T738" t="b">
        <v>1</v>
      </c>
      <c r="U738" t="s">
        <v>8274</v>
      </c>
      <c r="V738">
        <f t="shared" si="96"/>
        <v>108</v>
      </c>
      <c r="W738" s="21" t="str">
        <f t="shared" si="97"/>
        <v xml:space="preserve"> </v>
      </c>
      <c r="X738" s="21" t="str">
        <f t="shared" si="98"/>
        <v xml:space="preserve"> </v>
      </c>
    </row>
    <row r="739" spans="1:24" ht="43.2" x14ac:dyDescent="0.3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91"/>
        <v>41684.833333333336</v>
      </c>
      <c r="K739">
        <v>1390890987</v>
      </c>
      <c r="L739" s="10">
        <f t="shared" si="92"/>
        <v>41667.275312500002</v>
      </c>
      <c r="M739" s="11">
        <f t="shared" si="93"/>
        <v>17.558020833334012</v>
      </c>
      <c r="N739" t="b">
        <v>0</v>
      </c>
      <c r="O739" s="9">
        <f t="shared" si="94"/>
        <v>1.224</v>
      </c>
      <c r="P739" s="14">
        <f t="shared" si="95"/>
        <v>56.666666666666664</v>
      </c>
      <c r="Q739" s="14" t="s">
        <v>8326</v>
      </c>
      <c r="R739" s="14" t="s">
        <v>8327</v>
      </c>
      <c r="S739">
        <v>108</v>
      </c>
      <c r="T739" t="b">
        <v>1</v>
      </c>
      <c r="U739" t="s">
        <v>8274</v>
      </c>
      <c r="V739">
        <f t="shared" si="96"/>
        <v>108</v>
      </c>
      <c r="W739" s="21" t="str">
        <f t="shared" si="97"/>
        <v xml:space="preserve"> </v>
      </c>
      <c r="X739" s="21" t="str">
        <f t="shared" si="98"/>
        <v xml:space="preserve"> </v>
      </c>
    </row>
    <row r="740" spans="1:24" ht="28.8" x14ac:dyDescent="0.3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91"/>
        <v>41974.207638888889</v>
      </c>
      <c r="K740">
        <v>1414765794</v>
      </c>
      <c r="L740" s="10">
        <f t="shared" si="92"/>
        <v>41943.604097222218</v>
      </c>
      <c r="M740" s="11">
        <f t="shared" si="93"/>
        <v>30.603541666670935</v>
      </c>
      <c r="N740" t="b">
        <v>0</v>
      </c>
      <c r="O740" s="9">
        <f t="shared" si="94"/>
        <v>1.0673333333333332</v>
      </c>
      <c r="P740" s="14">
        <f t="shared" si="95"/>
        <v>39.048780487804876</v>
      </c>
      <c r="Q740" s="14" t="s">
        <v>8326</v>
      </c>
      <c r="R740" s="14" t="s">
        <v>8327</v>
      </c>
      <c r="S740">
        <v>41</v>
      </c>
      <c r="T740" t="b">
        <v>1</v>
      </c>
      <c r="U740" t="s">
        <v>8274</v>
      </c>
      <c r="V740">
        <f t="shared" si="96"/>
        <v>41</v>
      </c>
      <c r="W740" s="21" t="str">
        <f t="shared" si="97"/>
        <v xml:space="preserve"> </v>
      </c>
      <c r="X740" s="21" t="str">
        <f t="shared" si="98"/>
        <v xml:space="preserve"> </v>
      </c>
    </row>
    <row r="741" spans="1:24" ht="43.2" x14ac:dyDescent="0.3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91"/>
        <v>41862.502650462964</v>
      </c>
      <c r="K741">
        <v>1404907429</v>
      </c>
      <c r="L741" s="10">
        <f t="shared" si="92"/>
        <v>41829.502650462964</v>
      </c>
      <c r="M741" s="11">
        <f t="shared" si="93"/>
        <v>33</v>
      </c>
      <c r="N741" t="b">
        <v>0</v>
      </c>
      <c r="O741" s="9">
        <f t="shared" si="94"/>
        <v>1.5833333333333333</v>
      </c>
      <c r="P741" s="14">
        <f t="shared" si="95"/>
        <v>68.345323741007192</v>
      </c>
      <c r="Q741" s="14" t="s">
        <v>8326</v>
      </c>
      <c r="R741" s="14" t="s">
        <v>8327</v>
      </c>
      <c r="S741">
        <v>139</v>
      </c>
      <c r="T741" t="b">
        <v>1</v>
      </c>
      <c r="U741" t="s">
        <v>8274</v>
      </c>
      <c r="V741">
        <f t="shared" si="96"/>
        <v>139</v>
      </c>
      <c r="W741" s="21" t="str">
        <f t="shared" si="97"/>
        <v xml:space="preserve"> </v>
      </c>
      <c r="X741" s="21" t="str">
        <f t="shared" si="98"/>
        <v xml:space="preserve"> </v>
      </c>
    </row>
    <row r="742" spans="1:24" ht="57.6" x14ac:dyDescent="0.3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91"/>
        <v>42176.146782407406</v>
      </c>
      <c r="K742">
        <v>1433647882</v>
      </c>
      <c r="L742" s="10">
        <f t="shared" si="92"/>
        <v>42162.146782407406</v>
      </c>
      <c r="M742" s="11">
        <f t="shared" si="93"/>
        <v>14</v>
      </c>
      <c r="N742" t="b">
        <v>0</v>
      </c>
      <c r="O742" s="9">
        <f t="shared" si="94"/>
        <v>1.0740000000000001</v>
      </c>
      <c r="P742" s="14">
        <f t="shared" si="95"/>
        <v>169.57894736842104</v>
      </c>
      <c r="Q742" s="14" t="s">
        <v>8326</v>
      </c>
      <c r="R742" s="14" t="s">
        <v>8327</v>
      </c>
      <c r="S742">
        <v>19</v>
      </c>
      <c r="T742" t="b">
        <v>1</v>
      </c>
      <c r="U742" t="s">
        <v>8274</v>
      </c>
      <c r="V742">
        <f t="shared" si="96"/>
        <v>19</v>
      </c>
      <c r="W742" s="21" t="str">
        <f t="shared" si="97"/>
        <v xml:space="preserve"> </v>
      </c>
      <c r="X742" s="21" t="str">
        <f t="shared" si="98"/>
        <v xml:space="preserve"> </v>
      </c>
    </row>
    <row r="743" spans="1:24" ht="28.8" x14ac:dyDescent="0.3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91"/>
        <v>41436.648217592592</v>
      </c>
      <c r="K743">
        <v>1367940806</v>
      </c>
      <c r="L743" s="10">
        <f t="shared" si="92"/>
        <v>41401.648217592592</v>
      </c>
      <c r="M743" s="11">
        <f t="shared" si="93"/>
        <v>35</v>
      </c>
      <c r="N743" t="b">
        <v>0</v>
      </c>
      <c r="O743" s="9">
        <f t="shared" si="94"/>
        <v>1.0226</v>
      </c>
      <c r="P743" s="14">
        <f t="shared" si="95"/>
        <v>141.42340425531913</v>
      </c>
      <c r="Q743" s="14" t="s">
        <v>8326</v>
      </c>
      <c r="R743" s="14" t="s">
        <v>8327</v>
      </c>
      <c r="S743">
        <v>94</v>
      </c>
      <c r="T743" t="b">
        <v>1</v>
      </c>
      <c r="U743" t="s">
        <v>8274</v>
      </c>
      <c r="V743">
        <f t="shared" si="96"/>
        <v>94</v>
      </c>
      <c r="W743" s="21" t="str">
        <f t="shared" si="97"/>
        <v xml:space="preserve"> </v>
      </c>
      <c r="X743" s="21" t="str">
        <f t="shared" si="98"/>
        <v xml:space="preserve"> </v>
      </c>
    </row>
    <row r="744" spans="1:24" ht="57.6" x14ac:dyDescent="0.3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91"/>
        <v>41719.876296296294</v>
      </c>
      <c r="K744">
        <v>1392847312</v>
      </c>
      <c r="L744" s="10">
        <f t="shared" si="92"/>
        <v>41689.917962962965</v>
      </c>
      <c r="M744" s="11">
        <f t="shared" si="93"/>
        <v>29.958333333328483</v>
      </c>
      <c r="N744" t="b">
        <v>0</v>
      </c>
      <c r="O744" s="9">
        <f t="shared" si="94"/>
        <v>1.1071428571428572</v>
      </c>
      <c r="P744" s="14">
        <f t="shared" si="95"/>
        <v>67.391304347826093</v>
      </c>
      <c r="Q744" s="14" t="s">
        <v>8326</v>
      </c>
      <c r="R744" s="14" t="s">
        <v>8327</v>
      </c>
      <c r="S744">
        <v>23</v>
      </c>
      <c r="T744" t="b">
        <v>1</v>
      </c>
      <c r="U744" t="s">
        <v>8274</v>
      </c>
      <c r="V744">
        <f t="shared" si="96"/>
        <v>23</v>
      </c>
      <c r="W744" s="21" t="str">
        <f t="shared" si="97"/>
        <v xml:space="preserve"> </v>
      </c>
      <c r="X744" s="21" t="str">
        <f t="shared" si="98"/>
        <v xml:space="preserve"> </v>
      </c>
    </row>
    <row r="745" spans="1:24" ht="43.2" x14ac:dyDescent="0.3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91"/>
        <v>41015.875</v>
      </c>
      <c r="K745">
        <v>1332435685</v>
      </c>
      <c r="L745" s="10">
        <f t="shared" si="92"/>
        <v>40990.709317129629</v>
      </c>
      <c r="M745" s="11">
        <f t="shared" si="93"/>
        <v>25.165682870370802</v>
      </c>
      <c r="N745" t="b">
        <v>0</v>
      </c>
      <c r="O745" s="9">
        <f t="shared" si="94"/>
        <v>1.48</v>
      </c>
      <c r="P745" s="14">
        <f t="shared" si="95"/>
        <v>54.266666666666666</v>
      </c>
      <c r="Q745" s="14" t="s">
        <v>8326</v>
      </c>
      <c r="R745" s="14" t="s">
        <v>8327</v>
      </c>
      <c r="S745">
        <v>15</v>
      </c>
      <c r="T745" t="b">
        <v>1</v>
      </c>
      <c r="U745" t="s">
        <v>8274</v>
      </c>
      <c r="V745">
        <f t="shared" si="96"/>
        <v>15</v>
      </c>
      <c r="W745" s="21" t="str">
        <f t="shared" si="97"/>
        <v xml:space="preserve"> </v>
      </c>
      <c r="X745" s="21" t="str">
        <f t="shared" si="98"/>
        <v xml:space="preserve"> </v>
      </c>
    </row>
    <row r="746" spans="1:24" ht="43.2" x14ac:dyDescent="0.3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91"/>
        <v>41256.95721064815</v>
      </c>
      <c r="K746">
        <v>1352847503</v>
      </c>
      <c r="L746" s="10">
        <f t="shared" si="92"/>
        <v>41226.95721064815</v>
      </c>
      <c r="M746" s="11">
        <f t="shared" si="93"/>
        <v>30</v>
      </c>
      <c r="N746" t="b">
        <v>0</v>
      </c>
      <c r="O746" s="9">
        <f t="shared" si="94"/>
        <v>1.0232000000000001</v>
      </c>
      <c r="P746" s="14">
        <f t="shared" si="95"/>
        <v>82.516129032258064</v>
      </c>
      <c r="Q746" s="14" t="s">
        <v>8326</v>
      </c>
      <c r="R746" s="14" t="s">
        <v>8327</v>
      </c>
      <c r="S746">
        <v>62</v>
      </c>
      <c r="T746" t="b">
        <v>1</v>
      </c>
      <c r="U746" t="s">
        <v>8274</v>
      </c>
      <c r="V746">
        <f t="shared" si="96"/>
        <v>62</v>
      </c>
      <c r="W746" s="21" t="str">
        <f t="shared" si="97"/>
        <v xml:space="preserve"> </v>
      </c>
      <c r="X746" s="21" t="str">
        <f t="shared" si="98"/>
        <v xml:space="preserve"> </v>
      </c>
    </row>
    <row r="747" spans="1:24" ht="43.2" x14ac:dyDescent="0.3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91"/>
        <v>41397.572280092594</v>
      </c>
      <c r="K747">
        <v>1364996645</v>
      </c>
      <c r="L747" s="10">
        <f t="shared" si="92"/>
        <v>41367.572280092594</v>
      </c>
      <c r="M747" s="11">
        <f t="shared" si="93"/>
        <v>30</v>
      </c>
      <c r="N747" t="b">
        <v>0</v>
      </c>
      <c r="O747" s="9">
        <f t="shared" si="94"/>
        <v>1.7909909909909909</v>
      </c>
      <c r="P747" s="14">
        <f t="shared" si="95"/>
        <v>53.729729729729726</v>
      </c>
      <c r="Q747" s="14" t="s">
        <v>8326</v>
      </c>
      <c r="R747" s="14" t="s">
        <v>8327</v>
      </c>
      <c r="S747">
        <v>74</v>
      </c>
      <c r="T747" t="b">
        <v>1</v>
      </c>
      <c r="U747" t="s">
        <v>8274</v>
      </c>
      <c r="V747">
        <f t="shared" si="96"/>
        <v>74</v>
      </c>
      <c r="W747" s="21" t="str">
        <f t="shared" si="97"/>
        <v xml:space="preserve"> </v>
      </c>
      <c r="X747" s="21" t="str">
        <f t="shared" si="98"/>
        <v xml:space="preserve"> </v>
      </c>
    </row>
    <row r="748" spans="1:24" ht="28.8" x14ac:dyDescent="0.3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91"/>
        <v>41175.165972222225</v>
      </c>
      <c r="K748">
        <v>1346806909</v>
      </c>
      <c r="L748" s="10">
        <f t="shared" si="92"/>
        <v>41157.042928240742</v>
      </c>
      <c r="M748" s="11">
        <f t="shared" si="93"/>
        <v>18.123043981482624</v>
      </c>
      <c r="N748" t="b">
        <v>0</v>
      </c>
      <c r="O748" s="9">
        <f t="shared" si="94"/>
        <v>1.1108135252761968</v>
      </c>
      <c r="P748" s="14">
        <f t="shared" si="95"/>
        <v>34.206185567010309</v>
      </c>
      <c r="Q748" s="14" t="s">
        <v>8326</v>
      </c>
      <c r="R748" s="14" t="s">
        <v>8327</v>
      </c>
      <c r="S748">
        <v>97</v>
      </c>
      <c r="T748" t="b">
        <v>1</v>
      </c>
      <c r="U748" t="s">
        <v>8274</v>
      </c>
      <c r="V748">
        <f t="shared" si="96"/>
        <v>97</v>
      </c>
      <c r="W748" s="21" t="str">
        <f t="shared" si="97"/>
        <v xml:space="preserve"> </v>
      </c>
      <c r="X748" s="21" t="str">
        <f t="shared" si="98"/>
        <v xml:space="preserve"> </v>
      </c>
    </row>
    <row r="749" spans="1:24" ht="43.2" x14ac:dyDescent="0.3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91"/>
        <v>42019.454166666663</v>
      </c>
      <c r="K749">
        <v>1418649019</v>
      </c>
      <c r="L749" s="10">
        <f t="shared" si="92"/>
        <v>41988.548831018517</v>
      </c>
      <c r="M749" s="11">
        <f t="shared" si="93"/>
        <v>30.90533564814541</v>
      </c>
      <c r="N749" t="b">
        <v>0</v>
      </c>
      <c r="O749" s="9">
        <f t="shared" si="94"/>
        <v>1.0004285714285714</v>
      </c>
      <c r="P749" s="14">
        <f t="shared" si="95"/>
        <v>127.32727272727273</v>
      </c>
      <c r="Q749" s="14" t="s">
        <v>8326</v>
      </c>
      <c r="R749" s="14" t="s">
        <v>8327</v>
      </c>
      <c r="S749">
        <v>55</v>
      </c>
      <c r="T749" t="b">
        <v>1</v>
      </c>
      <c r="U749" t="s">
        <v>8274</v>
      </c>
      <c r="V749">
        <f t="shared" si="96"/>
        <v>55</v>
      </c>
      <c r="W749" s="21" t="str">
        <f t="shared" si="97"/>
        <v xml:space="preserve"> </v>
      </c>
      <c r="X749" s="21" t="str">
        <f t="shared" si="98"/>
        <v xml:space="preserve"> </v>
      </c>
    </row>
    <row r="750" spans="1:24" ht="43.2" x14ac:dyDescent="0.3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91"/>
        <v>41861.846828703703</v>
      </c>
      <c r="K750">
        <v>1405109966</v>
      </c>
      <c r="L750" s="10">
        <f t="shared" si="92"/>
        <v>41831.846828703703</v>
      </c>
      <c r="M750" s="11">
        <f t="shared" si="93"/>
        <v>30</v>
      </c>
      <c r="N750" t="b">
        <v>0</v>
      </c>
      <c r="O750" s="9">
        <f t="shared" si="94"/>
        <v>1.0024999999999999</v>
      </c>
      <c r="P750" s="14">
        <f t="shared" si="95"/>
        <v>45.56818181818182</v>
      </c>
      <c r="Q750" s="14" t="s">
        <v>8326</v>
      </c>
      <c r="R750" s="14" t="s">
        <v>8327</v>
      </c>
      <c r="S750">
        <v>44</v>
      </c>
      <c r="T750" t="b">
        <v>1</v>
      </c>
      <c r="U750" t="s">
        <v>8274</v>
      </c>
      <c r="V750">
        <f t="shared" si="96"/>
        <v>44</v>
      </c>
      <c r="W750" s="21" t="str">
        <f t="shared" si="97"/>
        <v xml:space="preserve"> </v>
      </c>
      <c r="X750" s="21" t="str">
        <f t="shared" si="98"/>
        <v xml:space="preserve"> </v>
      </c>
    </row>
    <row r="751" spans="1:24" ht="43.2" x14ac:dyDescent="0.3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91"/>
        <v>42763.94131944445</v>
      </c>
      <c r="K751">
        <v>1483050930</v>
      </c>
      <c r="L751" s="10">
        <f t="shared" si="92"/>
        <v>42733.94131944445</v>
      </c>
      <c r="M751" s="11">
        <f t="shared" si="93"/>
        <v>30</v>
      </c>
      <c r="N751" t="b">
        <v>0</v>
      </c>
      <c r="O751" s="9">
        <f t="shared" si="94"/>
        <v>1.0556000000000001</v>
      </c>
      <c r="P751" s="14">
        <f t="shared" si="95"/>
        <v>95.963636363636368</v>
      </c>
      <c r="Q751" s="14" t="s">
        <v>8326</v>
      </c>
      <c r="R751" s="14" t="s">
        <v>8327</v>
      </c>
      <c r="S751">
        <v>110</v>
      </c>
      <c r="T751" t="b">
        <v>1</v>
      </c>
      <c r="U751" t="s">
        <v>8274</v>
      </c>
      <c r="V751">
        <f t="shared" si="96"/>
        <v>110</v>
      </c>
      <c r="W751" s="21" t="str">
        <f t="shared" si="97"/>
        <v xml:space="preserve"> </v>
      </c>
      <c r="X751" s="21" t="str">
        <f t="shared" si="98"/>
        <v xml:space="preserve"> </v>
      </c>
    </row>
    <row r="752" spans="1:24" ht="43.2" x14ac:dyDescent="0.3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91"/>
        <v>41329.878148148149</v>
      </c>
      <c r="K752">
        <v>1359147872</v>
      </c>
      <c r="L752" s="10">
        <f t="shared" si="92"/>
        <v>41299.878148148149</v>
      </c>
      <c r="M752" s="11">
        <f t="shared" si="93"/>
        <v>30</v>
      </c>
      <c r="N752" t="b">
        <v>0</v>
      </c>
      <c r="O752" s="9">
        <f t="shared" si="94"/>
        <v>1.0258775877587758</v>
      </c>
      <c r="P752" s="14">
        <f t="shared" si="95"/>
        <v>77.271186440677965</v>
      </c>
      <c r="Q752" s="14" t="s">
        <v>8326</v>
      </c>
      <c r="R752" s="14" t="s">
        <v>8327</v>
      </c>
      <c r="S752">
        <v>59</v>
      </c>
      <c r="T752" t="b">
        <v>1</v>
      </c>
      <c r="U752" t="s">
        <v>8274</v>
      </c>
      <c r="V752">
        <f t="shared" si="96"/>
        <v>59</v>
      </c>
      <c r="W752" s="21" t="str">
        <f t="shared" si="97"/>
        <v xml:space="preserve"> </v>
      </c>
      <c r="X752" s="21" t="str">
        <f t="shared" si="98"/>
        <v xml:space="preserve"> </v>
      </c>
    </row>
    <row r="753" spans="1:24" ht="43.2" x14ac:dyDescent="0.3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91"/>
        <v>40759.630497685182</v>
      </c>
      <c r="K753">
        <v>1308496075</v>
      </c>
      <c r="L753" s="10">
        <f t="shared" si="92"/>
        <v>40713.630497685182</v>
      </c>
      <c r="M753" s="11">
        <f t="shared" si="93"/>
        <v>46</v>
      </c>
      <c r="N753" t="b">
        <v>0</v>
      </c>
      <c r="O753" s="9">
        <f t="shared" si="94"/>
        <v>1.1850000000000001</v>
      </c>
      <c r="P753" s="14">
        <f t="shared" si="95"/>
        <v>57.338709677419352</v>
      </c>
      <c r="Q753" s="14" t="s">
        <v>8326</v>
      </c>
      <c r="R753" s="14" t="s">
        <v>8327</v>
      </c>
      <c r="S753">
        <v>62</v>
      </c>
      <c r="T753" t="b">
        <v>1</v>
      </c>
      <c r="U753" t="s">
        <v>8274</v>
      </c>
      <c r="V753">
        <f t="shared" si="96"/>
        <v>62</v>
      </c>
      <c r="W753" s="21" t="str">
        <f t="shared" si="97"/>
        <v xml:space="preserve"> </v>
      </c>
      <c r="X753" s="21" t="str">
        <f t="shared" si="98"/>
        <v xml:space="preserve"> </v>
      </c>
    </row>
    <row r="754" spans="1:24" ht="57.6" x14ac:dyDescent="0.3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91"/>
        <v>42659.458333333328</v>
      </c>
      <c r="K754">
        <v>1474884417</v>
      </c>
      <c r="L754" s="10">
        <f t="shared" si="92"/>
        <v>42639.421493055561</v>
      </c>
      <c r="M754" s="11">
        <f t="shared" si="93"/>
        <v>20.036840277767624</v>
      </c>
      <c r="N754" t="b">
        <v>0</v>
      </c>
      <c r="O754" s="9">
        <f t="shared" si="94"/>
        <v>1.117</v>
      </c>
      <c r="P754" s="14">
        <f t="shared" si="95"/>
        <v>53.19047619047619</v>
      </c>
      <c r="Q754" s="14" t="s">
        <v>8326</v>
      </c>
      <c r="R754" s="14" t="s">
        <v>8327</v>
      </c>
      <c r="S754">
        <v>105</v>
      </c>
      <c r="T754" t="b">
        <v>1</v>
      </c>
      <c r="U754" t="s">
        <v>8274</v>
      </c>
      <c r="V754">
        <f t="shared" si="96"/>
        <v>105</v>
      </c>
      <c r="W754" s="21" t="str">
        <f t="shared" si="97"/>
        <v xml:space="preserve"> </v>
      </c>
      <c r="X754" s="21" t="str">
        <f t="shared" si="98"/>
        <v xml:space="preserve"> </v>
      </c>
    </row>
    <row r="755" spans="1:24" ht="43.2" x14ac:dyDescent="0.3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91"/>
        <v>42049.590173611112</v>
      </c>
      <c r="K755">
        <v>1421330991</v>
      </c>
      <c r="L755" s="10">
        <f t="shared" si="92"/>
        <v>42019.590173611112</v>
      </c>
      <c r="M755" s="11">
        <f t="shared" si="93"/>
        <v>30</v>
      </c>
      <c r="N755" t="b">
        <v>0</v>
      </c>
      <c r="O755" s="9">
        <f t="shared" si="94"/>
        <v>1.28</v>
      </c>
      <c r="P755" s="14">
        <f t="shared" si="95"/>
        <v>492.30769230769232</v>
      </c>
      <c r="Q755" s="14" t="s">
        <v>8326</v>
      </c>
      <c r="R755" s="14" t="s">
        <v>8327</v>
      </c>
      <c r="S755">
        <v>26</v>
      </c>
      <c r="T755" t="b">
        <v>1</v>
      </c>
      <c r="U755" t="s">
        <v>8274</v>
      </c>
      <c r="V755">
        <f t="shared" si="96"/>
        <v>26</v>
      </c>
      <c r="W755" s="21" t="str">
        <f t="shared" si="97"/>
        <v xml:space="preserve"> </v>
      </c>
      <c r="X755" s="21" t="str">
        <f t="shared" si="98"/>
        <v xml:space="preserve"> </v>
      </c>
    </row>
    <row r="756" spans="1:24" ht="43.2" x14ac:dyDescent="0.3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91"/>
        <v>41279.749085648145</v>
      </c>
      <c r="K756">
        <v>1354816721</v>
      </c>
      <c r="L756" s="10">
        <f t="shared" si="92"/>
        <v>41249.749085648145</v>
      </c>
      <c r="M756" s="11">
        <f t="shared" si="93"/>
        <v>30</v>
      </c>
      <c r="N756" t="b">
        <v>0</v>
      </c>
      <c r="O756" s="9">
        <f t="shared" si="94"/>
        <v>1.0375000000000001</v>
      </c>
      <c r="P756" s="14">
        <f t="shared" si="95"/>
        <v>42.346938775510203</v>
      </c>
      <c r="Q756" s="14" t="s">
        <v>8326</v>
      </c>
      <c r="R756" s="14" t="s">
        <v>8327</v>
      </c>
      <c r="S756">
        <v>49</v>
      </c>
      <c r="T756" t="b">
        <v>1</v>
      </c>
      <c r="U756" t="s">
        <v>8274</v>
      </c>
      <c r="V756">
        <f t="shared" si="96"/>
        <v>49</v>
      </c>
      <c r="W756" s="21" t="str">
        <f t="shared" si="97"/>
        <v xml:space="preserve"> </v>
      </c>
      <c r="X756" s="21" t="str">
        <f t="shared" si="98"/>
        <v xml:space="preserve"> </v>
      </c>
    </row>
    <row r="757" spans="1:24" ht="43.2" x14ac:dyDescent="0.3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91"/>
        <v>41414.02847222222</v>
      </c>
      <c r="K757">
        <v>1366381877</v>
      </c>
      <c r="L757" s="10">
        <f t="shared" si="92"/>
        <v>41383.605057870373</v>
      </c>
      <c r="M757" s="11">
        <f t="shared" si="93"/>
        <v>30.423414351847896</v>
      </c>
      <c r="N757" t="b">
        <v>0</v>
      </c>
      <c r="O757" s="9">
        <f t="shared" si="94"/>
        <v>1.0190760000000001</v>
      </c>
      <c r="P757" s="14">
        <f t="shared" si="95"/>
        <v>37.466029411764708</v>
      </c>
      <c r="Q757" s="14" t="s">
        <v>8326</v>
      </c>
      <c r="R757" s="14" t="s">
        <v>8327</v>
      </c>
      <c r="S757">
        <v>68</v>
      </c>
      <c r="T757" t="b">
        <v>1</v>
      </c>
      <c r="U757" t="s">
        <v>8274</v>
      </c>
      <c r="V757">
        <f t="shared" si="96"/>
        <v>68</v>
      </c>
      <c r="W757" s="21" t="str">
        <f t="shared" si="97"/>
        <v xml:space="preserve"> </v>
      </c>
      <c r="X757" s="21" t="str">
        <f t="shared" si="98"/>
        <v xml:space="preserve"> </v>
      </c>
    </row>
    <row r="758" spans="1:24" ht="43.2" x14ac:dyDescent="0.3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91"/>
        <v>40651.725219907406</v>
      </c>
      <c r="K758">
        <v>1297880659</v>
      </c>
      <c r="L758" s="10">
        <f t="shared" si="92"/>
        <v>40590.766886574071</v>
      </c>
      <c r="M758" s="11">
        <f t="shared" si="93"/>
        <v>60.958333333335759</v>
      </c>
      <c r="N758" t="b">
        <v>0</v>
      </c>
      <c r="O758" s="9">
        <f t="shared" si="94"/>
        <v>1.177142857142857</v>
      </c>
      <c r="P758" s="14">
        <f t="shared" si="95"/>
        <v>37.454545454545453</v>
      </c>
      <c r="Q758" s="14" t="s">
        <v>8326</v>
      </c>
      <c r="R758" s="14" t="s">
        <v>8327</v>
      </c>
      <c r="S758">
        <v>22</v>
      </c>
      <c r="T758" t="b">
        <v>1</v>
      </c>
      <c r="U758" t="s">
        <v>8274</v>
      </c>
      <c r="V758">
        <f t="shared" si="96"/>
        <v>22</v>
      </c>
      <c r="W758" s="21" t="str">
        <f t="shared" si="97"/>
        <v xml:space="preserve"> </v>
      </c>
      <c r="X758" s="21" t="str">
        <f t="shared" si="98"/>
        <v xml:space="preserve"> </v>
      </c>
    </row>
    <row r="759" spans="1:24" ht="43.2" x14ac:dyDescent="0.3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91"/>
        <v>41249.054560185185</v>
      </c>
      <c r="K759">
        <v>1353547114</v>
      </c>
      <c r="L759" s="10">
        <f t="shared" si="92"/>
        <v>41235.054560185185</v>
      </c>
      <c r="M759" s="11">
        <f t="shared" si="93"/>
        <v>14</v>
      </c>
      <c r="N759" t="b">
        <v>0</v>
      </c>
      <c r="O759" s="9">
        <f t="shared" si="94"/>
        <v>2.38</v>
      </c>
      <c r="P759" s="14">
        <f t="shared" si="95"/>
        <v>33.055555555555557</v>
      </c>
      <c r="Q759" s="14" t="s">
        <v>8326</v>
      </c>
      <c r="R759" s="14" t="s">
        <v>8327</v>
      </c>
      <c r="S759">
        <v>18</v>
      </c>
      <c r="T759" t="b">
        <v>1</v>
      </c>
      <c r="U759" t="s">
        <v>8274</v>
      </c>
      <c r="V759">
        <f t="shared" si="96"/>
        <v>18</v>
      </c>
      <c r="W759" s="21" t="str">
        <f t="shared" si="97"/>
        <v xml:space="preserve"> </v>
      </c>
      <c r="X759" s="21" t="str">
        <f t="shared" si="98"/>
        <v xml:space="preserve"> </v>
      </c>
    </row>
    <row r="760" spans="1:24" ht="28.8" x14ac:dyDescent="0.3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91"/>
        <v>40459.836435185185</v>
      </c>
      <c r="K760">
        <v>1283976268</v>
      </c>
      <c r="L760" s="10">
        <f t="shared" si="92"/>
        <v>40429.836435185185</v>
      </c>
      <c r="M760" s="11">
        <f t="shared" si="93"/>
        <v>30</v>
      </c>
      <c r="N760" t="b">
        <v>0</v>
      </c>
      <c r="O760" s="9">
        <f t="shared" si="94"/>
        <v>1.02</v>
      </c>
      <c r="P760" s="14">
        <f t="shared" si="95"/>
        <v>134.21052631578948</v>
      </c>
      <c r="Q760" s="14" t="s">
        <v>8326</v>
      </c>
      <c r="R760" s="14" t="s">
        <v>8327</v>
      </c>
      <c r="S760">
        <v>19</v>
      </c>
      <c r="T760" t="b">
        <v>1</v>
      </c>
      <c r="U760" t="s">
        <v>8274</v>
      </c>
      <c r="V760">
        <f t="shared" si="96"/>
        <v>19</v>
      </c>
      <c r="W760" s="21" t="str">
        <f t="shared" si="97"/>
        <v xml:space="preserve"> </v>
      </c>
      <c r="X760" s="21" t="str">
        <f t="shared" si="98"/>
        <v xml:space="preserve"> </v>
      </c>
    </row>
    <row r="761" spans="1:24" ht="43.2" x14ac:dyDescent="0.3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91"/>
        <v>41829.330312500002</v>
      </c>
      <c r="K761">
        <v>1401436539</v>
      </c>
      <c r="L761" s="10">
        <f t="shared" si="92"/>
        <v>41789.330312500002</v>
      </c>
      <c r="M761" s="11">
        <f t="shared" si="93"/>
        <v>40</v>
      </c>
      <c r="N761" t="b">
        <v>0</v>
      </c>
      <c r="O761" s="9">
        <f t="shared" si="94"/>
        <v>1.0192000000000001</v>
      </c>
      <c r="P761" s="14">
        <f t="shared" si="95"/>
        <v>51.474747474747474</v>
      </c>
      <c r="Q761" s="14" t="s">
        <v>8326</v>
      </c>
      <c r="R761" s="14" t="s">
        <v>8327</v>
      </c>
      <c r="S761">
        <v>99</v>
      </c>
      <c r="T761" t="b">
        <v>1</v>
      </c>
      <c r="U761" t="s">
        <v>8274</v>
      </c>
      <c r="V761">
        <f t="shared" si="96"/>
        <v>99</v>
      </c>
      <c r="W761" s="21" t="str">
        <f t="shared" si="97"/>
        <v xml:space="preserve"> </v>
      </c>
      <c r="X761" s="21" t="str">
        <f t="shared" si="98"/>
        <v xml:space="preserve"> </v>
      </c>
    </row>
    <row r="762" spans="1:24" ht="43.2" x14ac:dyDescent="0.3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91"/>
        <v>42700.805706018517</v>
      </c>
      <c r="K762">
        <v>1477592413</v>
      </c>
      <c r="L762" s="10">
        <f t="shared" si="92"/>
        <v>42670.764039351852</v>
      </c>
      <c r="M762" s="11">
        <f t="shared" si="93"/>
        <v>30.041666666664241</v>
      </c>
      <c r="N762" t="b">
        <v>0</v>
      </c>
      <c r="O762" s="9">
        <f t="shared" si="94"/>
        <v>0</v>
      </c>
      <c r="P762" s="14">
        <f t="shared" si="95"/>
        <v>0</v>
      </c>
      <c r="Q762" s="14" t="s">
        <v>8326</v>
      </c>
      <c r="R762" s="14" t="s">
        <v>8328</v>
      </c>
      <c r="S762">
        <v>0</v>
      </c>
      <c r="T762" t="b">
        <v>0</v>
      </c>
      <c r="U762" t="s">
        <v>8275</v>
      </c>
      <c r="V762" t="str">
        <f t="shared" si="96"/>
        <v xml:space="preserve"> </v>
      </c>
      <c r="W762" s="21">
        <f t="shared" si="97"/>
        <v>0</v>
      </c>
      <c r="X762" s="21" t="str">
        <f t="shared" si="98"/>
        <v xml:space="preserve"> </v>
      </c>
    </row>
    <row r="763" spans="1:24" ht="43.2" x14ac:dyDescent="0.3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91"/>
        <v>41672.751458333332</v>
      </c>
      <c r="K763">
        <v>1388772126</v>
      </c>
      <c r="L763" s="10">
        <f t="shared" si="92"/>
        <v>41642.751458333332</v>
      </c>
      <c r="M763" s="11">
        <f t="shared" si="93"/>
        <v>30</v>
      </c>
      <c r="N763" t="b">
        <v>0</v>
      </c>
      <c r="O763" s="9">
        <f t="shared" si="94"/>
        <v>4.7E-2</v>
      </c>
      <c r="P763" s="14">
        <f t="shared" si="95"/>
        <v>39.166666666666664</v>
      </c>
      <c r="Q763" s="14" t="s">
        <v>8326</v>
      </c>
      <c r="R763" s="14" t="s">
        <v>8328</v>
      </c>
      <c r="S763">
        <v>6</v>
      </c>
      <c r="T763" t="b">
        <v>0</v>
      </c>
      <c r="U763" t="s">
        <v>8275</v>
      </c>
      <c r="V763" t="str">
        <f t="shared" si="96"/>
        <v xml:space="preserve"> </v>
      </c>
      <c r="W763" s="21">
        <f t="shared" si="97"/>
        <v>6</v>
      </c>
      <c r="X763" s="21" t="str">
        <f t="shared" si="98"/>
        <v xml:space="preserve"> </v>
      </c>
    </row>
    <row r="764" spans="1:24" ht="43.2" x14ac:dyDescent="0.3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91"/>
        <v>42708.25</v>
      </c>
      <c r="K764">
        <v>1479328570</v>
      </c>
      <c r="L764" s="10">
        <f t="shared" si="92"/>
        <v>42690.858449074076</v>
      </c>
      <c r="M764" s="11">
        <f t="shared" si="93"/>
        <v>17.391550925924093</v>
      </c>
      <c r="N764" t="b">
        <v>0</v>
      </c>
      <c r="O764" s="9">
        <f t="shared" si="94"/>
        <v>0</v>
      </c>
      <c r="P764" s="14">
        <f t="shared" si="95"/>
        <v>0</v>
      </c>
      <c r="Q764" s="14" t="s">
        <v>8326</v>
      </c>
      <c r="R764" s="14" t="s">
        <v>8328</v>
      </c>
      <c r="S764">
        <v>0</v>
      </c>
      <c r="T764" t="b">
        <v>0</v>
      </c>
      <c r="U764" t="s">
        <v>8275</v>
      </c>
      <c r="V764" t="str">
        <f t="shared" si="96"/>
        <v xml:space="preserve"> </v>
      </c>
      <c r="W764" s="21">
        <f t="shared" si="97"/>
        <v>0</v>
      </c>
      <c r="X764" s="21" t="str">
        <f t="shared" si="98"/>
        <v xml:space="preserve"> </v>
      </c>
    </row>
    <row r="765" spans="1:24" ht="43.2" x14ac:dyDescent="0.3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91"/>
        <v>41501.446851851848</v>
      </c>
      <c r="K765">
        <v>1373971408</v>
      </c>
      <c r="L765" s="10">
        <f t="shared" si="92"/>
        <v>41471.446851851848</v>
      </c>
      <c r="M765" s="11">
        <f t="shared" si="93"/>
        <v>30</v>
      </c>
      <c r="N765" t="b">
        <v>0</v>
      </c>
      <c r="O765" s="9">
        <f t="shared" si="94"/>
        <v>1.1655011655011655E-3</v>
      </c>
      <c r="P765" s="14">
        <f t="shared" si="95"/>
        <v>5</v>
      </c>
      <c r="Q765" s="14" t="s">
        <v>8326</v>
      </c>
      <c r="R765" s="14" t="s">
        <v>8328</v>
      </c>
      <c r="S765">
        <v>1</v>
      </c>
      <c r="T765" t="b">
        <v>0</v>
      </c>
      <c r="U765" t="s">
        <v>8275</v>
      </c>
      <c r="V765" t="str">
        <f t="shared" si="96"/>
        <v xml:space="preserve"> </v>
      </c>
      <c r="W765" s="21">
        <f t="shared" si="97"/>
        <v>1</v>
      </c>
      <c r="X765" s="21" t="str">
        <f t="shared" si="98"/>
        <v xml:space="preserve"> </v>
      </c>
    </row>
    <row r="766" spans="1:24" ht="43.2" x14ac:dyDescent="0.3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91"/>
        <v>42257.173159722224</v>
      </c>
      <c r="K766">
        <v>1439266161</v>
      </c>
      <c r="L766" s="10">
        <f t="shared" si="92"/>
        <v>42227.173159722224</v>
      </c>
      <c r="M766" s="11">
        <f t="shared" si="93"/>
        <v>30</v>
      </c>
      <c r="N766" t="b">
        <v>0</v>
      </c>
      <c r="O766" s="9">
        <f t="shared" si="94"/>
        <v>0</v>
      </c>
      <c r="P766" s="14">
        <f t="shared" si="95"/>
        <v>0</v>
      </c>
      <c r="Q766" s="14" t="s">
        <v>8326</v>
      </c>
      <c r="R766" s="14" t="s">
        <v>8328</v>
      </c>
      <c r="S766">
        <v>0</v>
      </c>
      <c r="T766" t="b">
        <v>0</v>
      </c>
      <c r="U766" t="s">
        <v>8275</v>
      </c>
      <c r="V766" t="str">
        <f t="shared" si="96"/>
        <v xml:space="preserve"> </v>
      </c>
      <c r="W766" s="21">
        <f t="shared" si="97"/>
        <v>0</v>
      </c>
      <c r="X766" s="21" t="str">
        <f t="shared" si="98"/>
        <v xml:space="preserve"> </v>
      </c>
    </row>
    <row r="767" spans="1:24" ht="43.2" x14ac:dyDescent="0.3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91"/>
        <v>41931.542638888888</v>
      </c>
      <c r="K767">
        <v>1411131684</v>
      </c>
      <c r="L767" s="10">
        <f t="shared" si="92"/>
        <v>41901.542638888888</v>
      </c>
      <c r="M767" s="11">
        <f t="shared" si="93"/>
        <v>30</v>
      </c>
      <c r="N767" t="b">
        <v>0</v>
      </c>
      <c r="O767" s="9">
        <f t="shared" si="94"/>
        <v>0.36014285714285715</v>
      </c>
      <c r="P767" s="14">
        <f t="shared" si="95"/>
        <v>57.295454545454547</v>
      </c>
      <c r="Q767" s="14" t="s">
        <v>8326</v>
      </c>
      <c r="R767" s="14" t="s">
        <v>8328</v>
      </c>
      <c r="S767">
        <v>44</v>
      </c>
      <c r="T767" t="b">
        <v>0</v>
      </c>
      <c r="U767" t="s">
        <v>8275</v>
      </c>
      <c r="V767" t="str">
        <f t="shared" si="96"/>
        <v xml:space="preserve"> </v>
      </c>
      <c r="W767" s="21">
        <f t="shared" si="97"/>
        <v>44</v>
      </c>
      <c r="X767" s="21" t="str">
        <f t="shared" si="98"/>
        <v xml:space="preserve"> </v>
      </c>
    </row>
    <row r="768" spans="1:24" ht="43.2" x14ac:dyDescent="0.3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91"/>
        <v>42051.783368055556</v>
      </c>
      <c r="K768">
        <v>1421520483</v>
      </c>
      <c r="L768" s="10">
        <f t="shared" si="92"/>
        <v>42021.783368055556</v>
      </c>
      <c r="M768" s="11">
        <f t="shared" si="93"/>
        <v>30</v>
      </c>
      <c r="N768" t="b">
        <v>0</v>
      </c>
      <c r="O768" s="9">
        <f t="shared" si="94"/>
        <v>0</v>
      </c>
      <c r="P768" s="14">
        <f t="shared" si="95"/>
        <v>0</v>
      </c>
      <c r="Q768" s="14" t="s">
        <v>8326</v>
      </c>
      <c r="R768" s="14" t="s">
        <v>8328</v>
      </c>
      <c r="S768">
        <v>0</v>
      </c>
      <c r="T768" t="b">
        <v>0</v>
      </c>
      <c r="U768" t="s">
        <v>8275</v>
      </c>
      <c r="V768" t="str">
        <f t="shared" si="96"/>
        <v xml:space="preserve"> </v>
      </c>
      <c r="W768" s="21">
        <f t="shared" si="97"/>
        <v>0</v>
      </c>
      <c r="X768" s="21" t="str">
        <f t="shared" si="98"/>
        <v xml:space="preserve"> </v>
      </c>
    </row>
    <row r="769" spans="1:24" ht="57.6" x14ac:dyDescent="0.3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91"/>
        <v>42145.143634259264</v>
      </c>
      <c r="K769">
        <v>1429586810</v>
      </c>
      <c r="L769" s="10">
        <f t="shared" si="92"/>
        <v>42115.143634259264</v>
      </c>
      <c r="M769" s="11">
        <f t="shared" si="93"/>
        <v>30</v>
      </c>
      <c r="N769" t="b">
        <v>0</v>
      </c>
      <c r="O769" s="9">
        <f t="shared" si="94"/>
        <v>3.5400000000000001E-2</v>
      </c>
      <c r="P769" s="14">
        <f t="shared" si="95"/>
        <v>59</v>
      </c>
      <c r="Q769" s="14" t="s">
        <v>8326</v>
      </c>
      <c r="R769" s="14" t="s">
        <v>8328</v>
      </c>
      <c r="S769">
        <v>3</v>
      </c>
      <c r="T769" t="b">
        <v>0</v>
      </c>
      <c r="U769" t="s">
        <v>8275</v>
      </c>
      <c r="V769" t="str">
        <f t="shared" si="96"/>
        <v xml:space="preserve"> </v>
      </c>
      <c r="W769" s="21">
        <f t="shared" si="97"/>
        <v>3</v>
      </c>
      <c r="X769" s="21" t="str">
        <f t="shared" si="98"/>
        <v xml:space="preserve"> </v>
      </c>
    </row>
    <row r="770" spans="1:24" ht="43.2" x14ac:dyDescent="0.3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ref="J770:J833" si="99">(((I770/60)/60)/24)+DATE(1970,1,1)</f>
        <v>41624.207060185188</v>
      </c>
      <c r="K770">
        <v>1384577890</v>
      </c>
      <c r="L770" s="10">
        <f t="shared" ref="L770:L833" si="100">(((K770/60)/60)/24)+DATE(1970,1,1)</f>
        <v>41594.207060185188</v>
      </c>
      <c r="M770" s="11">
        <f t="shared" ref="M770:M833" si="101">J770-L770</f>
        <v>30</v>
      </c>
      <c r="N770" t="b">
        <v>0</v>
      </c>
      <c r="O770" s="9">
        <f t="shared" ref="O770:O833" si="102">E770/D770</f>
        <v>0</v>
      </c>
      <c r="P770" s="14">
        <f t="shared" ref="P770:P833" si="103">IF(E770&gt;0,(E770/S770),0)</f>
        <v>0</v>
      </c>
      <c r="Q770" s="14" t="s">
        <v>8326</v>
      </c>
      <c r="R770" s="14" t="s">
        <v>8328</v>
      </c>
      <c r="S770">
        <v>0</v>
      </c>
      <c r="T770" t="b">
        <v>0</v>
      </c>
      <c r="U770" t="s">
        <v>8275</v>
      </c>
      <c r="V770" t="str">
        <f t="shared" si="96"/>
        <v xml:space="preserve"> </v>
      </c>
      <c r="W770" s="21">
        <f t="shared" si="97"/>
        <v>0</v>
      </c>
      <c r="X770" s="21" t="str">
        <f t="shared" si="98"/>
        <v xml:space="preserve"> </v>
      </c>
    </row>
    <row r="771" spans="1:24" ht="57.6" x14ac:dyDescent="0.3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si="99"/>
        <v>41634.996458333335</v>
      </c>
      <c r="K771">
        <v>1385510094</v>
      </c>
      <c r="L771" s="10">
        <f t="shared" si="100"/>
        <v>41604.996458333335</v>
      </c>
      <c r="M771" s="11">
        <f t="shared" si="101"/>
        <v>30</v>
      </c>
      <c r="N771" t="b">
        <v>0</v>
      </c>
      <c r="O771" s="9">
        <f t="shared" si="102"/>
        <v>0.41399999999999998</v>
      </c>
      <c r="P771" s="14">
        <f t="shared" si="103"/>
        <v>31.846153846153847</v>
      </c>
      <c r="Q771" s="14" t="s">
        <v>8326</v>
      </c>
      <c r="R771" s="14" t="s">
        <v>8328</v>
      </c>
      <c r="S771">
        <v>52</v>
      </c>
      <c r="T771" t="b">
        <v>0</v>
      </c>
      <c r="U771" t="s">
        <v>8275</v>
      </c>
      <c r="V771" t="str">
        <f t="shared" ref="V771:V834" si="104">IF(F771 = "successful",S771," ")</f>
        <v xml:space="preserve"> </v>
      </c>
      <c r="W771" s="21">
        <f t="shared" ref="W771:W834" si="105">IF(F771 = "failed",S771," ")</f>
        <v>52</v>
      </c>
      <c r="X771" s="21" t="str">
        <f t="shared" ref="X771:X834" si="106">IF(F771 = "canceled",S771," ")</f>
        <v xml:space="preserve"> </v>
      </c>
    </row>
    <row r="772" spans="1:24" ht="43.2" x14ac:dyDescent="0.3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99"/>
        <v>41329.999641203707</v>
      </c>
      <c r="K772">
        <v>1358294369</v>
      </c>
      <c r="L772" s="10">
        <f t="shared" si="100"/>
        <v>41289.999641203707</v>
      </c>
      <c r="M772" s="11">
        <f t="shared" si="101"/>
        <v>40</v>
      </c>
      <c r="N772" t="b">
        <v>0</v>
      </c>
      <c r="O772" s="9">
        <f t="shared" si="102"/>
        <v>0</v>
      </c>
      <c r="P772" s="14">
        <f t="shared" si="103"/>
        <v>0</v>
      </c>
      <c r="Q772" s="14" t="s">
        <v>8326</v>
      </c>
      <c r="R772" s="14" t="s">
        <v>8328</v>
      </c>
      <c r="S772">
        <v>0</v>
      </c>
      <c r="T772" t="b">
        <v>0</v>
      </c>
      <c r="U772" t="s">
        <v>8275</v>
      </c>
      <c r="V772" t="str">
        <f t="shared" si="104"/>
        <v xml:space="preserve"> </v>
      </c>
      <c r="W772" s="21">
        <f t="shared" si="105"/>
        <v>0</v>
      </c>
      <c r="X772" s="21" t="str">
        <f t="shared" si="106"/>
        <v xml:space="preserve"> </v>
      </c>
    </row>
    <row r="773" spans="1:24" ht="43.2" x14ac:dyDescent="0.3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99"/>
        <v>42399.824097222227</v>
      </c>
      <c r="K773">
        <v>1449863202</v>
      </c>
      <c r="L773" s="10">
        <f t="shared" si="100"/>
        <v>42349.824097222227</v>
      </c>
      <c r="M773" s="11">
        <f t="shared" si="101"/>
        <v>50</v>
      </c>
      <c r="N773" t="b">
        <v>0</v>
      </c>
      <c r="O773" s="9">
        <f t="shared" si="102"/>
        <v>2.631578947368421E-4</v>
      </c>
      <c r="P773" s="14">
        <f t="shared" si="103"/>
        <v>10</v>
      </c>
      <c r="Q773" s="14" t="s">
        <v>8326</v>
      </c>
      <c r="R773" s="14" t="s">
        <v>8328</v>
      </c>
      <c r="S773">
        <v>1</v>
      </c>
      <c r="T773" t="b">
        <v>0</v>
      </c>
      <c r="U773" t="s">
        <v>8275</v>
      </c>
      <c r="V773" t="str">
        <f t="shared" si="104"/>
        <v xml:space="preserve"> </v>
      </c>
      <c r="W773" s="21">
        <f t="shared" si="105"/>
        <v>1</v>
      </c>
      <c r="X773" s="21" t="str">
        <f t="shared" si="106"/>
        <v xml:space="preserve"> </v>
      </c>
    </row>
    <row r="774" spans="1:24" ht="57.6" x14ac:dyDescent="0.3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99"/>
        <v>40118.165972222225</v>
      </c>
      <c r="K774">
        <v>1252718519</v>
      </c>
      <c r="L774" s="10">
        <f t="shared" si="100"/>
        <v>40068.056932870371</v>
      </c>
      <c r="M774" s="11">
        <f t="shared" si="101"/>
        <v>50.109039351853426</v>
      </c>
      <c r="N774" t="b">
        <v>0</v>
      </c>
      <c r="O774" s="9">
        <f t="shared" si="102"/>
        <v>3.3333333333333333E-2</v>
      </c>
      <c r="P774" s="14">
        <f t="shared" si="103"/>
        <v>50</v>
      </c>
      <c r="Q774" s="14" t="s">
        <v>8326</v>
      </c>
      <c r="R774" s="14" t="s">
        <v>8328</v>
      </c>
      <c r="S774">
        <v>1</v>
      </c>
      <c r="T774" t="b">
        <v>0</v>
      </c>
      <c r="U774" t="s">
        <v>8275</v>
      </c>
      <c r="V774" t="str">
        <f t="shared" si="104"/>
        <v xml:space="preserve"> </v>
      </c>
      <c r="W774" s="21">
        <f t="shared" si="105"/>
        <v>1</v>
      </c>
      <c r="X774" s="21" t="str">
        <f t="shared" si="106"/>
        <v xml:space="preserve"> </v>
      </c>
    </row>
    <row r="775" spans="1:24" ht="43.2" x14ac:dyDescent="0.3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99"/>
        <v>42134.959027777775</v>
      </c>
      <c r="K775">
        <v>1428341985</v>
      </c>
      <c r="L775" s="10">
        <f t="shared" si="100"/>
        <v>42100.735937499994</v>
      </c>
      <c r="M775" s="11">
        <f t="shared" si="101"/>
        <v>34.223090277781012</v>
      </c>
      <c r="N775" t="b">
        <v>0</v>
      </c>
      <c r="O775" s="9">
        <f t="shared" si="102"/>
        <v>8.5129023676509714E-3</v>
      </c>
      <c r="P775" s="14">
        <f t="shared" si="103"/>
        <v>16</v>
      </c>
      <c r="Q775" s="14" t="s">
        <v>8326</v>
      </c>
      <c r="R775" s="14" t="s">
        <v>8328</v>
      </c>
      <c r="S775">
        <v>2</v>
      </c>
      <c r="T775" t="b">
        <v>0</v>
      </c>
      <c r="U775" t="s">
        <v>8275</v>
      </c>
      <c r="V775" t="str">
        <f t="shared" si="104"/>
        <v xml:space="preserve"> </v>
      </c>
      <c r="W775" s="21">
        <f t="shared" si="105"/>
        <v>2</v>
      </c>
      <c r="X775" s="21" t="str">
        <f t="shared" si="106"/>
        <v xml:space="preserve"> </v>
      </c>
    </row>
    <row r="776" spans="1:24" ht="43.2" x14ac:dyDescent="0.3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99"/>
        <v>41693.780300925922</v>
      </c>
      <c r="K776">
        <v>1390589018</v>
      </c>
      <c r="L776" s="10">
        <f t="shared" si="100"/>
        <v>41663.780300925922</v>
      </c>
      <c r="M776" s="11">
        <f t="shared" si="101"/>
        <v>30</v>
      </c>
      <c r="N776" t="b">
        <v>0</v>
      </c>
      <c r="O776" s="9">
        <f t="shared" si="102"/>
        <v>0.70199999999999996</v>
      </c>
      <c r="P776" s="14">
        <f t="shared" si="103"/>
        <v>39</v>
      </c>
      <c r="Q776" s="14" t="s">
        <v>8326</v>
      </c>
      <c r="R776" s="14" t="s">
        <v>8328</v>
      </c>
      <c r="S776">
        <v>9</v>
      </c>
      <c r="T776" t="b">
        <v>0</v>
      </c>
      <c r="U776" t="s">
        <v>8275</v>
      </c>
      <c r="V776" t="str">
        <f t="shared" si="104"/>
        <v xml:space="preserve"> </v>
      </c>
      <c r="W776" s="21">
        <f t="shared" si="105"/>
        <v>9</v>
      </c>
      <c r="X776" s="21" t="str">
        <f t="shared" si="106"/>
        <v xml:space="preserve"> </v>
      </c>
    </row>
    <row r="777" spans="1:24" ht="43.2" x14ac:dyDescent="0.3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99"/>
        <v>40893.060127314813</v>
      </c>
      <c r="K777">
        <v>1321406795</v>
      </c>
      <c r="L777" s="10">
        <f t="shared" si="100"/>
        <v>40863.060127314813</v>
      </c>
      <c r="M777" s="11">
        <f t="shared" si="101"/>
        <v>30</v>
      </c>
      <c r="N777" t="b">
        <v>0</v>
      </c>
      <c r="O777" s="9">
        <f t="shared" si="102"/>
        <v>1.7000000000000001E-2</v>
      </c>
      <c r="P777" s="14">
        <f t="shared" si="103"/>
        <v>34</v>
      </c>
      <c r="Q777" s="14" t="s">
        <v>8326</v>
      </c>
      <c r="R777" s="14" t="s">
        <v>8328</v>
      </c>
      <c r="S777">
        <v>5</v>
      </c>
      <c r="T777" t="b">
        <v>0</v>
      </c>
      <c r="U777" t="s">
        <v>8275</v>
      </c>
      <c r="V777" t="str">
        <f t="shared" si="104"/>
        <v xml:space="preserve"> </v>
      </c>
      <c r="W777" s="21">
        <f t="shared" si="105"/>
        <v>5</v>
      </c>
      <c r="X777" s="21" t="str">
        <f t="shared" si="106"/>
        <v xml:space="preserve"> </v>
      </c>
    </row>
    <row r="778" spans="1:24" ht="43.2" x14ac:dyDescent="0.3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99"/>
        <v>42288.208333333328</v>
      </c>
      <c r="K778">
        <v>1441297645</v>
      </c>
      <c r="L778" s="10">
        <f t="shared" si="100"/>
        <v>42250.685706018514</v>
      </c>
      <c r="M778" s="11">
        <f t="shared" si="101"/>
        <v>37.522627314814599</v>
      </c>
      <c r="N778" t="b">
        <v>0</v>
      </c>
      <c r="O778" s="9">
        <f t="shared" si="102"/>
        <v>0.51400000000000001</v>
      </c>
      <c r="P778" s="14">
        <f t="shared" si="103"/>
        <v>63.122807017543863</v>
      </c>
      <c r="Q778" s="14" t="s">
        <v>8326</v>
      </c>
      <c r="R778" s="14" t="s">
        <v>8328</v>
      </c>
      <c r="S778">
        <v>57</v>
      </c>
      <c r="T778" t="b">
        <v>0</v>
      </c>
      <c r="U778" t="s">
        <v>8275</v>
      </c>
      <c r="V778" t="str">
        <f t="shared" si="104"/>
        <v xml:space="preserve"> </v>
      </c>
      <c r="W778" s="21">
        <f t="shared" si="105"/>
        <v>57</v>
      </c>
      <c r="X778" s="21" t="str">
        <f t="shared" si="106"/>
        <v xml:space="preserve"> </v>
      </c>
    </row>
    <row r="779" spans="1:24" ht="43.2" x14ac:dyDescent="0.3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99"/>
        <v>41486.981215277774</v>
      </c>
      <c r="K779">
        <v>1372721577</v>
      </c>
      <c r="L779" s="10">
        <f t="shared" si="100"/>
        <v>41456.981215277774</v>
      </c>
      <c r="M779" s="11">
        <f t="shared" si="101"/>
        <v>30</v>
      </c>
      <c r="N779" t="b">
        <v>0</v>
      </c>
      <c r="O779" s="9">
        <f t="shared" si="102"/>
        <v>7.0000000000000001E-3</v>
      </c>
      <c r="P779" s="14">
        <f t="shared" si="103"/>
        <v>7</v>
      </c>
      <c r="Q779" s="14" t="s">
        <v>8326</v>
      </c>
      <c r="R779" s="14" t="s">
        <v>8328</v>
      </c>
      <c r="S779">
        <v>3</v>
      </c>
      <c r="T779" t="b">
        <v>0</v>
      </c>
      <c r="U779" t="s">
        <v>8275</v>
      </c>
      <c r="V779" t="str">
        <f t="shared" si="104"/>
        <v xml:space="preserve"> </v>
      </c>
      <c r="W779" s="21">
        <f t="shared" si="105"/>
        <v>3</v>
      </c>
      <c r="X779" s="21" t="str">
        <f t="shared" si="106"/>
        <v xml:space="preserve"> </v>
      </c>
    </row>
    <row r="780" spans="1:24" ht="43.2" x14ac:dyDescent="0.3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99"/>
        <v>41759.702314814815</v>
      </c>
      <c r="K780">
        <v>1396284680</v>
      </c>
      <c r="L780" s="10">
        <f t="shared" si="100"/>
        <v>41729.702314814815</v>
      </c>
      <c r="M780" s="11">
        <f t="shared" si="101"/>
        <v>30</v>
      </c>
      <c r="N780" t="b">
        <v>0</v>
      </c>
      <c r="O780" s="9">
        <f t="shared" si="102"/>
        <v>4.0000000000000001E-3</v>
      </c>
      <c r="P780" s="14">
        <f t="shared" si="103"/>
        <v>2</v>
      </c>
      <c r="Q780" s="14" t="s">
        <v>8326</v>
      </c>
      <c r="R780" s="14" t="s">
        <v>8328</v>
      </c>
      <c r="S780">
        <v>1</v>
      </c>
      <c r="T780" t="b">
        <v>0</v>
      </c>
      <c r="U780" t="s">
        <v>8275</v>
      </c>
      <c r="V780" t="str">
        <f t="shared" si="104"/>
        <v xml:space="preserve"> </v>
      </c>
      <c r="W780" s="21">
        <f t="shared" si="105"/>
        <v>1</v>
      </c>
      <c r="X780" s="21" t="str">
        <f t="shared" si="106"/>
        <v xml:space="preserve"> </v>
      </c>
    </row>
    <row r="781" spans="1:24" ht="57.6" x14ac:dyDescent="0.3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99"/>
        <v>40466.166666666664</v>
      </c>
      <c r="K781">
        <v>1284567905</v>
      </c>
      <c r="L781" s="10">
        <f t="shared" si="100"/>
        <v>40436.68408564815</v>
      </c>
      <c r="M781" s="11">
        <f t="shared" si="101"/>
        <v>29.482581018513883</v>
      </c>
      <c r="N781" t="b">
        <v>0</v>
      </c>
      <c r="O781" s="9">
        <f t="shared" si="102"/>
        <v>2.6666666666666668E-2</v>
      </c>
      <c r="P781" s="14">
        <f t="shared" si="103"/>
        <v>66.666666666666671</v>
      </c>
      <c r="Q781" s="14" t="s">
        <v>8326</v>
      </c>
      <c r="R781" s="14" t="s">
        <v>8328</v>
      </c>
      <c r="S781">
        <v>6</v>
      </c>
      <c r="T781" t="b">
        <v>0</v>
      </c>
      <c r="U781" t="s">
        <v>8275</v>
      </c>
      <c r="V781" t="str">
        <f t="shared" si="104"/>
        <v xml:space="preserve"> </v>
      </c>
      <c r="W781" s="21">
        <f t="shared" si="105"/>
        <v>6</v>
      </c>
      <c r="X781" s="21" t="str">
        <f t="shared" si="106"/>
        <v xml:space="preserve"> </v>
      </c>
    </row>
    <row r="782" spans="1:24" ht="43.2" x14ac:dyDescent="0.3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99"/>
        <v>40666.673900462964</v>
      </c>
      <c r="K782">
        <v>1301847025</v>
      </c>
      <c r="L782" s="10">
        <f t="shared" si="100"/>
        <v>40636.673900462964</v>
      </c>
      <c r="M782" s="11">
        <f t="shared" si="101"/>
        <v>30</v>
      </c>
      <c r="N782" t="b">
        <v>0</v>
      </c>
      <c r="O782" s="9">
        <f t="shared" si="102"/>
        <v>1.04</v>
      </c>
      <c r="P782" s="14">
        <f t="shared" si="103"/>
        <v>38.518518518518519</v>
      </c>
      <c r="Q782" s="14" t="s">
        <v>8329</v>
      </c>
      <c r="R782" s="14" t="s">
        <v>8330</v>
      </c>
      <c r="S782">
        <v>27</v>
      </c>
      <c r="T782" t="b">
        <v>1</v>
      </c>
      <c r="U782" t="s">
        <v>8276</v>
      </c>
      <c r="V782">
        <f t="shared" si="104"/>
        <v>27</v>
      </c>
      <c r="W782" s="21" t="str">
        <f t="shared" si="105"/>
        <v xml:space="preserve"> </v>
      </c>
      <c r="X782" s="21" t="str">
        <f t="shared" si="106"/>
        <v xml:space="preserve"> </v>
      </c>
    </row>
    <row r="783" spans="1:24" ht="43.2" x14ac:dyDescent="0.3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99"/>
        <v>41433.000856481485</v>
      </c>
      <c r="K783">
        <v>1368057674</v>
      </c>
      <c r="L783" s="10">
        <f t="shared" si="100"/>
        <v>41403.000856481485</v>
      </c>
      <c r="M783" s="11">
        <f t="shared" si="101"/>
        <v>30</v>
      </c>
      <c r="N783" t="b">
        <v>0</v>
      </c>
      <c r="O783" s="9">
        <f t="shared" si="102"/>
        <v>1.3315375</v>
      </c>
      <c r="P783" s="14">
        <f t="shared" si="103"/>
        <v>42.609200000000001</v>
      </c>
      <c r="Q783" s="14" t="s">
        <v>8329</v>
      </c>
      <c r="R783" s="14" t="s">
        <v>8330</v>
      </c>
      <c r="S783">
        <v>25</v>
      </c>
      <c r="T783" t="b">
        <v>1</v>
      </c>
      <c r="U783" t="s">
        <v>8276</v>
      </c>
      <c r="V783">
        <f t="shared" si="104"/>
        <v>25</v>
      </c>
      <c r="W783" s="21" t="str">
        <f t="shared" si="105"/>
        <v xml:space="preserve"> </v>
      </c>
      <c r="X783" s="21" t="str">
        <f t="shared" si="106"/>
        <v xml:space="preserve"> </v>
      </c>
    </row>
    <row r="784" spans="1:24" ht="43.2" x14ac:dyDescent="0.3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99"/>
        <v>41146.758125</v>
      </c>
      <c r="K784">
        <v>1343326302</v>
      </c>
      <c r="L784" s="10">
        <f t="shared" si="100"/>
        <v>41116.758125</v>
      </c>
      <c r="M784" s="11">
        <f t="shared" si="101"/>
        <v>30</v>
      </c>
      <c r="N784" t="b">
        <v>0</v>
      </c>
      <c r="O784" s="9">
        <f t="shared" si="102"/>
        <v>1</v>
      </c>
      <c r="P784" s="14">
        <f t="shared" si="103"/>
        <v>50</v>
      </c>
      <c r="Q784" s="14" t="s">
        <v>8329</v>
      </c>
      <c r="R784" s="14" t="s">
        <v>8330</v>
      </c>
      <c r="S784">
        <v>14</v>
      </c>
      <c r="T784" t="b">
        <v>1</v>
      </c>
      <c r="U784" t="s">
        <v>8276</v>
      </c>
      <c r="V784">
        <f t="shared" si="104"/>
        <v>14</v>
      </c>
      <c r="W784" s="21" t="str">
        <f t="shared" si="105"/>
        <v xml:space="preserve"> </v>
      </c>
      <c r="X784" s="21" t="str">
        <f t="shared" si="106"/>
        <v xml:space="preserve"> </v>
      </c>
    </row>
    <row r="785" spans="1:24" ht="43.2" x14ac:dyDescent="0.3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99"/>
        <v>41026.916666666664</v>
      </c>
      <c r="K785">
        <v>1332182049</v>
      </c>
      <c r="L785" s="10">
        <f t="shared" si="100"/>
        <v>40987.773715277777</v>
      </c>
      <c r="M785" s="11">
        <f t="shared" si="101"/>
        <v>39.142951388887013</v>
      </c>
      <c r="N785" t="b">
        <v>0</v>
      </c>
      <c r="O785" s="9">
        <f t="shared" si="102"/>
        <v>1.4813333333333334</v>
      </c>
      <c r="P785" s="14">
        <f t="shared" si="103"/>
        <v>63.485714285714288</v>
      </c>
      <c r="Q785" s="14" t="s">
        <v>8329</v>
      </c>
      <c r="R785" s="14" t="s">
        <v>8330</v>
      </c>
      <c r="S785">
        <v>35</v>
      </c>
      <c r="T785" t="b">
        <v>1</v>
      </c>
      <c r="U785" t="s">
        <v>8276</v>
      </c>
      <c r="V785">
        <f t="shared" si="104"/>
        <v>35</v>
      </c>
      <c r="W785" s="21" t="str">
        <f t="shared" si="105"/>
        <v xml:space="preserve"> </v>
      </c>
      <c r="X785" s="21" t="str">
        <f t="shared" si="106"/>
        <v xml:space="preserve"> </v>
      </c>
    </row>
    <row r="786" spans="1:24" ht="43.2" x14ac:dyDescent="0.3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99"/>
        <v>41715.107858796298</v>
      </c>
      <c r="K786">
        <v>1391571319</v>
      </c>
      <c r="L786" s="10">
        <f t="shared" si="100"/>
        <v>41675.149525462963</v>
      </c>
      <c r="M786" s="11">
        <f t="shared" si="101"/>
        <v>39.958333333335759</v>
      </c>
      <c r="N786" t="b">
        <v>0</v>
      </c>
      <c r="O786" s="9">
        <f t="shared" si="102"/>
        <v>1.0249999999999999</v>
      </c>
      <c r="P786" s="14">
        <f t="shared" si="103"/>
        <v>102.5</v>
      </c>
      <c r="Q786" s="14" t="s">
        <v>8329</v>
      </c>
      <c r="R786" s="14" t="s">
        <v>8330</v>
      </c>
      <c r="S786">
        <v>10</v>
      </c>
      <c r="T786" t="b">
        <v>1</v>
      </c>
      <c r="U786" t="s">
        <v>8276</v>
      </c>
      <c r="V786">
        <f t="shared" si="104"/>
        <v>10</v>
      </c>
      <c r="W786" s="21" t="str">
        <f t="shared" si="105"/>
        <v xml:space="preserve"> </v>
      </c>
      <c r="X786" s="21" t="str">
        <f t="shared" si="106"/>
        <v xml:space="preserve"> </v>
      </c>
    </row>
    <row r="787" spans="1:24" ht="43.2" x14ac:dyDescent="0.3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99"/>
        <v>41333.593923611108</v>
      </c>
      <c r="K787">
        <v>1359468915</v>
      </c>
      <c r="L787" s="10">
        <f t="shared" si="100"/>
        <v>41303.593923611108</v>
      </c>
      <c r="M787" s="11">
        <f t="shared" si="101"/>
        <v>30</v>
      </c>
      <c r="N787" t="b">
        <v>0</v>
      </c>
      <c r="O787" s="9">
        <f t="shared" si="102"/>
        <v>1.8062799999999999</v>
      </c>
      <c r="P787" s="14">
        <f t="shared" si="103"/>
        <v>31.142758620689655</v>
      </c>
      <c r="Q787" s="14" t="s">
        <v>8329</v>
      </c>
      <c r="R787" s="14" t="s">
        <v>8330</v>
      </c>
      <c r="S787">
        <v>29</v>
      </c>
      <c r="T787" t="b">
        <v>1</v>
      </c>
      <c r="U787" t="s">
        <v>8276</v>
      </c>
      <c r="V787">
        <f t="shared" si="104"/>
        <v>29</v>
      </c>
      <c r="W787" s="21" t="str">
        <f t="shared" si="105"/>
        <v xml:space="preserve"> </v>
      </c>
      <c r="X787" s="21" t="str">
        <f t="shared" si="106"/>
        <v xml:space="preserve"> </v>
      </c>
    </row>
    <row r="788" spans="1:24" ht="43.2" x14ac:dyDescent="0.3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99"/>
        <v>41040.657638888886</v>
      </c>
      <c r="K788">
        <v>1331774434</v>
      </c>
      <c r="L788" s="10">
        <f t="shared" si="100"/>
        <v>40983.055949074071</v>
      </c>
      <c r="M788" s="11">
        <f t="shared" si="101"/>
        <v>57.601689814815472</v>
      </c>
      <c r="N788" t="b">
        <v>0</v>
      </c>
      <c r="O788" s="9">
        <f t="shared" si="102"/>
        <v>1.4279999999999999</v>
      </c>
      <c r="P788" s="14">
        <f t="shared" si="103"/>
        <v>162.27272727272728</v>
      </c>
      <c r="Q788" s="14" t="s">
        <v>8329</v>
      </c>
      <c r="R788" s="14" t="s">
        <v>8330</v>
      </c>
      <c r="S788">
        <v>44</v>
      </c>
      <c r="T788" t="b">
        <v>1</v>
      </c>
      <c r="U788" t="s">
        <v>8276</v>
      </c>
      <c r="V788">
        <f t="shared" si="104"/>
        <v>44</v>
      </c>
      <c r="W788" s="21" t="str">
        <f t="shared" si="105"/>
        <v xml:space="preserve"> </v>
      </c>
      <c r="X788" s="21" t="str">
        <f t="shared" si="106"/>
        <v xml:space="preserve"> </v>
      </c>
    </row>
    <row r="789" spans="1:24" ht="43.2" x14ac:dyDescent="0.3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99"/>
        <v>41579.627615740741</v>
      </c>
      <c r="K789">
        <v>1380726226</v>
      </c>
      <c r="L789" s="10">
        <f t="shared" si="100"/>
        <v>41549.627615740741</v>
      </c>
      <c r="M789" s="11">
        <f t="shared" si="101"/>
        <v>30</v>
      </c>
      <c r="N789" t="b">
        <v>0</v>
      </c>
      <c r="O789" s="9">
        <f t="shared" si="102"/>
        <v>1.1416666666666666</v>
      </c>
      <c r="P789" s="14">
        <f t="shared" si="103"/>
        <v>80.588235294117652</v>
      </c>
      <c r="Q789" s="14" t="s">
        <v>8329</v>
      </c>
      <c r="R789" s="14" t="s">
        <v>8330</v>
      </c>
      <c r="S789">
        <v>17</v>
      </c>
      <c r="T789" t="b">
        <v>1</v>
      </c>
      <c r="U789" t="s">
        <v>8276</v>
      </c>
      <c r="V789">
        <f t="shared" si="104"/>
        <v>17</v>
      </c>
      <c r="W789" s="21" t="str">
        <f t="shared" si="105"/>
        <v xml:space="preserve"> </v>
      </c>
      <c r="X789" s="21" t="str">
        <f t="shared" si="106"/>
        <v xml:space="preserve"> </v>
      </c>
    </row>
    <row r="790" spans="1:24" ht="43.2" x14ac:dyDescent="0.3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99"/>
        <v>41097.165972222225</v>
      </c>
      <c r="K790">
        <v>1338336588</v>
      </c>
      <c r="L790" s="10">
        <f t="shared" si="100"/>
        <v>41059.006805555553</v>
      </c>
      <c r="M790" s="11">
        <f t="shared" si="101"/>
        <v>38.159166666671808</v>
      </c>
      <c r="N790" t="b">
        <v>0</v>
      </c>
      <c r="O790" s="9">
        <f t="shared" si="102"/>
        <v>2.03505</v>
      </c>
      <c r="P790" s="14">
        <f t="shared" si="103"/>
        <v>59.85441176470588</v>
      </c>
      <c r="Q790" s="14" t="s">
        <v>8329</v>
      </c>
      <c r="R790" s="14" t="s">
        <v>8330</v>
      </c>
      <c r="S790">
        <v>34</v>
      </c>
      <c r="T790" t="b">
        <v>1</v>
      </c>
      <c r="U790" t="s">
        <v>8276</v>
      </c>
      <c r="V790">
        <f t="shared" si="104"/>
        <v>34</v>
      </c>
      <c r="W790" s="21" t="str">
        <f t="shared" si="105"/>
        <v xml:space="preserve"> </v>
      </c>
      <c r="X790" s="21" t="str">
        <f t="shared" si="106"/>
        <v xml:space="preserve"> </v>
      </c>
    </row>
    <row r="791" spans="1:24" ht="43.2" x14ac:dyDescent="0.3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99"/>
        <v>41295.332638888889</v>
      </c>
      <c r="K791">
        <v>1357187280</v>
      </c>
      <c r="L791" s="10">
        <f t="shared" si="100"/>
        <v>41277.186111111114</v>
      </c>
      <c r="M791" s="11">
        <f t="shared" si="101"/>
        <v>18.146527777775191</v>
      </c>
      <c r="N791" t="b">
        <v>0</v>
      </c>
      <c r="O791" s="9">
        <f t="shared" si="102"/>
        <v>1.0941176470588236</v>
      </c>
      <c r="P791" s="14">
        <f t="shared" si="103"/>
        <v>132.85714285714286</v>
      </c>
      <c r="Q791" s="14" t="s">
        <v>8329</v>
      </c>
      <c r="R791" s="14" t="s">
        <v>8330</v>
      </c>
      <c r="S791">
        <v>14</v>
      </c>
      <c r="T791" t="b">
        <v>1</v>
      </c>
      <c r="U791" t="s">
        <v>8276</v>
      </c>
      <c r="V791">
        <f t="shared" si="104"/>
        <v>14</v>
      </c>
      <c r="W791" s="21" t="str">
        <f t="shared" si="105"/>
        <v xml:space="preserve"> </v>
      </c>
      <c r="X791" s="21" t="str">
        <f t="shared" si="106"/>
        <v xml:space="preserve"> </v>
      </c>
    </row>
    <row r="792" spans="1:24" ht="43.2" x14ac:dyDescent="0.3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99"/>
        <v>41306.047905092593</v>
      </c>
      <c r="K792">
        <v>1357088939</v>
      </c>
      <c r="L792" s="10">
        <f t="shared" si="100"/>
        <v>41276.047905092593</v>
      </c>
      <c r="M792" s="11">
        <f t="shared" si="101"/>
        <v>30</v>
      </c>
      <c r="N792" t="b">
        <v>0</v>
      </c>
      <c r="O792" s="9">
        <f t="shared" si="102"/>
        <v>1.443746</v>
      </c>
      <c r="P792" s="14">
        <f t="shared" si="103"/>
        <v>92.547820512820508</v>
      </c>
      <c r="Q792" s="14" t="s">
        <v>8329</v>
      </c>
      <c r="R792" s="14" t="s">
        <v>8330</v>
      </c>
      <c r="S792">
        <v>156</v>
      </c>
      <c r="T792" t="b">
        <v>1</v>
      </c>
      <c r="U792" t="s">
        <v>8276</v>
      </c>
      <c r="V792">
        <f t="shared" si="104"/>
        <v>156</v>
      </c>
      <c r="W792" s="21" t="str">
        <f t="shared" si="105"/>
        <v xml:space="preserve"> </v>
      </c>
      <c r="X792" s="21" t="str">
        <f t="shared" si="106"/>
        <v xml:space="preserve"> </v>
      </c>
    </row>
    <row r="793" spans="1:24" ht="43.2" x14ac:dyDescent="0.3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99"/>
        <v>41591.249305555553</v>
      </c>
      <c r="K793">
        <v>1381430646</v>
      </c>
      <c r="L793" s="10">
        <f t="shared" si="100"/>
        <v>41557.780624999999</v>
      </c>
      <c r="M793" s="11">
        <f t="shared" si="101"/>
        <v>33.468680555553874</v>
      </c>
      <c r="N793" t="b">
        <v>0</v>
      </c>
      <c r="O793" s="9">
        <f t="shared" si="102"/>
        <v>1.0386666666666666</v>
      </c>
      <c r="P793" s="14">
        <f t="shared" si="103"/>
        <v>60.859375</v>
      </c>
      <c r="Q793" s="14" t="s">
        <v>8329</v>
      </c>
      <c r="R793" s="14" t="s">
        <v>8330</v>
      </c>
      <c r="S793">
        <v>128</v>
      </c>
      <c r="T793" t="b">
        <v>1</v>
      </c>
      <c r="U793" t="s">
        <v>8276</v>
      </c>
      <c r="V793">
        <f t="shared" si="104"/>
        <v>128</v>
      </c>
      <c r="W793" s="21" t="str">
        <f t="shared" si="105"/>
        <v xml:space="preserve"> </v>
      </c>
      <c r="X793" s="21" t="str">
        <f t="shared" si="106"/>
        <v xml:space="preserve"> </v>
      </c>
    </row>
    <row r="794" spans="1:24" ht="28.8" x14ac:dyDescent="0.3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99"/>
        <v>41585.915312500001</v>
      </c>
      <c r="K794">
        <v>1381265883</v>
      </c>
      <c r="L794" s="10">
        <f t="shared" si="100"/>
        <v>41555.873645833337</v>
      </c>
      <c r="M794" s="11">
        <f t="shared" si="101"/>
        <v>30.041666666664241</v>
      </c>
      <c r="N794" t="b">
        <v>0</v>
      </c>
      <c r="O794" s="9">
        <f t="shared" si="102"/>
        <v>1.0044440000000001</v>
      </c>
      <c r="P794" s="14">
        <f t="shared" si="103"/>
        <v>41.851833333333339</v>
      </c>
      <c r="Q794" s="14" t="s">
        <v>8329</v>
      </c>
      <c r="R794" s="14" t="s">
        <v>8330</v>
      </c>
      <c r="S794">
        <v>60</v>
      </c>
      <c r="T794" t="b">
        <v>1</v>
      </c>
      <c r="U794" t="s">
        <v>8276</v>
      </c>
      <c r="V794">
        <f t="shared" si="104"/>
        <v>60</v>
      </c>
      <c r="W794" s="21" t="str">
        <f t="shared" si="105"/>
        <v xml:space="preserve"> </v>
      </c>
      <c r="X794" s="21" t="str">
        <f t="shared" si="106"/>
        <v xml:space="preserve"> </v>
      </c>
    </row>
    <row r="795" spans="1:24" ht="43.2" x14ac:dyDescent="0.3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99"/>
        <v>41458.207638888889</v>
      </c>
      <c r="K795">
        <v>1371491244</v>
      </c>
      <c r="L795" s="10">
        <f t="shared" si="100"/>
        <v>41442.741249999999</v>
      </c>
      <c r="M795" s="11">
        <f t="shared" si="101"/>
        <v>15.466388888889924</v>
      </c>
      <c r="N795" t="b">
        <v>0</v>
      </c>
      <c r="O795" s="9">
        <f t="shared" si="102"/>
        <v>1.0277927272727272</v>
      </c>
      <c r="P795" s="14">
        <f t="shared" si="103"/>
        <v>88.325937499999995</v>
      </c>
      <c r="Q795" s="14" t="s">
        <v>8329</v>
      </c>
      <c r="R795" s="14" t="s">
        <v>8330</v>
      </c>
      <c r="S795">
        <v>32</v>
      </c>
      <c r="T795" t="b">
        <v>1</v>
      </c>
      <c r="U795" t="s">
        <v>8276</v>
      </c>
      <c r="V795">
        <f t="shared" si="104"/>
        <v>32</v>
      </c>
      <c r="W795" s="21" t="str">
        <f t="shared" si="105"/>
        <v xml:space="preserve"> </v>
      </c>
      <c r="X795" s="21" t="str">
        <f t="shared" si="106"/>
        <v xml:space="preserve"> </v>
      </c>
    </row>
    <row r="796" spans="1:24" ht="43.2" x14ac:dyDescent="0.3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99"/>
        <v>40791.712500000001</v>
      </c>
      <c r="K796">
        <v>1310438737</v>
      </c>
      <c r="L796" s="10">
        <f t="shared" si="100"/>
        <v>40736.115011574075</v>
      </c>
      <c r="M796" s="11">
        <f t="shared" si="101"/>
        <v>55.597488425926713</v>
      </c>
      <c r="N796" t="b">
        <v>0</v>
      </c>
      <c r="O796" s="9">
        <f t="shared" si="102"/>
        <v>1.0531250000000001</v>
      </c>
      <c r="P796" s="14">
        <f t="shared" si="103"/>
        <v>158.96226415094338</v>
      </c>
      <c r="Q796" s="14" t="s">
        <v>8329</v>
      </c>
      <c r="R796" s="14" t="s">
        <v>8330</v>
      </c>
      <c r="S796">
        <v>53</v>
      </c>
      <c r="T796" t="b">
        <v>1</v>
      </c>
      <c r="U796" t="s">
        <v>8276</v>
      </c>
      <c r="V796">
        <f t="shared" si="104"/>
        <v>53</v>
      </c>
      <c r="W796" s="21" t="str">
        <f t="shared" si="105"/>
        <v xml:space="preserve"> </v>
      </c>
      <c r="X796" s="21" t="str">
        <f t="shared" si="106"/>
        <v xml:space="preserve"> </v>
      </c>
    </row>
    <row r="797" spans="1:24" ht="43.2" x14ac:dyDescent="0.3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99"/>
        <v>41006.207638888889</v>
      </c>
      <c r="K797">
        <v>1330094566</v>
      </c>
      <c r="L797" s="10">
        <f t="shared" si="100"/>
        <v>40963.613032407404</v>
      </c>
      <c r="M797" s="11">
        <f t="shared" si="101"/>
        <v>42.594606481485243</v>
      </c>
      <c r="N797" t="b">
        <v>0</v>
      </c>
      <c r="O797" s="9">
        <f t="shared" si="102"/>
        <v>1.1178571428571429</v>
      </c>
      <c r="P797" s="14">
        <f t="shared" si="103"/>
        <v>85.054347826086953</v>
      </c>
      <c r="Q797" s="14" t="s">
        <v>8329</v>
      </c>
      <c r="R797" s="14" t="s">
        <v>8330</v>
      </c>
      <c r="S797">
        <v>184</v>
      </c>
      <c r="T797" t="b">
        <v>1</v>
      </c>
      <c r="U797" t="s">
        <v>8276</v>
      </c>
      <c r="V797">
        <f t="shared" si="104"/>
        <v>184</v>
      </c>
      <c r="W797" s="21" t="str">
        <f t="shared" si="105"/>
        <v xml:space="preserve"> </v>
      </c>
      <c r="X797" s="21" t="str">
        <f t="shared" si="106"/>
        <v xml:space="preserve"> </v>
      </c>
    </row>
    <row r="798" spans="1:24" ht="57.6" x14ac:dyDescent="0.3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99"/>
        <v>41532.881944444445</v>
      </c>
      <c r="K798">
        <v>1376687485</v>
      </c>
      <c r="L798" s="10">
        <f t="shared" si="100"/>
        <v>41502.882928240739</v>
      </c>
      <c r="M798" s="11">
        <f t="shared" si="101"/>
        <v>29.99901620370656</v>
      </c>
      <c r="N798" t="b">
        <v>0</v>
      </c>
      <c r="O798" s="9">
        <f t="shared" si="102"/>
        <v>1.0135000000000001</v>
      </c>
      <c r="P798" s="14">
        <f t="shared" si="103"/>
        <v>112.61111111111111</v>
      </c>
      <c r="Q798" s="14" t="s">
        <v>8329</v>
      </c>
      <c r="R798" s="14" t="s">
        <v>8330</v>
      </c>
      <c r="S798">
        <v>90</v>
      </c>
      <c r="T798" t="b">
        <v>1</v>
      </c>
      <c r="U798" t="s">
        <v>8276</v>
      </c>
      <c r="V798">
        <f t="shared" si="104"/>
        <v>90</v>
      </c>
      <c r="W798" s="21" t="str">
        <f t="shared" si="105"/>
        <v xml:space="preserve"> </v>
      </c>
      <c r="X798" s="21" t="str">
        <f t="shared" si="106"/>
        <v xml:space="preserve"> </v>
      </c>
    </row>
    <row r="799" spans="1:24" ht="43.2" x14ac:dyDescent="0.3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99"/>
        <v>41028.166666666664</v>
      </c>
      <c r="K799">
        <v>1332978688</v>
      </c>
      <c r="L799" s="10">
        <f t="shared" si="100"/>
        <v>40996.994074074071</v>
      </c>
      <c r="M799" s="11">
        <f t="shared" si="101"/>
        <v>31.172592592592991</v>
      </c>
      <c r="N799" t="b">
        <v>0</v>
      </c>
      <c r="O799" s="9">
        <f t="shared" si="102"/>
        <v>1.0753333333333333</v>
      </c>
      <c r="P799" s="14">
        <f t="shared" si="103"/>
        <v>45.436619718309856</v>
      </c>
      <c r="Q799" s="14" t="s">
        <v>8329</v>
      </c>
      <c r="R799" s="14" t="s">
        <v>8330</v>
      </c>
      <c r="S799">
        <v>71</v>
      </c>
      <c r="T799" t="b">
        <v>1</v>
      </c>
      <c r="U799" t="s">
        <v>8276</v>
      </c>
      <c r="V799">
        <f t="shared" si="104"/>
        <v>71</v>
      </c>
      <c r="W799" s="21" t="str">
        <f t="shared" si="105"/>
        <v xml:space="preserve"> </v>
      </c>
      <c r="X799" s="21" t="str">
        <f t="shared" si="106"/>
        <v xml:space="preserve"> </v>
      </c>
    </row>
    <row r="800" spans="1:24" ht="43.2" x14ac:dyDescent="0.3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99"/>
        <v>41912.590127314819</v>
      </c>
      <c r="K800">
        <v>1409494187</v>
      </c>
      <c r="L800" s="10">
        <f t="shared" si="100"/>
        <v>41882.590127314819</v>
      </c>
      <c r="M800" s="11">
        <f t="shared" si="101"/>
        <v>30</v>
      </c>
      <c r="N800" t="b">
        <v>0</v>
      </c>
      <c r="O800" s="9">
        <f t="shared" si="102"/>
        <v>1.1488571428571428</v>
      </c>
      <c r="P800" s="14">
        <f t="shared" si="103"/>
        <v>46.218390804597703</v>
      </c>
      <c r="Q800" s="14" t="s">
        <v>8329</v>
      </c>
      <c r="R800" s="14" t="s">
        <v>8330</v>
      </c>
      <c r="S800">
        <v>87</v>
      </c>
      <c r="T800" t="b">
        <v>1</v>
      </c>
      <c r="U800" t="s">
        <v>8276</v>
      </c>
      <c r="V800">
        <f t="shared" si="104"/>
        <v>87</v>
      </c>
      <c r="W800" s="21" t="str">
        <f t="shared" si="105"/>
        <v xml:space="preserve"> </v>
      </c>
      <c r="X800" s="21" t="str">
        <f t="shared" si="106"/>
        <v xml:space="preserve"> </v>
      </c>
    </row>
    <row r="801" spans="1:24" ht="43.2" x14ac:dyDescent="0.3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99"/>
        <v>41026.667199074072</v>
      </c>
      <c r="K801">
        <v>1332950446</v>
      </c>
      <c r="L801" s="10">
        <f t="shared" si="100"/>
        <v>40996.667199074072</v>
      </c>
      <c r="M801" s="11">
        <f t="shared" si="101"/>
        <v>30</v>
      </c>
      <c r="N801" t="b">
        <v>0</v>
      </c>
      <c r="O801" s="9">
        <f t="shared" si="102"/>
        <v>1.0002</v>
      </c>
      <c r="P801" s="14">
        <f t="shared" si="103"/>
        <v>178.60714285714286</v>
      </c>
      <c r="Q801" s="14" t="s">
        <v>8329</v>
      </c>
      <c r="R801" s="14" t="s">
        <v>8330</v>
      </c>
      <c r="S801">
        <v>28</v>
      </c>
      <c r="T801" t="b">
        <v>1</v>
      </c>
      <c r="U801" t="s">
        <v>8276</v>
      </c>
      <c r="V801">
        <f t="shared" si="104"/>
        <v>28</v>
      </c>
      <c r="W801" s="21" t="str">
        <f t="shared" si="105"/>
        <v xml:space="preserve"> </v>
      </c>
      <c r="X801" s="21" t="str">
        <f t="shared" si="106"/>
        <v xml:space="preserve"> </v>
      </c>
    </row>
    <row r="802" spans="1:24" ht="43.2" x14ac:dyDescent="0.3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99"/>
        <v>41893.433495370373</v>
      </c>
      <c r="K802">
        <v>1407839054</v>
      </c>
      <c r="L802" s="10">
        <f t="shared" si="100"/>
        <v>41863.433495370373</v>
      </c>
      <c r="M802" s="11">
        <f t="shared" si="101"/>
        <v>30</v>
      </c>
      <c r="N802" t="b">
        <v>0</v>
      </c>
      <c r="O802" s="9">
        <f t="shared" si="102"/>
        <v>1.5213333333333334</v>
      </c>
      <c r="P802" s="14">
        <f t="shared" si="103"/>
        <v>40.75</v>
      </c>
      <c r="Q802" s="14" t="s">
        <v>8329</v>
      </c>
      <c r="R802" s="14" t="s">
        <v>8330</v>
      </c>
      <c r="S802">
        <v>56</v>
      </c>
      <c r="T802" t="b">
        <v>1</v>
      </c>
      <c r="U802" t="s">
        <v>8276</v>
      </c>
      <c r="V802">
        <f t="shared" si="104"/>
        <v>56</v>
      </c>
      <c r="W802" s="21" t="str">
        <f t="shared" si="105"/>
        <v xml:space="preserve"> </v>
      </c>
      <c r="X802" s="21" t="str">
        <f t="shared" si="106"/>
        <v xml:space="preserve"> </v>
      </c>
    </row>
    <row r="803" spans="1:24" ht="43.2" x14ac:dyDescent="0.3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99"/>
        <v>40725.795370370368</v>
      </c>
      <c r="K803">
        <v>1306955120</v>
      </c>
      <c r="L803" s="10">
        <f t="shared" si="100"/>
        <v>40695.795370370368</v>
      </c>
      <c r="M803" s="11">
        <f t="shared" si="101"/>
        <v>30</v>
      </c>
      <c r="N803" t="b">
        <v>0</v>
      </c>
      <c r="O803" s="9">
        <f t="shared" si="102"/>
        <v>1.1152149999999998</v>
      </c>
      <c r="P803" s="14">
        <f t="shared" si="103"/>
        <v>43.733921568627444</v>
      </c>
      <c r="Q803" s="14" t="s">
        <v>8329</v>
      </c>
      <c r="R803" s="14" t="s">
        <v>8330</v>
      </c>
      <c r="S803">
        <v>51</v>
      </c>
      <c r="T803" t="b">
        <v>1</v>
      </c>
      <c r="U803" t="s">
        <v>8276</v>
      </c>
      <c r="V803">
        <f t="shared" si="104"/>
        <v>51</v>
      </c>
      <c r="W803" s="21" t="str">
        <f t="shared" si="105"/>
        <v xml:space="preserve"> </v>
      </c>
      <c r="X803" s="21" t="str">
        <f t="shared" si="106"/>
        <v xml:space="preserve"> </v>
      </c>
    </row>
    <row r="804" spans="1:24" ht="57.6" x14ac:dyDescent="0.3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99"/>
        <v>41169.170138888891</v>
      </c>
      <c r="K804">
        <v>1343867524</v>
      </c>
      <c r="L804" s="10">
        <f t="shared" si="100"/>
        <v>41123.022268518522</v>
      </c>
      <c r="M804" s="11">
        <f t="shared" si="101"/>
        <v>46.147870370368764</v>
      </c>
      <c r="N804" t="b">
        <v>0</v>
      </c>
      <c r="O804" s="9">
        <f t="shared" si="102"/>
        <v>1.0133333333333334</v>
      </c>
      <c r="P804" s="14">
        <f t="shared" si="103"/>
        <v>81.066666666666663</v>
      </c>
      <c r="Q804" s="14" t="s">
        <v>8329</v>
      </c>
      <c r="R804" s="14" t="s">
        <v>8330</v>
      </c>
      <c r="S804">
        <v>75</v>
      </c>
      <c r="T804" t="b">
        <v>1</v>
      </c>
      <c r="U804" t="s">
        <v>8276</v>
      </c>
      <c r="V804">
        <f t="shared" si="104"/>
        <v>75</v>
      </c>
      <c r="W804" s="21" t="str">
        <f t="shared" si="105"/>
        <v xml:space="preserve"> </v>
      </c>
      <c r="X804" s="21" t="str">
        <f t="shared" si="106"/>
        <v xml:space="preserve"> </v>
      </c>
    </row>
    <row r="805" spans="1:24" ht="43.2" x14ac:dyDescent="0.3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99"/>
        <v>40692.041666666664</v>
      </c>
      <c r="K805">
        <v>1304376478</v>
      </c>
      <c r="L805" s="10">
        <f t="shared" si="100"/>
        <v>40665.949976851851</v>
      </c>
      <c r="M805" s="11">
        <f t="shared" si="101"/>
        <v>26.091689814813435</v>
      </c>
      <c r="N805" t="b">
        <v>0</v>
      </c>
      <c r="O805" s="9">
        <f t="shared" si="102"/>
        <v>1.232608695652174</v>
      </c>
      <c r="P805" s="14">
        <f t="shared" si="103"/>
        <v>74.60526315789474</v>
      </c>
      <c r="Q805" s="14" t="s">
        <v>8329</v>
      </c>
      <c r="R805" s="14" t="s">
        <v>8330</v>
      </c>
      <c r="S805">
        <v>38</v>
      </c>
      <c r="T805" t="b">
        <v>1</v>
      </c>
      <c r="U805" t="s">
        <v>8276</v>
      </c>
      <c r="V805">
        <f t="shared" si="104"/>
        <v>38</v>
      </c>
      <c r="W805" s="21" t="str">
        <f t="shared" si="105"/>
        <v xml:space="preserve"> </v>
      </c>
      <c r="X805" s="21" t="str">
        <f t="shared" si="106"/>
        <v xml:space="preserve"> </v>
      </c>
    </row>
    <row r="806" spans="1:24" ht="43.2" x14ac:dyDescent="0.3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99"/>
        <v>40747.165972222225</v>
      </c>
      <c r="K806">
        <v>1309919526</v>
      </c>
      <c r="L806" s="10">
        <f t="shared" si="100"/>
        <v>40730.105625000004</v>
      </c>
      <c r="M806" s="11">
        <f t="shared" si="101"/>
        <v>17.060347222221026</v>
      </c>
      <c r="N806" t="b">
        <v>0</v>
      </c>
      <c r="O806" s="9">
        <f t="shared" si="102"/>
        <v>1</v>
      </c>
      <c r="P806" s="14">
        <f t="shared" si="103"/>
        <v>305.55555555555554</v>
      </c>
      <c r="Q806" s="14" t="s">
        <v>8329</v>
      </c>
      <c r="R806" s="14" t="s">
        <v>8330</v>
      </c>
      <c r="S806">
        <v>18</v>
      </c>
      <c r="T806" t="b">
        <v>1</v>
      </c>
      <c r="U806" t="s">
        <v>8276</v>
      </c>
      <c r="V806">
        <f t="shared" si="104"/>
        <v>18</v>
      </c>
      <c r="W806" s="21" t="str">
        <f t="shared" si="105"/>
        <v xml:space="preserve"> </v>
      </c>
      <c r="X806" s="21" t="str">
        <f t="shared" si="106"/>
        <v xml:space="preserve"> </v>
      </c>
    </row>
    <row r="807" spans="1:24" ht="43.2" x14ac:dyDescent="0.3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99"/>
        <v>40740.958333333336</v>
      </c>
      <c r="K807">
        <v>1306525512</v>
      </c>
      <c r="L807" s="10">
        <f t="shared" si="100"/>
        <v>40690.823055555556</v>
      </c>
      <c r="M807" s="11">
        <f t="shared" si="101"/>
        <v>50.135277777779265</v>
      </c>
      <c r="N807" t="b">
        <v>0</v>
      </c>
      <c r="O807" s="9">
        <f t="shared" si="102"/>
        <v>1.05</v>
      </c>
      <c r="P807" s="14">
        <f t="shared" si="103"/>
        <v>58.333333333333336</v>
      </c>
      <c r="Q807" s="14" t="s">
        <v>8329</v>
      </c>
      <c r="R807" s="14" t="s">
        <v>8330</v>
      </c>
      <c r="S807">
        <v>54</v>
      </c>
      <c r="T807" t="b">
        <v>1</v>
      </c>
      <c r="U807" t="s">
        <v>8276</v>
      </c>
      <c r="V807">
        <f t="shared" si="104"/>
        <v>54</v>
      </c>
      <c r="W807" s="21" t="str">
        <f t="shared" si="105"/>
        <v xml:space="preserve"> </v>
      </c>
      <c r="X807" s="21" t="str">
        <f t="shared" si="106"/>
        <v xml:space="preserve"> </v>
      </c>
    </row>
    <row r="808" spans="1:24" x14ac:dyDescent="0.3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99"/>
        <v>40793.691423611112</v>
      </c>
      <c r="K808">
        <v>1312821339</v>
      </c>
      <c r="L808" s="10">
        <f t="shared" si="100"/>
        <v>40763.691423611112</v>
      </c>
      <c r="M808" s="11">
        <f t="shared" si="101"/>
        <v>30</v>
      </c>
      <c r="N808" t="b">
        <v>0</v>
      </c>
      <c r="O808" s="9">
        <f t="shared" si="102"/>
        <v>1.0443750000000001</v>
      </c>
      <c r="P808" s="14">
        <f t="shared" si="103"/>
        <v>117.67605633802818</v>
      </c>
      <c r="Q808" s="14" t="s">
        <v>8329</v>
      </c>
      <c r="R808" s="14" t="s">
        <v>8330</v>
      </c>
      <c r="S808">
        <v>71</v>
      </c>
      <c r="T808" t="b">
        <v>1</v>
      </c>
      <c r="U808" t="s">
        <v>8276</v>
      </c>
      <c r="V808">
        <f t="shared" si="104"/>
        <v>71</v>
      </c>
      <c r="W808" s="21" t="str">
        <f t="shared" si="105"/>
        <v xml:space="preserve"> </v>
      </c>
      <c r="X808" s="21" t="str">
        <f t="shared" si="106"/>
        <v xml:space="preserve"> </v>
      </c>
    </row>
    <row r="809" spans="1:24" ht="28.8" x14ac:dyDescent="0.3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99"/>
        <v>42795.083333333328</v>
      </c>
      <c r="K809">
        <v>1485270311</v>
      </c>
      <c r="L809" s="10">
        <f t="shared" si="100"/>
        <v>42759.628599537042</v>
      </c>
      <c r="M809" s="11">
        <f t="shared" si="101"/>
        <v>35.454733796286746</v>
      </c>
      <c r="N809" t="b">
        <v>0</v>
      </c>
      <c r="O809" s="9">
        <f t="shared" si="102"/>
        <v>1.05125</v>
      </c>
      <c r="P809" s="14">
        <f t="shared" si="103"/>
        <v>73.771929824561397</v>
      </c>
      <c r="Q809" s="14" t="s">
        <v>8329</v>
      </c>
      <c r="R809" s="14" t="s">
        <v>8330</v>
      </c>
      <c r="S809">
        <v>57</v>
      </c>
      <c r="T809" t="b">
        <v>1</v>
      </c>
      <c r="U809" t="s">
        <v>8276</v>
      </c>
      <c r="V809">
        <f t="shared" si="104"/>
        <v>57</v>
      </c>
      <c r="W809" s="21" t="str">
        <f t="shared" si="105"/>
        <v xml:space="preserve"> </v>
      </c>
      <c r="X809" s="21" t="str">
        <f t="shared" si="106"/>
        <v xml:space="preserve"> </v>
      </c>
    </row>
    <row r="810" spans="1:24" ht="43.2" x14ac:dyDescent="0.3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99"/>
        <v>41995.207638888889</v>
      </c>
      <c r="K810">
        <v>1416363886</v>
      </c>
      <c r="L810" s="10">
        <f t="shared" si="100"/>
        <v>41962.100532407407</v>
      </c>
      <c r="M810" s="11">
        <f t="shared" si="101"/>
        <v>33.107106481482333</v>
      </c>
      <c r="N810" t="b">
        <v>0</v>
      </c>
      <c r="O810" s="9">
        <f t="shared" si="102"/>
        <v>1</v>
      </c>
      <c r="P810" s="14">
        <f t="shared" si="103"/>
        <v>104.65116279069767</v>
      </c>
      <c r="Q810" s="14" t="s">
        <v>8329</v>
      </c>
      <c r="R810" s="14" t="s">
        <v>8330</v>
      </c>
      <c r="S810">
        <v>43</v>
      </c>
      <c r="T810" t="b">
        <v>1</v>
      </c>
      <c r="U810" t="s">
        <v>8276</v>
      </c>
      <c r="V810">
        <f t="shared" si="104"/>
        <v>43</v>
      </c>
      <c r="W810" s="21" t="str">
        <f t="shared" si="105"/>
        <v xml:space="preserve"> </v>
      </c>
      <c r="X810" s="21" t="str">
        <f t="shared" si="106"/>
        <v xml:space="preserve"> </v>
      </c>
    </row>
    <row r="811" spans="1:24" ht="43.2" x14ac:dyDescent="0.3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99"/>
        <v>41658.833680555559</v>
      </c>
      <c r="K811">
        <v>1387569630</v>
      </c>
      <c r="L811" s="10">
        <f t="shared" si="100"/>
        <v>41628.833680555559</v>
      </c>
      <c r="M811" s="11">
        <f t="shared" si="101"/>
        <v>30</v>
      </c>
      <c r="N811" t="b">
        <v>0</v>
      </c>
      <c r="O811" s="9">
        <f t="shared" si="102"/>
        <v>1.03775</v>
      </c>
      <c r="P811" s="14">
        <f t="shared" si="103"/>
        <v>79.82692307692308</v>
      </c>
      <c r="Q811" s="14" t="s">
        <v>8329</v>
      </c>
      <c r="R811" s="14" t="s">
        <v>8330</v>
      </c>
      <c r="S811">
        <v>52</v>
      </c>
      <c r="T811" t="b">
        <v>1</v>
      </c>
      <c r="U811" t="s">
        <v>8276</v>
      </c>
      <c r="V811">
        <f t="shared" si="104"/>
        <v>52</v>
      </c>
      <c r="W811" s="21" t="str">
        <f t="shared" si="105"/>
        <v xml:space="preserve"> </v>
      </c>
      <c r="X811" s="21" t="str">
        <f t="shared" si="106"/>
        <v xml:space="preserve"> </v>
      </c>
    </row>
    <row r="812" spans="1:24" ht="43.2" x14ac:dyDescent="0.3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99"/>
        <v>41153.056273148148</v>
      </c>
      <c r="K812">
        <v>1343870462</v>
      </c>
      <c r="L812" s="10">
        <f t="shared" si="100"/>
        <v>41123.056273148148</v>
      </c>
      <c r="M812" s="11">
        <f t="shared" si="101"/>
        <v>30</v>
      </c>
      <c r="N812" t="b">
        <v>0</v>
      </c>
      <c r="O812" s="9">
        <f t="shared" si="102"/>
        <v>1.05</v>
      </c>
      <c r="P812" s="14">
        <f t="shared" si="103"/>
        <v>58.333333333333336</v>
      </c>
      <c r="Q812" s="14" t="s">
        <v>8329</v>
      </c>
      <c r="R812" s="14" t="s">
        <v>8330</v>
      </c>
      <c r="S812">
        <v>27</v>
      </c>
      <c r="T812" t="b">
        <v>1</v>
      </c>
      <c r="U812" t="s">
        <v>8276</v>
      </c>
      <c r="V812">
        <f t="shared" si="104"/>
        <v>27</v>
      </c>
      <c r="W812" s="21" t="str">
        <f t="shared" si="105"/>
        <v xml:space="preserve"> </v>
      </c>
      <c r="X812" s="21" t="str">
        <f t="shared" si="106"/>
        <v xml:space="preserve"> </v>
      </c>
    </row>
    <row r="813" spans="1:24" ht="28.8" x14ac:dyDescent="0.3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99"/>
        <v>41465.702777777777</v>
      </c>
      <c r="K813">
        <v>1371569202</v>
      </c>
      <c r="L813" s="10">
        <f t="shared" si="100"/>
        <v>41443.643541666665</v>
      </c>
      <c r="M813" s="11">
        <f t="shared" si="101"/>
        <v>22.059236111112114</v>
      </c>
      <c r="N813" t="b">
        <v>0</v>
      </c>
      <c r="O813" s="9">
        <f t="shared" si="102"/>
        <v>1.04</v>
      </c>
      <c r="P813" s="14">
        <f t="shared" si="103"/>
        <v>86.666666666666671</v>
      </c>
      <c r="Q813" s="14" t="s">
        <v>8329</v>
      </c>
      <c r="R813" s="14" t="s">
        <v>8330</v>
      </c>
      <c r="S813">
        <v>12</v>
      </c>
      <c r="T813" t="b">
        <v>1</v>
      </c>
      <c r="U813" t="s">
        <v>8276</v>
      </c>
      <c r="V813">
        <f t="shared" si="104"/>
        <v>12</v>
      </c>
      <c r="W813" s="21" t="str">
        <f t="shared" si="105"/>
        <v xml:space="preserve"> </v>
      </c>
      <c r="X813" s="21" t="str">
        <f t="shared" si="106"/>
        <v xml:space="preserve"> </v>
      </c>
    </row>
    <row r="814" spans="1:24" ht="43.2" x14ac:dyDescent="0.3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99"/>
        <v>41334.581944444442</v>
      </c>
      <c r="K814">
        <v>1357604752</v>
      </c>
      <c r="L814" s="10">
        <f t="shared" si="100"/>
        <v>41282.017962962964</v>
      </c>
      <c r="M814" s="11">
        <f t="shared" si="101"/>
        <v>52.56398148147855</v>
      </c>
      <c r="N814" t="b">
        <v>0</v>
      </c>
      <c r="O814" s="9">
        <f t="shared" si="102"/>
        <v>1.5183333333333333</v>
      </c>
      <c r="P814" s="14">
        <f t="shared" si="103"/>
        <v>27.606060606060606</v>
      </c>
      <c r="Q814" s="14" t="s">
        <v>8329</v>
      </c>
      <c r="R814" s="14" t="s">
        <v>8330</v>
      </c>
      <c r="S814">
        <v>33</v>
      </c>
      <c r="T814" t="b">
        <v>1</v>
      </c>
      <c r="U814" t="s">
        <v>8276</v>
      </c>
      <c r="V814">
        <f t="shared" si="104"/>
        <v>33</v>
      </c>
      <c r="W814" s="21" t="str">
        <f t="shared" si="105"/>
        <v xml:space="preserve"> </v>
      </c>
      <c r="X814" s="21" t="str">
        <f t="shared" si="106"/>
        <v xml:space="preserve"> </v>
      </c>
    </row>
    <row r="815" spans="1:24" ht="28.8" x14ac:dyDescent="0.3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99"/>
        <v>41110.960243055553</v>
      </c>
      <c r="K815">
        <v>1340233365</v>
      </c>
      <c r="L815" s="10">
        <f t="shared" si="100"/>
        <v>41080.960243055553</v>
      </c>
      <c r="M815" s="11">
        <f t="shared" si="101"/>
        <v>30</v>
      </c>
      <c r="N815" t="b">
        <v>0</v>
      </c>
      <c r="O815" s="9">
        <f t="shared" si="102"/>
        <v>1.59996</v>
      </c>
      <c r="P815" s="14">
        <f t="shared" si="103"/>
        <v>24.999375000000001</v>
      </c>
      <c r="Q815" s="14" t="s">
        <v>8329</v>
      </c>
      <c r="R815" s="14" t="s">
        <v>8330</v>
      </c>
      <c r="S815">
        <v>96</v>
      </c>
      <c r="T815" t="b">
        <v>1</v>
      </c>
      <c r="U815" t="s">
        <v>8276</v>
      </c>
      <c r="V815">
        <f t="shared" si="104"/>
        <v>96</v>
      </c>
      <c r="W815" s="21" t="str">
        <f t="shared" si="105"/>
        <v xml:space="preserve"> </v>
      </c>
      <c r="X815" s="21" t="str">
        <f t="shared" si="106"/>
        <v xml:space="preserve"> </v>
      </c>
    </row>
    <row r="816" spans="1:24" ht="43.2" x14ac:dyDescent="0.3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99"/>
        <v>40694.75277777778</v>
      </c>
      <c r="K816">
        <v>1305568201</v>
      </c>
      <c r="L816" s="10">
        <f t="shared" si="100"/>
        <v>40679.743067129632</v>
      </c>
      <c r="M816" s="11">
        <f t="shared" si="101"/>
        <v>15.00971064814803</v>
      </c>
      <c r="N816" t="b">
        <v>0</v>
      </c>
      <c r="O816" s="9">
        <f t="shared" si="102"/>
        <v>1.2729999999999999</v>
      </c>
      <c r="P816" s="14">
        <f t="shared" si="103"/>
        <v>45.464285714285715</v>
      </c>
      <c r="Q816" s="14" t="s">
        <v>8329</v>
      </c>
      <c r="R816" s="14" t="s">
        <v>8330</v>
      </c>
      <c r="S816">
        <v>28</v>
      </c>
      <c r="T816" t="b">
        <v>1</v>
      </c>
      <c r="U816" t="s">
        <v>8276</v>
      </c>
      <c r="V816">
        <f t="shared" si="104"/>
        <v>28</v>
      </c>
      <c r="W816" s="21" t="str">
        <f t="shared" si="105"/>
        <v xml:space="preserve"> </v>
      </c>
      <c r="X816" s="21" t="str">
        <f t="shared" si="106"/>
        <v xml:space="preserve"> </v>
      </c>
    </row>
    <row r="817" spans="1:24" ht="28.8" x14ac:dyDescent="0.3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99"/>
        <v>41944.917858796296</v>
      </c>
      <c r="K817">
        <v>1412287303</v>
      </c>
      <c r="L817" s="10">
        <f t="shared" si="100"/>
        <v>41914.917858796296</v>
      </c>
      <c r="M817" s="11">
        <f t="shared" si="101"/>
        <v>30</v>
      </c>
      <c r="N817" t="b">
        <v>0</v>
      </c>
      <c r="O817" s="9">
        <f t="shared" si="102"/>
        <v>1.07</v>
      </c>
      <c r="P817" s="14">
        <f t="shared" si="103"/>
        <v>99.534883720930239</v>
      </c>
      <c r="Q817" s="14" t="s">
        <v>8329</v>
      </c>
      <c r="R817" s="14" t="s">
        <v>8330</v>
      </c>
      <c r="S817">
        <v>43</v>
      </c>
      <c r="T817" t="b">
        <v>1</v>
      </c>
      <c r="U817" t="s">
        <v>8276</v>
      </c>
      <c r="V817">
        <f t="shared" si="104"/>
        <v>43</v>
      </c>
      <c r="W817" s="21" t="str">
        <f t="shared" si="105"/>
        <v xml:space="preserve"> </v>
      </c>
      <c r="X817" s="21" t="str">
        <f t="shared" si="106"/>
        <v xml:space="preserve"> </v>
      </c>
    </row>
    <row r="818" spans="1:24" ht="28.8" x14ac:dyDescent="0.3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99"/>
        <v>41373.270833333336</v>
      </c>
      <c r="K818">
        <v>1362776043</v>
      </c>
      <c r="L818" s="10">
        <f t="shared" si="100"/>
        <v>41341.870868055557</v>
      </c>
      <c r="M818" s="11">
        <f t="shared" si="101"/>
        <v>31.399965277778392</v>
      </c>
      <c r="N818" t="b">
        <v>0</v>
      </c>
      <c r="O818" s="9">
        <f t="shared" si="102"/>
        <v>1.1512214285714286</v>
      </c>
      <c r="P818" s="14">
        <f t="shared" si="103"/>
        <v>39.31</v>
      </c>
      <c r="Q818" s="14" t="s">
        <v>8329</v>
      </c>
      <c r="R818" s="14" t="s">
        <v>8330</v>
      </c>
      <c r="S818">
        <v>205</v>
      </c>
      <c r="T818" t="b">
        <v>1</v>
      </c>
      <c r="U818" t="s">
        <v>8276</v>
      </c>
      <c r="V818">
        <f t="shared" si="104"/>
        <v>205</v>
      </c>
      <c r="W818" s="21" t="str">
        <f t="shared" si="105"/>
        <v xml:space="preserve"> </v>
      </c>
      <c r="X818" s="21" t="str">
        <f t="shared" si="106"/>
        <v xml:space="preserve"> </v>
      </c>
    </row>
    <row r="819" spans="1:24" ht="43.2" x14ac:dyDescent="0.3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99"/>
        <v>40979.207638888889</v>
      </c>
      <c r="K819">
        <v>1326810211</v>
      </c>
      <c r="L819" s="10">
        <f t="shared" si="100"/>
        <v>40925.599664351852</v>
      </c>
      <c r="M819" s="11">
        <f t="shared" si="101"/>
        <v>53.60797453703708</v>
      </c>
      <c r="N819" t="b">
        <v>0</v>
      </c>
      <c r="O819" s="9">
        <f t="shared" si="102"/>
        <v>1.3711066666666665</v>
      </c>
      <c r="P819" s="14">
        <f t="shared" si="103"/>
        <v>89.419999999999987</v>
      </c>
      <c r="Q819" s="14" t="s">
        <v>8329</v>
      </c>
      <c r="R819" s="14" t="s">
        <v>8330</v>
      </c>
      <c r="S819">
        <v>23</v>
      </c>
      <c r="T819" t="b">
        <v>1</v>
      </c>
      <c r="U819" t="s">
        <v>8276</v>
      </c>
      <c r="V819">
        <f t="shared" si="104"/>
        <v>23</v>
      </c>
      <c r="W819" s="21" t="str">
        <f t="shared" si="105"/>
        <v xml:space="preserve"> </v>
      </c>
      <c r="X819" s="21" t="str">
        <f t="shared" si="106"/>
        <v xml:space="preserve"> </v>
      </c>
    </row>
    <row r="820" spans="1:24" ht="43.2" x14ac:dyDescent="0.3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99"/>
        <v>41128.709027777775</v>
      </c>
      <c r="K820">
        <v>1343682681</v>
      </c>
      <c r="L820" s="10">
        <f t="shared" si="100"/>
        <v>41120.882881944446</v>
      </c>
      <c r="M820" s="11">
        <f t="shared" si="101"/>
        <v>7.8261458333290648</v>
      </c>
      <c r="N820" t="b">
        <v>0</v>
      </c>
      <c r="O820" s="9">
        <f t="shared" si="102"/>
        <v>1.5571428571428572</v>
      </c>
      <c r="P820" s="14">
        <f t="shared" si="103"/>
        <v>28.684210526315791</v>
      </c>
      <c r="Q820" s="14" t="s">
        <v>8329</v>
      </c>
      <c r="R820" s="14" t="s">
        <v>8330</v>
      </c>
      <c r="S820">
        <v>19</v>
      </c>
      <c r="T820" t="b">
        <v>1</v>
      </c>
      <c r="U820" t="s">
        <v>8276</v>
      </c>
      <c r="V820">
        <f t="shared" si="104"/>
        <v>19</v>
      </c>
      <c r="W820" s="21" t="str">
        <f t="shared" si="105"/>
        <v xml:space="preserve"> </v>
      </c>
      <c r="X820" s="21" t="str">
        <f t="shared" si="106"/>
        <v xml:space="preserve"> </v>
      </c>
    </row>
    <row r="821" spans="1:24" ht="28.8" x14ac:dyDescent="0.3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99"/>
        <v>41629.197222222225</v>
      </c>
      <c r="K821">
        <v>1386806254</v>
      </c>
      <c r="L821" s="10">
        <f t="shared" si="100"/>
        <v>41619.998310185183</v>
      </c>
      <c r="M821" s="11">
        <f t="shared" si="101"/>
        <v>9.1989120370417368</v>
      </c>
      <c r="N821" t="b">
        <v>0</v>
      </c>
      <c r="O821" s="9">
        <f t="shared" si="102"/>
        <v>1.0874999999999999</v>
      </c>
      <c r="P821" s="14">
        <f t="shared" si="103"/>
        <v>31.071428571428573</v>
      </c>
      <c r="Q821" s="14" t="s">
        <v>8329</v>
      </c>
      <c r="R821" s="14" t="s">
        <v>8330</v>
      </c>
      <c r="S821">
        <v>14</v>
      </c>
      <c r="T821" t="b">
        <v>1</v>
      </c>
      <c r="U821" t="s">
        <v>8276</v>
      </c>
      <c r="V821">
        <f t="shared" si="104"/>
        <v>14</v>
      </c>
      <c r="W821" s="21" t="str">
        <f t="shared" si="105"/>
        <v xml:space="preserve"> </v>
      </c>
      <c r="X821" s="21" t="str">
        <f t="shared" si="106"/>
        <v xml:space="preserve"> </v>
      </c>
    </row>
    <row r="822" spans="1:24" ht="43.2" x14ac:dyDescent="0.3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99"/>
        <v>41799.208333333336</v>
      </c>
      <c r="K822">
        <v>1399666342</v>
      </c>
      <c r="L822" s="10">
        <f t="shared" si="100"/>
        <v>41768.841921296298</v>
      </c>
      <c r="M822" s="11">
        <f t="shared" si="101"/>
        <v>30.366412037037662</v>
      </c>
      <c r="N822" t="b">
        <v>0</v>
      </c>
      <c r="O822" s="9">
        <f t="shared" si="102"/>
        <v>1.3405</v>
      </c>
      <c r="P822" s="14">
        <f t="shared" si="103"/>
        <v>70.55263157894737</v>
      </c>
      <c r="Q822" s="14" t="s">
        <v>8329</v>
      </c>
      <c r="R822" s="14" t="s">
        <v>8330</v>
      </c>
      <c r="S822">
        <v>38</v>
      </c>
      <c r="T822" t="b">
        <v>1</v>
      </c>
      <c r="U822" t="s">
        <v>8276</v>
      </c>
      <c r="V822">
        <f t="shared" si="104"/>
        <v>38</v>
      </c>
      <c r="W822" s="21" t="str">
        <f t="shared" si="105"/>
        <v xml:space="preserve"> </v>
      </c>
      <c r="X822" s="21" t="str">
        <f t="shared" si="106"/>
        <v xml:space="preserve"> </v>
      </c>
    </row>
    <row r="823" spans="1:24" ht="43.2" x14ac:dyDescent="0.3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99"/>
        <v>42128.167361111111</v>
      </c>
      <c r="K823">
        <v>1427753265</v>
      </c>
      <c r="L823" s="10">
        <f t="shared" si="100"/>
        <v>42093.922048611115</v>
      </c>
      <c r="M823" s="11">
        <f t="shared" si="101"/>
        <v>34.245312499995634</v>
      </c>
      <c r="N823" t="b">
        <v>0</v>
      </c>
      <c r="O823" s="9">
        <f t="shared" si="102"/>
        <v>1</v>
      </c>
      <c r="P823" s="14">
        <f t="shared" si="103"/>
        <v>224.12820512820514</v>
      </c>
      <c r="Q823" s="14" t="s">
        <v>8329</v>
      </c>
      <c r="R823" s="14" t="s">
        <v>8330</v>
      </c>
      <c r="S823">
        <v>78</v>
      </c>
      <c r="T823" t="b">
        <v>1</v>
      </c>
      <c r="U823" t="s">
        <v>8276</v>
      </c>
      <c r="V823">
        <f t="shared" si="104"/>
        <v>78</v>
      </c>
      <c r="W823" s="21" t="str">
        <f t="shared" si="105"/>
        <v xml:space="preserve"> </v>
      </c>
      <c r="X823" s="21" t="str">
        <f t="shared" si="106"/>
        <v xml:space="preserve"> </v>
      </c>
    </row>
    <row r="824" spans="1:24" ht="43.2" x14ac:dyDescent="0.3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99"/>
        <v>41187.947337962964</v>
      </c>
      <c r="K824">
        <v>1346885050</v>
      </c>
      <c r="L824" s="10">
        <f t="shared" si="100"/>
        <v>41157.947337962964</v>
      </c>
      <c r="M824" s="11">
        <f t="shared" si="101"/>
        <v>30</v>
      </c>
      <c r="N824" t="b">
        <v>0</v>
      </c>
      <c r="O824" s="9">
        <f t="shared" si="102"/>
        <v>1.1916666666666667</v>
      </c>
      <c r="P824" s="14">
        <f t="shared" si="103"/>
        <v>51.811594202898547</v>
      </c>
      <c r="Q824" s="14" t="s">
        <v>8329</v>
      </c>
      <c r="R824" s="14" t="s">
        <v>8330</v>
      </c>
      <c r="S824">
        <v>69</v>
      </c>
      <c r="T824" t="b">
        <v>1</v>
      </c>
      <c r="U824" t="s">
        <v>8276</v>
      </c>
      <c r="V824">
        <f t="shared" si="104"/>
        <v>69</v>
      </c>
      <c r="W824" s="21" t="str">
        <f t="shared" si="105"/>
        <v xml:space="preserve"> </v>
      </c>
      <c r="X824" s="21" t="str">
        <f t="shared" si="106"/>
        <v xml:space="preserve"> </v>
      </c>
    </row>
    <row r="825" spans="1:24" ht="43.2" x14ac:dyDescent="0.3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99"/>
        <v>42085.931157407409</v>
      </c>
      <c r="K825">
        <v>1424474452</v>
      </c>
      <c r="L825" s="10">
        <f t="shared" si="100"/>
        <v>42055.972824074073</v>
      </c>
      <c r="M825" s="11">
        <f t="shared" si="101"/>
        <v>29.958333333335759</v>
      </c>
      <c r="N825" t="b">
        <v>0</v>
      </c>
      <c r="O825" s="9">
        <f t="shared" si="102"/>
        <v>1.7949999999999999</v>
      </c>
      <c r="P825" s="14">
        <f t="shared" si="103"/>
        <v>43.515151515151516</v>
      </c>
      <c r="Q825" s="14" t="s">
        <v>8329</v>
      </c>
      <c r="R825" s="14" t="s">
        <v>8330</v>
      </c>
      <c r="S825">
        <v>33</v>
      </c>
      <c r="T825" t="b">
        <v>1</v>
      </c>
      <c r="U825" t="s">
        <v>8276</v>
      </c>
      <c r="V825">
        <f t="shared" si="104"/>
        <v>33</v>
      </c>
      <c r="W825" s="21" t="str">
        <f t="shared" si="105"/>
        <v xml:space="preserve"> </v>
      </c>
      <c r="X825" s="21" t="str">
        <f t="shared" si="106"/>
        <v xml:space="preserve"> </v>
      </c>
    </row>
    <row r="826" spans="1:24" ht="57.6" x14ac:dyDescent="0.3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99"/>
        <v>40286.290972222225</v>
      </c>
      <c r="K826">
        <v>1268459318</v>
      </c>
      <c r="L826" s="10">
        <f t="shared" si="100"/>
        <v>40250.242106481484</v>
      </c>
      <c r="M826" s="11">
        <f t="shared" si="101"/>
        <v>36.048865740740439</v>
      </c>
      <c r="N826" t="b">
        <v>0</v>
      </c>
      <c r="O826" s="9">
        <f t="shared" si="102"/>
        <v>1.3438124999999999</v>
      </c>
      <c r="P826" s="14">
        <f t="shared" si="103"/>
        <v>39.816666666666663</v>
      </c>
      <c r="Q826" s="14" t="s">
        <v>8329</v>
      </c>
      <c r="R826" s="14" t="s">
        <v>8330</v>
      </c>
      <c r="S826">
        <v>54</v>
      </c>
      <c r="T826" t="b">
        <v>1</v>
      </c>
      <c r="U826" t="s">
        <v>8276</v>
      </c>
      <c r="V826">
        <f t="shared" si="104"/>
        <v>54</v>
      </c>
      <c r="W826" s="21" t="str">
        <f t="shared" si="105"/>
        <v xml:space="preserve"> </v>
      </c>
      <c r="X826" s="21" t="str">
        <f t="shared" si="106"/>
        <v xml:space="preserve"> </v>
      </c>
    </row>
    <row r="827" spans="1:24" ht="28.8" x14ac:dyDescent="0.3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99"/>
        <v>41211.306527777779</v>
      </c>
      <c r="K827">
        <v>1349335284</v>
      </c>
      <c r="L827" s="10">
        <f t="shared" si="100"/>
        <v>41186.306527777779</v>
      </c>
      <c r="M827" s="11">
        <f t="shared" si="101"/>
        <v>25</v>
      </c>
      <c r="N827" t="b">
        <v>0</v>
      </c>
      <c r="O827" s="9">
        <f t="shared" si="102"/>
        <v>1.0043200000000001</v>
      </c>
      <c r="P827" s="14">
        <f t="shared" si="103"/>
        <v>126.8080808080808</v>
      </c>
      <c r="Q827" s="14" t="s">
        <v>8329</v>
      </c>
      <c r="R827" s="14" t="s">
        <v>8330</v>
      </c>
      <c r="S827">
        <v>99</v>
      </c>
      <c r="T827" t="b">
        <v>1</v>
      </c>
      <c r="U827" t="s">
        <v>8276</v>
      </c>
      <c r="V827">
        <f t="shared" si="104"/>
        <v>99</v>
      </c>
      <c r="W827" s="21" t="str">
        <f t="shared" si="105"/>
        <v xml:space="preserve"> </v>
      </c>
      <c r="X827" s="21" t="str">
        <f t="shared" si="106"/>
        <v xml:space="preserve"> </v>
      </c>
    </row>
    <row r="828" spans="1:24" ht="43.2" x14ac:dyDescent="0.3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99"/>
        <v>40993.996874999997</v>
      </c>
      <c r="K828">
        <v>1330908930</v>
      </c>
      <c r="L828" s="10">
        <f t="shared" si="100"/>
        <v>40973.038541666669</v>
      </c>
      <c r="M828" s="11">
        <f t="shared" si="101"/>
        <v>20.958333333328483</v>
      </c>
      <c r="N828" t="b">
        <v>0</v>
      </c>
      <c r="O828" s="9">
        <f t="shared" si="102"/>
        <v>1.0145454545454546</v>
      </c>
      <c r="P828" s="14">
        <f t="shared" si="103"/>
        <v>113.87755102040816</v>
      </c>
      <c r="Q828" s="14" t="s">
        <v>8329</v>
      </c>
      <c r="R828" s="14" t="s">
        <v>8330</v>
      </c>
      <c r="S828">
        <v>49</v>
      </c>
      <c r="T828" t="b">
        <v>1</v>
      </c>
      <c r="U828" t="s">
        <v>8276</v>
      </c>
      <c r="V828">
        <f t="shared" si="104"/>
        <v>49</v>
      </c>
      <c r="W828" s="21" t="str">
        <f t="shared" si="105"/>
        <v xml:space="preserve"> </v>
      </c>
      <c r="X828" s="21" t="str">
        <f t="shared" si="106"/>
        <v xml:space="preserve"> </v>
      </c>
    </row>
    <row r="829" spans="1:24" ht="57.6" x14ac:dyDescent="0.3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99"/>
        <v>40953.825694444444</v>
      </c>
      <c r="K829">
        <v>1326972107</v>
      </c>
      <c r="L829" s="10">
        <f t="shared" si="100"/>
        <v>40927.473460648151</v>
      </c>
      <c r="M829" s="11">
        <f t="shared" si="101"/>
        <v>26.352233796293149</v>
      </c>
      <c r="N829" t="b">
        <v>0</v>
      </c>
      <c r="O829" s="9">
        <f t="shared" si="102"/>
        <v>1.0333333333333334</v>
      </c>
      <c r="P829" s="14">
        <f t="shared" si="103"/>
        <v>28.181818181818183</v>
      </c>
      <c r="Q829" s="14" t="s">
        <v>8329</v>
      </c>
      <c r="R829" s="14" t="s">
        <v>8330</v>
      </c>
      <c r="S829">
        <v>11</v>
      </c>
      <c r="T829" t="b">
        <v>1</v>
      </c>
      <c r="U829" t="s">
        <v>8276</v>
      </c>
      <c r="V829">
        <f t="shared" si="104"/>
        <v>11</v>
      </c>
      <c r="W829" s="21" t="str">
        <f t="shared" si="105"/>
        <v xml:space="preserve"> </v>
      </c>
      <c r="X829" s="21" t="str">
        <f t="shared" si="106"/>
        <v xml:space="preserve"> </v>
      </c>
    </row>
    <row r="830" spans="1:24" ht="57.6" x14ac:dyDescent="0.3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99"/>
        <v>41085.683333333334</v>
      </c>
      <c r="K830">
        <v>1339549982</v>
      </c>
      <c r="L830" s="10">
        <f t="shared" si="100"/>
        <v>41073.050717592596</v>
      </c>
      <c r="M830" s="11">
        <f t="shared" si="101"/>
        <v>12.632615740738402</v>
      </c>
      <c r="N830" t="b">
        <v>0</v>
      </c>
      <c r="O830" s="9">
        <f t="shared" si="102"/>
        <v>1.07</v>
      </c>
      <c r="P830" s="14">
        <f t="shared" si="103"/>
        <v>36.60526315789474</v>
      </c>
      <c r="Q830" s="14" t="s">
        <v>8329</v>
      </c>
      <c r="R830" s="14" t="s">
        <v>8330</v>
      </c>
      <c r="S830">
        <v>38</v>
      </c>
      <c r="T830" t="b">
        <v>1</v>
      </c>
      <c r="U830" t="s">
        <v>8276</v>
      </c>
      <c r="V830">
        <f t="shared" si="104"/>
        <v>38</v>
      </c>
      <c r="W830" s="21" t="str">
        <f t="shared" si="105"/>
        <v xml:space="preserve"> </v>
      </c>
      <c r="X830" s="21" t="str">
        <f t="shared" si="106"/>
        <v xml:space="preserve"> </v>
      </c>
    </row>
    <row r="831" spans="1:24" ht="57.6" x14ac:dyDescent="0.3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99"/>
        <v>42564.801388888889</v>
      </c>
      <c r="K831">
        <v>1463253240</v>
      </c>
      <c r="L831" s="10">
        <f t="shared" si="100"/>
        <v>42504.801388888889</v>
      </c>
      <c r="M831" s="11">
        <f t="shared" si="101"/>
        <v>60</v>
      </c>
      <c r="N831" t="b">
        <v>0</v>
      </c>
      <c r="O831" s="9">
        <f t="shared" si="102"/>
        <v>1.04</v>
      </c>
      <c r="P831" s="14">
        <f t="shared" si="103"/>
        <v>32.5</v>
      </c>
      <c r="Q831" s="14" t="s">
        <v>8329</v>
      </c>
      <c r="R831" s="14" t="s">
        <v>8330</v>
      </c>
      <c r="S831">
        <v>16</v>
      </c>
      <c r="T831" t="b">
        <v>1</v>
      </c>
      <c r="U831" t="s">
        <v>8276</v>
      </c>
      <c r="V831">
        <f t="shared" si="104"/>
        <v>16</v>
      </c>
      <c r="W831" s="21" t="str">
        <f t="shared" si="105"/>
        <v xml:space="preserve"> </v>
      </c>
      <c r="X831" s="21" t="str">
        <f t="shared" si="106"/>
        <v xml:space="preserve"> </v>
      </c>
    </row>
    <row r="832" spans="1:24" ht="43.2" x14ac:dyDescent="0.3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99"/>
        <v>41355.484085648146</v>
      </c>
      <c r="K832">
        <v>1361363825</v>
      </c>
      <c r="L832" s="10">
        <f t="shared" si="100"/>
        <v>41325.525752314818</v>
      </c>
      <c r="M832" s="11">
        <f t="shared" si="101"/>
        <v>29.958333333328483</v>
      </c>
      <c r="N832" t="b">
        <v>0</v>
      </c>
      <c r="O832" s="9">
        <f t="shared" si="102"/>
        <v>1.0783333333333334</v>
      </c>
      <c r="P832" s="14">
        <f t="shared" si="103"/>
        <v>60.65625</v>
      </c>
      <c r="Q832" s="14" t="s">
        <v>8329</v>
      </c>
      <c r="R832" s="14" t="s">
        <v>8330</v>
      </c>
      <c r="S832">
        <v>32</v>
      </c>
      <c r="T832" t="b">
        <v>1</v>
      </c>
      <c r="U832" t="s">
        <v>8276</v>
      </c>
      <c r="V832">
        <f t="shared" si="104"/>
        <v>32</v>
      </c>
      <c r="W832" s="21" t="str">
        <f t="shared" si="105"/>
        <v xml:space="preserve"> </v>
      </c>
      <c r="X832" s="21" t="str">
        <f t="shared" si="106"/>
        <v xml:space="preserve"> </v>
      </c>
    </row>
    <row r="833" spans="1:24" ht="28.8" x14ac:dyDescent="0.3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99"/>
        <v>41026.646921296298</v>
      </c>
      <c r="K833">
        <v>1332948694</v>
      </c>
      <c r="L833" s="10">
        <f t="shared" si="100"/>
        <v>40996.646921296298</v>
      </c>
      <c r="M833" s="11">
        <f t="shared" si="101"/>
        <v>30</v>
      </c>
      <c r="N833" t="b">
        <v>0</v>
      </c>
      <c r="O833" s="9">
        <f t="shared" si="102"/>
        <v>2.3333333333333335</v>
      </c>
      <c r="P833" s="14">
        <f t="shared" si="103"/>
        <v>175</v>
      </c>
      <c r="Q833" s="14" t="s">
        <v>8329</v>
      </c>
      <c r="R833" s="14" t="s">
        <v>8330</v>
      </c>
      <c r="S833">
        <v>20</v>
      </c>
      <c r="T833" t="b">
        <v>1</v>
      </c>
      <c r="U833" t="s">
        <v>8276</v>
      </c>
      <c r="V833">
        <f t="shared" si="104"/>
        <v>20</v>
      </c>
      <c r="W833" s="21" t="str">
        <f t="shared" si="105"/>
        <v xml:space="preserve"> </v>
      </c>
      <c r="X833" s="21" t="str">
        <f t="shared" si="106"/>
        <v xml:space="preserve"> </v>
      </c>
    </row>
    <row r="834" spans="1:24" ht="43.2" x14ac:dyDescent="0.3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ref="J834:J897" si="107">(((I834/60)/60)/24)+DATE(1970,1,1)</f>
        <v>40929.342361111114</v>
      </c>
      <c r="K834">
        <v>1321978335</v>
      </c>
      <c r="L834" s="10">
        <f t="shared" ref="L834:L897" si="108">(((K834/60)/60)/24)+DATE(1970,1,1)</f>
        <v>40869.675173611111</v>
      </c>
      <c r="M834" s="11">
        <f t="shared" ref="M834:M897" si="109">J834-L834</f>
        <v>59.66718750000291</v>
      </c>
      <c r="N834" t="b">
        <v>0</v>
      </c>
      <c r="O834" s="9">
        <f t="shared" ref="O834:O897" si="110">E834/D834</f>
        <v>1.0060706666666666</v>
      </c>
      <c r="P834" s="14">
        <f t="shared" ref="P834:P897" si="111">IF(E834&gt;0,(E834/S834),0)</f>
        <v>97.993896103896105</v>
      </c>
      <c r="Q834" s="14" t="s">
        <v>8329</v>
      </c>
      <c r="R834" s="14" t="s">
        <v>8330</v>
      </c>
      <c r="S834">
        <v>154</v>
      </c>
      <c r="T834" t="b">
        <v>1</v>
      </c>
      <c r="U834" t="s">
        <v>8276</v>
      </c>
      <c r="V834">
        <f t="shared" si="104"/>
        <v>154</v>
      </c>
      <c r="W834" s="21" t="str">
        <f t="shared" si="105"/>
        <v xml:space="preserve"> </v>
      </c>
      <c r="X834" s="21" t="str">
        <f t="shared" si="106"/>
        <v xml:space="preserve"> </v>
      </c>
    </row>
    <row r="835" spans="1:24" x14ac:dyDescent="0.3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si="107"/>
        <v>41748.878182870372</v>
      </c>
      <c r="K835">
        <v>1395349475</v>
      </c>
      <c r="L835" s="10">
        <f t="shared" si="108"/>
        <v>41718.878182870372</v>
      </c>
      <c r="M835" s="11">
        <f t="shared" si="109"/>
        <v>30</v>
      </c>
      <c r="N835" t="b">
        <v>0</v>
      </c>
      <c r="O835" s="9">
        <f t="shared" si="110"/>
        <v>1.0166666666666666</v>
      </c>
      <c r="P835" s="14">
        <f t="shared" si="111"/>
        <v>148.78048780487805</v>
      </c>
      <c r="Q835" s="14" t="s">
        <v>8329</v>
      </c>
      <c r="R835" s="14" t="s">
        <v>8330</v>
      </c>
      <c r="S835">
        <v>41</v>
      </c>
      <c r="T835" t="b">
        <v>1</v>
      </c>
      <c r="U835" t="s">
        <v>8276</v>
      </c>
      <c r="V835">
        <f t="shared" ref="V835:V898" si="112">IF(F835 = "successful",S835," ")</f>
        <v>41</v>
      </c>
      <c r="W835" s="21" t="str">
        <f t="shared" ref="W835:W898" si="113">IF(F835 = "failed",S835," ")</f>
        <v xml:space="preserve"> </v>
      </c>
      <c r="X835" s="21" t="str">
        <f t="shared" ref="X835:X898" si="114">IF(F835 = "canceled",S835," ")</f>
        <v xml:space="preserve"> </v>
      </c>
    </row>
    <row r="836" spans="1:24" ht="57.6" x14ac:dyDescent="0.3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107"/>
        <v>41456.165972222225</v>
      </c>
      <c r="K836">
        <v>1369770292</v>
      </c>
      <c r="L836" s="10">
        <f t="shared" si="108"/>
        <v>41422.822824074072</v>
      </c>
      <c r="M836" s="11">
        <f t="shared" si="109"/>
        <v>33.343148148152977</v>
      </c>
      <c r="N836" t="b">
        <v>0</v>
      </c>
      <c r="O836" s="9">
        <f t="shared" si="110"/>
        <v>1.3101818181818181</v>
      </c>
      <c r="P836" s="14">
        <f t="shared" si="111"/>
        <v>96.08</v>
      </c>
      <c r="Q836" s="14" t="s">
        <v>8329</v>
      </c>
      <c r="R836" s="14" t="s">
        <v>8330</v>
      </c>
      <c r="S836">
        <v>75</v>
      </c>
      <c r="T836" t="b">
        <v>1</v>
      </c>
      <c r="U836" t="s">
        <v>8276</v>
      </c>
      <c r="V836">
        <f t="shared" si="112"/>
        <v>75</v>
      </c>
      <c r="W836" s="21" t="str">
        <f t="shared" si="113"/>
        <v xml:space="preserve"> </v>
      </c>
      <c r="X836" s="21" t="str">
        <f t="shared" si="114"/>
        <v xml:space="preserve"> </v>
      </c>
    </row>
    <row r="837" spans="1:24" ht="43.2" x14ac:dyDescent="0.3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107"/>
        <v>41048.125</v>
      </c>
      <c r="K837">
        <v>1333709958</v>
      </c>
      <c r="L837" s="10">
        <f t="shared" si="108"/>
        <v>41005.45784722222</v>
      </c>
      <c r="M837" s="11">
        <f t="shared" si="109"/>
        <v>42.667152777779847</v>
      </c>
      <c r="N837" t="b">
        <v>0</v>
      </c>
      <c r="O837" s="9">
        <f t="shared" si="110"/>
        <v>1.1725000000000001</v>
      </c>
      <c r="P837" s="14">
        <f t="shared" si="111"/>
        <v>58.625</v>
      </c>
      <c r="Q837" s="14" t="s">
        <v>8329</v>
      </c>
      <c r="R837" s="14" t="s">
        <v>8330</v>
      </c>
      <c r="S837">
        <v>40</v>
      </c>
      <c r="T837" t="b">
        <v>1</v>
      </c>
      <c r="U837" t="s">
        <v>8276</v>
      </c>
      <c r="V837">
        <f t="shared" si="112"/>
        <v>40</v>
      </c>
      <c r="W837" s="21" t="str">
        <f t="shared" si="113"/>
        <v xml:space="preserve"> </v>
      </c>
      <c r="X837" s="21" t="str">
        <f t="shared" si="114"/>
        <v xml:space="preserve"> </v>
      </c>
    </row>
    <row r="838" spans="1:24" x14ac:dyDescent="0.3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107"/>
        <v>41554.056921296295</v>
      </c>
      <c r="K838">
        <v>1378516918</v>
      </c>
      <c r="L838" s="10">
        <f t="shared" si="108"/>
        <v>41524.056921296295</v>
      </c>
      <c r="M838" s="11">
        <f t="shared" si="109"/>
        <v>30</v>
      </c>
      <c r="N838" t="b">
        <v>0</v>
      </c>
      <c r="O838" s="9">
        <f t="shared" si="110"/>
        <v>1.009304</v>
      </c>
      <c r="P838" s="14">
        <f t="shared" si="111"/>
        <v>109.70695652173914</v>
      </c>
      <c r="Q838" s="14" t="s">
        <v>8329</v>
      </c>
      <c r="R838" s="14" t="s">
        <v>8330</v>
      </c>
      <c r="S838">
        <v>46</v>
      </c>
      <c r="T838" t="b">
        <v>1</v>
      </c>
      <c r="U838" t="s">
        <v>8276</v>
      </c>
      <c r="V838">
        <f t="shared" si="112"/>
        <v>46</v>
      </c>
      <c r="W838" s="21" t="str">
        <f t="shared" si="113"/>
        <v xml:space="preserve"> </v>
      </c>
      <c r="X838" s="21" t="str">
        <f t="shared" si="114"/>
        <v xml:space="preserve"> </v>
      </c>
    </row>
    <row r="839" spans="1:24" ht="43.2" x14ac:dyDescent="0.3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107"/>
        <v>41760.998402777775</v>
      </c>
      <c r="K839">
        <v>1396396662</v>
      </c>
      <c r="L839" s="10">
        <f t="shared" si="108"/>
        <v>41730.998402777775</v>
      </c>
      <c r="M839" s="11">
        <f t="shared" si="109"/>
        <v>30</v>
      </c>
      <c r="N839" t="b">
        <v>0</v>
      </c>
      <c r="O839" s="9">
        <f t="shared" si="110"/>
        <v>1.218</v>
      </c>
      <c r="P839" s="14">
        <f t="shared" si="111"/>
        <v>49.112903225806448</v>
      </c>
      <c r="Q839" s="14" t="s">
        <v>8329</v>
      </c>
      <c r="R839" s="14" t="s">
        <v>8330</v>
      </c>
      <c r="S839">
        <v>62</v>
      </c>
      <c r="T839" t="b">
        <v>1</v>
      </c>
      <c r="U839" t="s">
        <v>8276</v>
      </c>
      <c r="V839">
        <f t="shared" si="112"/>
        <v>62</v>
      </c>
      <c r="W839" s="21" t="str">
        <f t="shared" si="113"/>
        <v xml:space="preserve"> </v>
      </c>
      <c r="X839" s="21" t="str">
        <f t="shared" si="114"/>
        <v xml:space="preserve"> </v>
      </c>
    </row>
    <row r="840" spans="1:24" ht="43.2" x14ac:dyDescent="0.3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107"/>
        <v>40925.897974537038</v>
      </c>
      <c r="K840">
        <v>1324243985</v>
      </c>
      <c r="L840" s="10">
        <f t="shared" si="108"/>
        <v>40895.897974537038</v>
      </c>
      <c r="M840" s="11">
        <f t="shared" si="109"/>
        <v>30</v>
      </c>
      <c r="N840" t="b">
        <v>0</v>
      </c>
      <c r="O840" s="9">
        <f t="shared" si="110"/>
        <v>1.454</v>
      </c>
      <c r="P840" s="14">
        <f t="shared" si="111"/>
        <v>47.672131147540981</v>
      </c>
      <c r="Q840" s="14" t="s">
        <v>8329</v>
      </c>
      <c r="R840" s="14" t="s">
        <v>8330</v>
      </c>
      <c r="S840">
        <v>61</v>
      </c>
      <c r="T840" t="b">
        <v>1</v>
      </c>
      <c r="U840" t="s">
        <v>8276</v>
      </c>
      <c r="V840">
        <f t="shared" si="112"/>
        <v>61</v>
      </c>
      <c r="W840" s="21" t="str">
        <f t="shared" si="113"/>
        <v xml:space="preserve"> </v>
      </c>
      <c r="X840" s="21" t="str">
        <f t="shared" si="114"/>
        <v xml:space="preserve"> </v>
      </c>
    </row>
    <row r="841" spans="1:24" ht="43.2" x14ac:dyDescent="0.3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107"/>
        <v>41174.763379629629</v>
      </c>
      <c r="K841">
        <v>1345745956</v>
      </c>
      <c r="L841" s="10">
        <f t="shared" si="108"/>
        <v>41144.763379629629</v>
      </c>
      <c r="M841" s="11">
        <f t="shared" si="109"/>
        <v>30</v>
      </c>
      <c r="N841" t="b">
        <v>0</v>
      </c>
      <c r="O841" s="9">
        <f t="shared" si="110"/>
        <v>1.166166</v>
      </c>
      <c r="P841" s="14">
        <f t="shared" si="111"/>
        <v>60.737812499999997</v>
      </c>
      <c r="Q841" s="14" t="s">
        <v>8329</v>
      </c>
      <c r="R841" s="14" t="s">
        <v>8330</v>
      </c>
      <c r="S841">
        <v>96</v>
      </c>
      <c r="T841" t="b">
        <v>1</v>
      </c>
      <c r="U841" t="s">
        <v>8276</v>
      </c>
      <c r="V841">
        <f t="shared" si="112"/>
        <v>96</v>
      </c>
      <c r="W841" s="21" t="str">
        <f t="shared" si="113"/>
        <v xml:space="preserve"> </v>
      </c>
      <c r="X841" s="21" t="str">
        <f t="shared" si="114"/>
        <v xml:space="preserve"> </v>
      </c>
    </row>
    <row r="842" spans="1:24" ht="43.2" x14ac:dyDescent="0.3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107"/>
        <v>42637.226701388892</v>
      </c>
      <c r="K842">
        <v>1472102787</v>
      </c>
      <c r="L842" s="10">
        <f t="shared" si="108"/>
        <v>42607.226701388892</v>
      </c>
      <c r="M842" s="11">
        <f t="shared" si="109"/>
        <v>30</v>
      </c>
      <c r="N842" t="b">
        <v>0</v>
      </c>
      <c r="O842" s="9">
        <f t="shared" si="110"/>
        <v>1.2041660000000001</v>
      </c>
      <c r="P842" s="14">
        <f t="shared" si="111"/>
        <v>63.37715789473684</v>
      </c>
      <c r="Q842" s="14" t="s">
        <v>8329</v>
      </c>
      <c r="R842" s="14" t="s">
        <v>8331</v>
      </c>
      <c r="S842">
        <v>190</v>
      </c>
      <c r="T842" t="b">
        <v>1</v>
      </c>
      <c r="U842" t="s">
        <v>8277</v>
      </c>
      <c r="V842">
        <f t="shared" si="112"/>
        <v>190</v>
      </c>
      <c r="W842" s="21" t="str">
        <f t="shared" si="113"/>
        <v xml:space="preserve"> </v>
      </c>
      <c r="X842" s="21" t="str">
        <f t="shared" si="114"/>
        <v xml:space="preserve"> </v>
      </c>
    </row>
    <row r="843" spans="1:24" ht="43.2" x14ac:dyDescent="0.3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107"/>
        <v>41953.88035879629</v>
      </c>
      <c r="K843">
        <v>1413058063</v>
      </c>
      <c r="L843" s="10">
        <f t="shared" si="108"/>
        <v>41923.838692129626</v>
      </c>
      <c r="M843" s="11">
        <f t="shared" si="109"/>
        <v>30.041666666664241</v>
      </c>
      <c r="N843" t="b">
        <v>1</v>
      </c>
      <c r="O843" s="9">
        <f t="shared" si="110"/>
        <v>1.0132000000000001</v>
      </c>
      <c r="P843" s="14">
        <f t="shared" si="111"/>
        <v>53.893617021276597</v>
      </c>
      <c r="Q843" s="14" t="s">
        <v>8329</v>
      </c>
      <c r="R843" s="14" t="s">
        <v>8331</v>
      </c>
      <c r="S843">
        <v>94</v>
      </c>
      <c r="T843" t="b">
        <v>1</v>
      </c>
      <c r="U843" t="s">
        <v>8277</v>
      </c>
      <c r="V843">
        <f t="shared" si="112"/>
        <v>94</v>
      </c>
      <c r="W843" s="21" t="str">
        <f t="shared" si="113"/>
        <v xml:space="preserve"> </v>
      </c>
      <c r="X843" s="21" t="str">
        <f t="shared" si="114"/>
        <v xml:space="preserve"> </v>
      </c>
    </row>
    <row r="844" spans="1:24" ht="43.2" x14ac:dyDescent="0.3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107"/>
        <v>41561.165972222225</v>
      </c>
      <c r="K844">
        <v>1378735983</v>
      </c>
      <c r="L844" s="10">
        <f t="shared" si="108"/>
        <v>41526.592395833337</v>
      </c>
      <c r="M844" s="11">
        <f t="shared" si="109"/>
        <v>34.573576388887886</v>
      </c>
      <c r="N844" t="b">
        <v>1</v>
      </c>
      <c r="O844" s="9">
        <f t="shared" si="110"/>
        <v>1.0431999999999999</v>
      </c>
      <c r="P844" s="14">
        <f t="shared" si="111"/>
        <v>66.871794871794876</v>
      </c>
      <c r="Q844" s="14" t="s">
        <v>8329</v>
      </c>
      <c r="R844" s="14" t="s">
        <v>8331</v>
      </c>
      <c r="S844">
        <v>39</v>
      </c>
      <c r="T844" t="b">
        <v>1</v>
      </c>
      <c r="U844" t="s">
        <v>8277</v>
      </c>
      <c r="V844">
        <f t="shared" si="112"/>
        <v>39</v>
      </c>
      <c r="W844" s="21" t="str">
        <f t="shared" si="113"/>
        <v xml:space="preserve"> </v>
      </c>
      <c r="X844" s="21" t="str">
        <f t="shared" si="114"/>
        <v xml:space="preserve"> </v>
      </c>
    </row>
    <row r="845" spans="1:24" ht="43.2" x14ac:dyDescent="0.3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107"/>
        <v>42712.333333333328</v>
      </c>
      <c r="K845">
        <v>1479708680</v>
      </c>
      <c r="L845" s="10">
        <f t="shared" si="108"/>
        <v>42695.257870370369</v>
      </c>
      <c r="M845" s="11">
        <f t="shared" si="109"/>
        <v>17.075462962959136</v>
      </c>
      <c r="N845" t="b">
        <v>0</v>
      </c>
      <c r="O845" s="9">
        <f t="shared" si="110"/>
        <v>2.6713333333333331</v>
      </c>
      <c r="P845" s="14">
        <f t="shared" si="111"/>
        <v>63.102362204724407</v>
      </c>
      <c r="Q845" s="14" t="s">
        <v>8329</v>
      </c>
      <c r="R845" s="14" t="s">
        <v>8331</v>
      </c>
      <c r="S845">
        <v>127</v>
      </c>
      <c r="T845" t="b">
        <v>1</v>
      </c>
      <c r="U845" t="s">
        <v>8277</v>
      </c>
      <c r="V845">
        <f t="shared" si="112"/>
        <v>127</v>
      </c>
      <c r="W845" s="21" t="str">
        <f t="shared" si="113"/>
        <v xml:space="preserve"> </v>
      </c>
      <c r="X845" s="21" t="str">
        <f t="shared" si="114"/>
        <v xml:space="preserve"> </v>
      </c>
    </row>
    <row r="846" spans="1:24" ht="57.6" x14ac:dyDescent="0.3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107"/>
        <v>41944.207638888889</v>
      </c>
      <c r="K846">
        <v>1411489552</v>
      </c>
      <c r="L846" s="10">
        <f t="shared" si="108"/>
        <v>41905.684629629628</v>
      </c>
      <c r="M846" s="11">
        <f t="shared" si="109"/>
        <v>38.523009259261016</v>
      </c>
      <c r="N846" t="b">
        <v>1</v>
      </c>
      <c r="O846" s="9">
        <f t="shared" si="110"/>
        <v>1.9413333333333334</v>
      </c>
      <c r="P846" s="14">
        <f t="shared" si="111"/>
        <v>36.628930817610062</v>
      </c>
      <c r="Q846" s="14" t="s">
        <v>8329</v>
      </c>
      <c r="R846" s="14" t="s">
        <v>8331</v>
      </c>
      <c r="S846">
        <v>159</v>
      </c>
      <c r="T846" t="b">
        <v>1</v>
      </c>
      <c r="U846" t="s">
        <v>8277</v>
      </c>
      <c r="V846">
        <f t="shared" si="112"/>
        <v>159</v>
      </c>
      <c r="W846" s="21" t="str">
        <f t="shared" si="113"/>
        <v xml:space="preserve"> </v>
      </c>
      <c r="X846" s="21" t="str">
        <f t="shared" si="114"/>
        <v xml:space="preserve"> </v>
      </c>
    </row>
    <row r="847" spans="1:24" ht="43.2" x14ac:dyDescent="0.3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107"/>
        <v>42618.165972222225</v>
      </c>
      <c r="K847">
        <v>1469595396</v>
      </c>
      <c r="L847" s="10">
        <f t="shared" si="108"/>
        <v>42578.205972222218</v>
      </c>
      <c r="M847" s="11">
        <f t="shared" si="109"/>
        <v>39.960000000006403</v>
      </c>
      <c r="N847" t="b">
        <v>0</v>
      </c>
      <c r="O847" s="9">
        <f t="shared" si="110"/>
        <v>1.203802</v>
      </c>
      <c r="P847" s="14">
        <f t="shared" si="111"/>
        <v>34.005706214689269</v>
      </c>
      <c r="Q847" s="14" t="s">
        <v>8329</v>
      </c>
      <c r="R847" s="14" t="s">
        <v>8331</v>
      </c>
      <c r="S847">
        <v>177</v>
      </c>
      <c r="T847" t="b">
        <v>1</v>
      </c>
      <c r="U847" t="s">
        <v>8277</v>
      </c>
      <c r="V847">
        <f t="shared" si="112"/>
        <v>177</v>
      </c>
      <c r="W847" s="21" t="str">
        <f t="shared" si="113"/>
        <v xml:space="preserve"> </v>
      </c>
      <c r="X847" s="21" t="str">
        <f t="shared" si="114"/>
        <v xml:space="preserve"> </v>
      </c>
    </row>
    <row r="848" spans="1:24" ht="43.2" x14ac:dyDescent="0.3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107"/>
        <v>41708.583333333336</v>
      </c>
      <c r="K848">
        <v>1393233855</v>
      </c>
      <c r="L848" s="10">
        <f t="shared" si="108"/>
        <v>41694.391840277778</v>
      </c>
      <c r="M848" s="11">
        <f t="shared" si="109"/>
        <v>14.191493055557657</v>
      </c>
      <c r="N848" t="b">
        <v>0</v>
      </c>
      <c r="O848" s="9">
        <f t="shared" si="110"/>
        <v>1.2200090909090908</v>
      </c>
      <c r="P848" s="14">
        <f t="shared" si="111"/>
        <v>28.553404255319148</v>
      </c>
      <c r="Q848" s="14" t="s">
        <v>8329</v>
      </c>
      <c r="R848" s="14" t="s">
        <v>8331</v>
      </c>
      <c r="S848">
        <v>47</v>
      </c>
      <c r="T848" t="b">
        <v>1</v>
      </c>
      <c r="U848" t="s">
        <v>8277</v>
      </c>
      <c r="V848">
        <f t="shared" si="112"/>
        <v>47</v>
      </c>
      <c r="W848" s="21" t="str">
        <f t="shared" si="113"/>
        <v xml:space="preserve"> </v>
      </c>
      <c r="X848" s="21" t="str">
        <f t="shared" si="114"/>
        <v xml:space="preserve"> </v>
      </c>
    </row>
    <row r="849" spans="1:24" ht="28.8" x14ac:dyDescent="0.3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107"/>
        <v>42195.79833333334</v>
      </c>
      <c r="K849">
        <v>1433963376</v>
      </c>
      <c r="L849" s="10">
        <f t="shared" si="108"/>
        <v>42165.79833333334</v>
      </c>
      <c r="M849" s="11">
        <f t="shared" si="109"/>
        <v>30</v>
      </c>
      <c r="N849" t="b">
        <v>0</v>
      </c>
      <c r="O849" s="9">
        <f t="shared" si="110"/>
        <v>1</v>
      </c>
      <c r="P849" s="14">
        <f t="shared" si="111"/>
        <v>10</v>
      </c>
      <c r="Q849" s="14" t="s">
        <v>8329</v>
      </c>
      <c r="R849" s="14" t="s">
        <v>8331</v>
      </c>
      <c r="S849">
        <v>1</v>
      </c>
      <c r="T849" t="b">
        <v>1</v>
      </c>
      <c r="U849" t="s">
        <v>8277</v>
      </c>
      <c r="V849">
        <f t="shared" si="112"/>
        <v>1</v>
      </c>
      <c r="W849" s="21" t="str">
        <f t="shared" si="113"/>
        <v xml:space="preserve"> </v>
      </c>
      <c r="X849" s="21" t="str">
        <f t="shared" si="114"/>
        <v xml:space="preserve"> </v>
      </c>
    </row>
    <row r="850" spans="1:24" ht="43.2" x14ac:dyDescent="0.3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107"/>
        <v>42108.792048611111</v>
      </c>
      <c r="K850">
        <v>1426446033</v>
      </c>
      <c r="L850" s="10">
        <f t="shared" si="108"/>
        <v>42078.792048611111</v>
      </c>
      <c r="M850" s="11">
        <f t="shared" si="109"/>
        <v>30</v>
      </c>
      <c r="N850" t="b">
        <v>0</v>
      </c>
      <c r="O850" s="9">
        <f t="shared" si="110"/>
        <v>1</v>
      </c>
      <c r="P850" s="14">
        <f t="shared" si="111"/>
        <v>18.75</v>
      </c>
      <c r="Q850" s="14" t="s">
        <v>8329</v>
      </c>
      <c r="R850" s="14" t="s">
        <v>8331</v>
      </c>
      <c r="S850">
        <v>16</v>
      </c>
      <c r="T850" t="b">
        <v>1</v>
      </c>
      <c r="U850" t="s">
        <v>8277</v>
      </c>
      <c r="V850">
        <f t="shared" si="112"/>
        <v>16</v>
      </c>
      <c r="W850" s="21" t="str">
        <f t="shared" si="113"/>
        <v xml:space="preserve"> </v>
      </c>
      <c r="X850" s="21" t="str">
        <f t="shared" si="114"/>
        <v xml:space="preserve"> </v>
      </c>
    </row>
    <row r="851" spans="1:24" ht="57.6" x14ac:dyDescent="0.3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107"/>
        <v>42079.107222222221</v>
      </c>
      <c r="K851">
        <v>1424057664</v>
      </c>
      <c r="L851" s="10">
        <f t="shared" si="108"/>
        <v>42051.148888888885</v>
      </c>
      <c r="M851" s="11">
        <f t="shared" si="109"/>
        <v>27.958333333335759</v>
      </c>
      <c r="N851" t="b">
        <v>0</v>
      </c>
      <c r="O851" s="9">
        <f t="shared" si="110"/>
        <v>1.1990000000000001</v>
      </c>
      <c r="P851" s="14">
        <f t="shared" si="111"/>
        <v>41.704347826086959</v>
      </c>
      <c r="Q851" s="14" t="s">
        <v>8329</v>
      </c>
      <c r="R851" s="14" t="s">
        <v>8331</v>
      </c>
      <c r="S851">
        <v>115</v>
      </c>
      <c r="T851" t="b">
        <v>1</v>
      </c>
      <c r="U851" t="s">
        <v>8277</v>
      </c>
      <c r="V851">
        <f t="shared" si="112"/>
        <v>115</v>
      </c>
      <c r="W851" s="21" t="str">
        <f t="shared" si="113"/>
        <v xml:space="preserve"> </v>
      </c>
      <c r="X851" s="21" t="str">
        <f t="shared" si="114"/>
        <v xml:space="preserve"> </v>
      </c>
    </row>
    <row r="852" spans="1:24" ht="43.2" x14ac:dyDescent="0.3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107"/>
        <v>42485.207638888889</v>
      </c>
      <c r="K852">
        <v>1458762717</v>
      </c>
      <c r="L852" s="10">
        <f t="shared" si="108"/>
        <v>42452.827743055561</v>
      </c>
      <c r="M852" s="11">
        <f t="shared" si="109"/>
        <v>32.379895833328192</v>
      </c>
      <c r="N852" t="b">
        <v>0</v>
      </c>
      <c r="O852" s="9">
        <f t="shared" si="110"/>
        <v>1.55175</v>
      </c>
      <c r="P852" s="14">
        <f t="shared" si="111"/>
        <v>46.669172932330824</v>
      </c>
      <c r="Q852" s="14" t="s">
        <v>8329</v>
      </c>
      <c r="R852" s="14" t="s">
        <v>8331</v>
      </c>
      <c r="S852">
        <v>133</v>
      </c>
      <c r="T852" t="b">
        <v>1</v>
      </c>
      <c r="U852" t="s">
        <v>8277</v>
      </c>
      <c r="V852">
        <f t="shared" si="112"/>
        <v>133</v>
      </c>
      <c r="W852" s="21" t="str">
        <f t="shared" si="113"/>
        <v xml:space="preserve"> </v>
      </c>
      <c r="X852" s="21" t="str">
        <f t="shared" si="114"/>
        <v xml:space="preserve"> </v>
      </c>
    </row>
    <row r="853" spans="1:24" ht="43.2" x14ac:dyDescent="0.3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107"/>
        <v>42582.822916666672</v>
      </c>
      <c r="K853">
        <v>1464815253</v>
      </c>
      <c r="L853" s="10">
        <f t="shared" si="108"/>
        <v>42522.880243055552</v>
      </c>
      <c r="M853" s="11">
        <f t="shared" si="109"/>
        <v>59.942673611119972</v>
      </c>
      <c r="N853" t="b">
        <v>0</v>
      </c>
      <c r="O853" s="9">
        <f t="shared" si="110"/>
        <v>1.3045</v>
      </c>
      <c r="P853" s="14">
        <f t="shared" si="111"/>
        <v>37.271428571428572</v>
      </c>
      <c r="Q853" s="14" t="s">
        <v>8329</v>
      </c>
      <c r="R853" s="14" t="s">
        <v>8331</v>
      </c>
      <c r="S853">
        <v>70</v>
      </c>
      <c r="T853" t="b">
        <v>1</v>
      </c>
      <c r="U853" t="s">
        <v>8277</v>
      </c>
      <c r="V853">
        <f t="shared" si="112"/>
        <v>70</v>
      </c>
      <c r="W853" s="21" t="str">
        <f t="shared" si="113"/>
        <v xml:space="preserve"> </v>
      </c>
      <c r="X853" s="21" t="str">
        <f t="shared" si="114"/>
        <v xml:space="preserve"> </v>
      </c>
    </row>
    <row r="854" spans="1:24" ht="28.8" x14ac:dyDescent="0.3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107"/>
        <v>42667.875</v>
      </c>
      <c r="K854">
        <v>1476386395</v>
      </c>
      <c r="L854" s="10">
        <f t="shared" si="108"/>
        <v>42656.805497685185</v>
      </c>
      <c r="M854" s="11">
        <f t="shared" si="109"/>
        <v>11.069502314814599</v>
      </c>
      <c r="N854" t="b">
        <v>0</v>
      </c>
      <c r="O854" s="9">
        <f t="shared" si="110"/>
        <v>1.0497142857142858</v>
      </c>
      <c r="P854" s="14">
        <f t="shared" si="111"/>
        <v>59.258064516129032</v>
      </c>
      <c r="Q854" s="14" t="s">
        <v>8329</v>
      </c>
      <c r="R854" s="14" t="s">
        <v>8331</v>
      </c>
      <c r="S854">
        <v>62</v>
      </c>
      <c r="T854" t="b">
        <v>1</v>
      </c>
      <c r="U854" t="s">
        <v>8277</v>
      </c>
      <c r="V854">
        <f t="shared" si="112"/>
        <v>62</v>
      </c>
      <c r="W854" s="21" t="str">
        <f t="shared" si="113"/>
        <v xml:space="preserve"> </v>
      </c>
      <c r="X854" s="21" t="str">
        <f t="shared" si="114"/>
        <v xml:space="preserve"> </v>
      </c>
    </row>
    <row r="855" spans="1:24" ht="43.2" x14ac:dyDescent="0.3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107"/>
        <v>42051.832280092596</v>
      </c>
      <c r="K855">
        <v>1421524709</v>
      </c>
      <c r="L855" s="10">
        <f t="shared" si="108"/>
        <v>42021.832280092596</v>
      </c>
      <c r="M855" s="11">
        <f t="shared" si="109"/>
        <v>30</v>
      </c>
      <c r="N855" t="b">
        <v>0</v>
      </c>
      <c r="O855" s="9">
        <f t="shared" si="110"/>
        <v>1</v>
      </c>
      <c r="P855" s="14">
        <f t="shared" si="111"/>
        <v>30</v>
      </c>
      <c r="Q855" s="14" t="s">
        <v>8329</v>
      </c>
      <c r="R855" s="14" t="s">
        <v>8331</v>
      </c>
      <c r="S855">
        <v>10</v>
      </c>
      <c r="T855" t="b">
        <v>1</v>
      </c>
      <c r="U855" t="s">
        <v>8277</v>
      </c>
      <c r="V855">
        <f t="shared" si="112"/>
        <v>10</v>
      </c>
      <c r="W855" s="21" t="str">
        <f t="shared" si="113"/>
        <v xml:space="preserve"> </v>
      </c>
      <c r="X855" s="21" t="str">
        <f t="shared" si="114"/>
        <v xml:space="preserve"> </v>
      </c>
    </row>
    <row r="856" spans="1:24" ht="43.2" x14ac:dyDescent="0.3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107"/>
        <v>42732.212337962963</v>
      </c>
      <c r="K856">
        <v>1480309546</v>
      </c>
      <c r="L856" s="10">
        <f t="shared" si="108"/>
        <v>42702.212337962963</v>
      </c>
      <c r="M856" s="11">
        <f t="shared" si="109"/>
        <v>30</v>
      </c>
      <c r="N856" t="b">
        <v>0</v>
      </c>
      <c r="O856" s="9">
        <f t="shared" si="110"/>
        <v>1.1822050359712231</v>
      </c>
      <c r="P856" s="14">
        <f t="shared" si="111"/>
        <v>65.8623246492986</v>
      </c>
      <c r="Q856" s="14" t="s">
        <v>8329</v>
      </c>
      <c r="R856" s="14" t="s">
        <v>8331</v>
      </c>
      <c r="S856">
        <v>499</v>
      </c>
      <c r="T856" t="b">
        <v>1</v>
      </c>
      <c r="U856" t="s">
        <v>8277</v>
      </c>
      <c r="V856">
        <f t="shared" si="112"/>
        <v>499</v>
      </c>
      <c r="W856" s="21" t="str">
        <f t="shared" si="113"/>
        <v xml:space="preserve"> </v>
      </c>
      <c r="X856" s="21" t="str">
        <f t="shared" si="114"/>
        <v xml:space="preserve"> </v>
      </c>
    </row>
    <row r="857" spans="1:24" ht="28.8" x14ac:dyDescent="0.3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107"/>
        <v>42575.125196759262</v>
      </c>
      <c r="K857">
        <v>1466737217</v>
      </c>
      <c r="L857" s="10">
        <f t="shared" si="108"/>
        <v>42545.125196759262</v>
      </c>
      <c r="M857" s="11">
        <f t="shared" si="109"/>
        <v>30</v>
      </c>
      <c r="N857" t="b">
        <v>0</v>
      </c>
      <c r="O857" s="9">
        <f t="shared" si="110"/>
        <v>1.0344827586206897</v>
      </c>
      <c r="P857" s="14">
        <f t="shared" si="111"/>
        <v>31.914893617021278</v>
      </c>
      <c r="Q857" s="14" t="s">
        <v>8329</v>
      </c>
      <c r="R857" s="14" t="s">
        <v>8331</v>
      </c>
      <c r="S857">
        <v>47</v>
      </c>
      <c r="T857" t="b">
        <v>1</v>
      </c>
      <c r="U857" t="s">
        <v>8277</v>
      </c>
      <c r="V857">
        <f t="shared" si="112"/>
        <v>47</v>
      </c>
      <c r="W857" s="21" t="str">
        <f t="shared" si="113"/>
        <v xml:space="preserve"> </v>
      </c>
      <c r="X857" s="21" t="str">
        <f t="shared" si="114"/>
        <v xml:space="preserve"> </v>
      </c>
    </row>
    <row r="858" spans="1:24" ht="57.6" x14ac:dyDescent="0.3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107"/>
        <v>42668.791666666672</v>
      </c>
      <c r="K858">
        <v>1472282956</v>
      </c>
      <c r="L858" s="10">
        <f t="shared" si="108"/>
        <v>42609.311990740738</v>
      </c>
      <c r="M858" s="11">
        <f t="shared" si="109"/>
        <v>59.479675925933407</v>
      </c>
      <c r="N858" t="b">
        <v>0</v>
      </c>
      <c r="O858" s="9">
        <f t="shared" si="110"/>
        <v>2.1800000000000002</v>
      </c>
      <c r="P858" s="14">
        <f t="shared" si="111"/>
        <v>19.464285714285715</v>
      </c>
      <c r="Q858" s="14" t="s">
        <v>8329</v>
      </c>
      <c r="R858" s="14" t="s">
        <v>8331</v>
      </c>
      <c r="S858">
        <v>28</v>
      </c>
      <c r="T858" t="b">
        <v>1</v>
      </c>
      <c r="U858" t="s">
        <v>8277</v>
      </c>
      <c r="V858">
        <f t="shared" si="112"/>
        <v>28</v>
      </c>
      <c r="W858" s="21" t="str">
        <f t="shared" si="113"/>
        <v xml:space="preserve"> </v>
      </c>
      <c r="X858" s="21" t="str">
        <f t="shared" si="114"/>
        <v xml:space="preserve"> </v>
      </c>
    </row>
    <row r="859" spans="1:24" ht="43.2" x14ac:dyDescent="0.3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107"/>
        <v>42333.623043981483</v>
      </c>
      <c r="K859">
        <v>1444831031</v>
      </c>
      <c r="L859" s="10">
        <f t="shared" si="108"/>
        <v>42291.581377314811</v>
      </c>
      <c r="M859" s="11">
        <f t="shared" si="109"/>
        <v>42.041666666671517</v>
      </c>
      <c r="N859" t="b">
        <v>0</v>
      </c>
      <c r="O859" s="9">
        <f t="shared" si="110"/>
        <v>1</v>
      </c>
      <c r="P859" s="14">
        <f t="shared" si="111"/>
        <v>50</v>
      </c>
      <c r="Q859" s="14" t="s">
        <v>8329</v>
      </c>
      <c r="R859" s="14" t="s">
        <v>8331</v>
      </c>
      <c r="S859">
        <v>24</v>
      </c>
      <c r="T859" t="b">
        <v>1</v>
      </c>
      <c r="U859" t="s">
        <v>8277</v>
      </c>
      <c r="V859">
        <f t="shared" si="112"/>
        <v>24</v>
      </c>
      <c r="W859" s="21" t="str">
        <f t="shared" si="113"/>
        <v xml:space="preserve"> </v>
      </c>
      <c r="X859" s="21" t="str">
        <f t="shared" si="114"/>
        <v xml:space="preserve"> </v>
      </c>
    </row>
    <row r="860" spans="1:24" ht="43.2" x14ac:dyDescent="0.3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107"/>
        <v>42109.957638888889</v>
      </c>
      <c r="K860">
        <v>1426528418</v>
      </c>
      <c r="L860" s="10">
        <f t="shared" si="108"/>
        <v>42079.745578703703</v>
      </c>
      <c r="M860" s="11">
        <f t="shared" si="109"/>
        <v>30.212060185185692</v>
      </c>
      <c r="N860" t="b">
        <v>0</v>
      </c>
      <c r="O860" s="9">
        <f t="shared" si="110"/>
        <v>1.4400583333333332</v>
      </c>
      <c r="P860" s="14">
        <f t="shared" si="111"/>
        <v>22.737763157894737</v>
      </c>
      <c r="Q860" s="14" t="s">
        <v>8329</v>
      </c>
      <c r="R860" s="14" t="s">
        <v>8331</v>
      </c>
      <c r="S860">
        <v>76</v>
      </c>
      <c r="T860" t="b">
        <v>1</v>
      </c>
      <c r="U860" t="s">
        <v>8277</v>
      </c>
      <c r="V860">
        <f t="shared" si="112"/>
        <v>76</v>
      </c>
      <c r="W860" s="21" t="str">
        <f t="shared" si="113"/>
        <v xml:space="preserve"> </v>
      </c>
      <c r="X860" s="21" t="str">
        <f t="shared" si="114"/>
        <v xml:space="preserve"> </v>
      </c>
    </row>
    <row r="861" spans="1:24" ht="43.2" x14ac:dyDescent="0.3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107"/>
        <v>42159</v>
      </c>
      <c r="K861">
        <v>1430768468</v>
      </c>
      <c r="L861" s="10">
        <f t="shared" si="108"/>
        <v>42128.820231481484</v>
      </c>
      <c r="M861" s="11">
        <f t="shared" si="109"/>
        <v>30.17976851851563</v>
      </c>
      <c r="N861" t="b">
        <v>0</v>
      </c>
      <c r="O861" s="9">
        <f t="shared" si="110"/>
        <v>1.0467500000000001</v>
      </c>
      <c r="P861" s="14">
        <f t="shared" si="111"/>
        <v>42.724489795918366</v>
      </c>
      <c r="Q861" s="14" t="s">
        <v>8329</v>
      </c>
      <c r="R861" s="14" t="s">
        <v>8331</v>
      </c>
      <c r="S861">
        <v>98</v>
      </c>
      <c r="T861" t="b">
        <v>1</v>
      </c>
      <c r="U861" t="s">
        <v>8277</v>
      </c>
      <c r="V861">
        <f t="shared" si="112"/>
        <v>98</v>
      </c>
      <c r="W861" s="21" t="str">
        <f t="shared" si="113"/>
        <v xml:space="preserve"> </v>
      </c>
      <c r="X861" s="21" t="str">
        <f t="shared" si="114"/>
        <v xml:space="preserve"> </v>
      </c>
    </row>
    <row r="862" spans="1:24" ht="43.2" x14ac:dyDescent="0.3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107"/>
        <v>41600.524456018517</v>
      </c>
      <c r="K862">
        <v>1382528113</v>
      </c>
      <c r="L862" s="10">
        <f t="shared" si="108"/>
        <v>41570.482789351852</v>
      </c>
      <c r="M862" s="11">
        <f t="shared" si="109"/>
        <v>30.041666666664241</v>
      </c>
      <c r="N862" t="b">
        <v>0</v>
      </c>
      <c r="O862" s="9">
        <f t="shared" si="110"/>
        <v>0.18142857142857144</v>
      </c>
      <c r="P862" s="14">
        <f t="shared" si="111"/>
        <v>52.916666666666664</v>
      </c>
      <c r="Q862" s="14" t="s">
        <v>8329</v>
      </c>
      <c r="R862" s="14" t="s">
        <v>8332</v>
      </c>
      <c r="S862">
        <v>48</v>
      </c>
      <c r="T862" t="b">
        <v>0</v>
      </c>
      <c r="U862" t="s">
        <v>8278</v>
      </c>
      <c r="V862" t="str">
        <f t="shared" si="112"/>
        <v xml:space="preserve"> </v>
      </c>
      <c r="W862" s="21">
        <f t="shared" si="113"/>
        <v>48</v>
      </c>
      <c r="X862" s="21" t="str">
        <f t="shared" si="114"/>
        <v xml:space="preserve"> </v>
      </c>
    </row>
    <row r="863" spans="1:24" ht="43.2" x14ac:dyDescent="0.3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107"/>
        <v>42629.965324074074</v>
      </c>
      <c r="K863">
        <v>1471475404</v>
      </c>
      <c r="L863" s="10">
        <f t="shared" si="108"/>
        <v>42599.965324074074</v>
      </c>
      <c r="M863" s="11">
        <f t="shared" si="109"/>
        <v>30</v>
      </c>
      <c r="N863" t="b">
        <v>0</v>
      </c>
      <c r="O863" s="9">
        <f t="shared" si="110"/>
        <v>2.2444444444444444E-2</v>
      </c>
      <c r="P863" s="14">
        <f t="shared" si="111"/>
        <v>50.5</v>
      </c>
      <c r="Q863" s="14" t="s">
        <v>8329</v>
      </c>
      <c r="R863" s="14" t="s">
        <v>8332</v>
      </c>
      <c r="S863">
        <v>2</v>
      </c>
      <c r="T863" t="b">
        <v>0</v>
      </c>
      <c r="U863" t="s">
        <v>8278</v>
      </c>
      <c r="V863" t="str">
        <f t="shared" si="112"/>
        <v xml:space="preserve"> </v>
      </c>
      <c r="W863" s="21">
        <f t="shared" si="113"/>
        <v>2</v>
      </c>
      <c r="X863" s="21" t="str">
        <f t="shared" si="114"/>
        <v xml:space="preserve"> </v>
      </c>
    </row>
    <row r="864" spans="1:24" ht="43.2" x14ac:dyDescent="0.3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107"/>
        <v>41589.596620370372</v>
      </c>
      <c r="K864">
        <v>1381583948</v>
      </c>
      <c r="L864" s="10">
        <f t="shared" si="108"/>
        <v>41559.5549537037</v>
      </c>
      <c r="M864" s="11">
        <f t="shared" si="109"/>
        <v>30.041666666671517</v>
      </c>
      <c r="N864" t="b">
        <v>0</v>
      </c>
      <c r="O864" s="9">
        <f t="shared" si="110"/>
        <v>3.3999999999999998E-3</v>
      </c>
      <c r="P864" s="14">
        <f t="shared" si="111"/>
        <v>42.5</v>
      </c>
      <c r="Q864" s="14" t="s">
        <v>8329</v>
      </c>
      <c r="R864" s="14" t="s">
        <v>8332</v>
      </c>
      <c r="S864">
        <v>4</v>
      </c>
      <c r="T864" t="b">
        <v>0</v>
      </c>
      <c r="U864" t="s">
        <v>8278</v>
      </c>
      <c r="V864" t="str">
        <f t="shared" si="112"/>
        <v xml:space="preserve"> </v>
      </c>
      <c r="W864" s="21">
        <f t="shared" si="113"/>
        <v>4</v>
      </c>
      <c r="X864" s="21" t="str">
        <f t="shared" si="114"/>
        <v xml:space="preserve"> </v>
      </c>
    </row>
    <row r="865" spans="1:24" ht="43.2" x14ac:dyDescent="0.3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107"/>
        <v>40951.117662037039</v>
      </c>
      <c r="K865">
        <v>1326422966</v>
      </c>
      <c r="L865" s="10">
        <f t="shared" si="108"/>
        <v>40921.117662037039</v>
      </c>
      <c r="M865" s="11">
        <f t="shared" si="109"/>
        <v>30</v>
      </c>
      <c r="N865" t="b">
        <v>0</v>
      </c>
      <c r="O865" s="9">
        <f t="shared" si="110"/>
        <v>4.4999999999999998E-2</v>
      </c>
      <c r="P865" s="14">
        <f t="shared" si="111"/>
        <v>18</v>
      </c>
      <c r="Q865" s="14" t="s">
        <v>8329</v>
      </c>
      <c r="R865" s="14" t="s">
        <v>8332</v>
      </c>
      <c r="S865">
        <v>5</v>
      </c>
      <c r="T865" t="b">
        <v>0</v>
      </c>
      <c r="U865" t="s">
        <v>8278</v>
      </c>
      <c r="V865" t="str">
        <f t="shared" si="112"/>
        <v xml:space="preserve"> </v>
      </c>
      <c r="W865" s="21">
        <f t="shared" si="113"/>
        <v>5</v>
      </c>
      <c r="X865" s="21" t="str">
        <f t="shared" si="114"/>
        <v xml:space="preserve"> </v>
      </c>
    </row>
    <row r="866" spans="1:24" ht="43.2" x14ac:dyDescent="0.3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107"/>
        <v>41563.415972222225</v>
      </c>
      <c r="K866">
        <v>1379990038</v>
      </c>
      <c r="L866" s="10">
        <f t="shared" si="108"/>
        <v>41541.106921296298</v>
      </c>
      <c r="M866" s="11">
        <f t="shared" si="109"/>
        <v>22.309050925927295</v>
      </c>
      <c r="N866" t="b">
        <v>0</v>
      </c>
      <c r="O866" s="9">
        <f t="shared" si="110"/>
        <v>0.41538461538461541</v>
      </c>
      <c r="P866" s="14">
        <f t="shared" si="111"/>
        <v>34.177215189873415</v>
      </c>
      <c r="Q866" s="14" t="s">
        <v>8329</v>
      </c>
      <c r="R866" s="14" t="s">
        <v>8332</v>
      </c>
      <c r="S866">
        <v>79</v>
      </c>
      <c r="T866" t="b">
        <v>0</v>
      </c>
      <c r="U866" t="s">
        <v>8278</v>
      </c>
      <c r="V866" t="str">
        <f t="shared" si="112"/>
        <v xml:space="preserve"> </v>
      </c>
      <c r="W866" s="21">
        <f t="shared" si="113"/>
        <v>79</v>
      </c>
      <c r="X866" s="21" t="str">
        <f t="shared" si="114"/>
        <v xml:space="preserve"> </v>
      </c>
    </row>
    <row r="867" spans="1:24" ht="43.2" x14ac:dyDescent="0.3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107"/>
        <v>41290.77311342593</v>
      </c>
      <c r="K867">
        <v>1353177197</v>
      </c>
      <c r="L867" s="10">
        <f t="shared" si="108"/>
        <v>41230.77311342593</v>
      </c>
      <c r="M867" s="11">
        <f t="shared" si="109"/>
        <v>60</v>
      </c>
      <c r="N867" t="b">
        <v>0</v>
      </c>
      <c r="O867" s="9">
        <f t="shared" si="110"/>
        <v>2.0454545454545454E-2</v>
      </c>
      <c r="P867" s="14">
        <f t="shared" si="111"/>
        <v>22.5</v>
      </c>
      <c r="Q867" s="14" t="s">
        <v>8329</v>
      </c>
      <c r="R867" s="14" t="s">
        <v>8332</v>
      </c>
      <c r="S867">
        <v>2</v>
      </c>
      <c r="T867" t="b">
        <v>0</v>
      </c>
      <c r="U867" t="s">
        <v>8278</v>
      </c>
      <c r="V867" t="str">
        <f t="shared" si="112"/>
        <v xml:space="preserve"> </v>
      </c>
      <c r="W867" s="21">
        <f t="shared" si="113"/>
        <v>2</v>
      </c>
      <c r="X867" s="21" t="str">
        <f t="shared" si="114"/>
        <v xml:space="preserve"> </v>
      </c>
    </row>
    <row r="868" spans="1:24" ht="43.2" x14ac:dyDescent="0.3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107"/>
        <v>42063.631944444445</v>
      </c>
      <c r="K868">
        <v>1421853518</v>
      </c>
      <c r="L868" s="10">
        <f t="shared" si="108"/>
        <v>42025.637939814813</v>
      </c>
      <c r="M868" s="11">
        <f t="shared" si="109"/>
        <v>37.9940046296324</v>
      </c>
      <c r="N868" t="b">
        <v>0</v>
      </c>
      <c r="O868" s="9">
        <f t="shared" si="110"/>
        <v>0.18285714285714286</v>
      </c>
      <c r="P868" s="14">
        <f t="shared" si="111"/>
        <v>58.18181818181818</v>
      </c>
      <c r="Q868" s="14" t="s">
        <v>8329</v>
      </c>
      <c r="R868" s="14" t="s">
        <v>8332</v>
      </c>
      <c r="S868">
        <v>11</v>
      </c>
      <c r="T868" t="b">
        <v>0</v>
      </c>
      <c r="U868" t="s">
        <v>8278</v>
      </c>
      <c r="V868" t="str">
        <f t="shared" si="112"/>
        <v xml:space="preserve"> </v>
      </c>
      <c r="W868" s="21">
        <f t="shared" si="113"/>
        <v>11</v>
      </c>
      <c r="X868" s="21" t="str">
        <f t="shared" si="114"/>
        <v xml:space="preserve"> </v>
      </c>
    </row>
    <row r="869" spans="1:24" ht="43.2" x14ac:dyDescent="0.3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107"/>
        <v>40148.207638888889</v>
      </c>
      <c r="K869">
        <v>1254450706</v>
      </c>
      <c r="L869" s="10">
        <f t="shared" si="108"/>
        <v>40088.105393518519</v>
      </c>
      <c r="M869" s="11">
        <f t="shared" si="109"/>
        <v>60.102245370369928</v>
      </c>
      <c r="N869" t="b">
        <v>0</v>
      </c>
      <c r="O869" s="9">
        <f t="shared" si="110"/>
        <v>0.2402</v>
      </c>
      <c r="P869" s="14">
        <f t="shared" si="111"/>
        <v>109.18181818181819</v>
      </c>
      <c r="Q869" s="14" t="s">
        <v>8329</v>
      </c>
      <c r="R869" s="14" t="s">
        <v>8332</v>
      </c>
      <c r="S869">
        <v>11</v>
      </c>
      <c r="T869" t="b">
        <v>0</v>
      </c>
      <c r="U869" t="s">
        <v>8278</v>
      </c>
      <c r="V869" t="str">
        <f t="shared" si="112"/>
        <v xml:space="preserve"> </v>
      </c>
      <c r="W869" s="21">
        <f t="shared" si="113"/>
        <v>11</v>
      </c>
      <c r="X869" s="21" t="str">
        <f t="shared" si="114"/>
        <v xml:space="preserve"> </v>
      </c>
    </row>
    <row r="870" spans="1:24" ht="57.6" x14ac:dyDescent="0.3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107"/>
        <v>41646.027754629627</v>
      </c>
      <c r="K870">
        <v>1386463198</v>
      </c>
      <c r="L870" s="10">
        <f t="shared" si="108"/>
        <v>41616.027754629627</v>
      </c>
      <c r="M870" s="11">
        <f t="shared" si="109"/>
        <v>30</v>
      </c>
      <c r="N870" t="b">
        <v>0</v>
      </c>
      <c r="O870" s="9">
        <f t="shared" si="110"/>
        <v>1.1111111111111111E-3</v>
      </c>
      <c r="P870" s="14">
        <f t="shared" si="111"/>
        <v>50</v>
      </c>
      <c r="Q870" s="14" t="s">
        <v>8329</v>
      </c>
      <c r="R870" s="14" t="s">
        <v>8332</v>
      </c>
      <c r="S870">
        <v>1</v>
      </c>
      <c r="T870" t="b">
        <v>0</v>
      </c>
      <c r="U870" t="s">
        <v>8278</v>
      </c>
      <c r="V870" t="str">
        <f t="shared" si="112"/>
        <v xml:space="preserve"> </v>
      </c>
      <c r="W870" s="21">
        <f t="shared" si="113"/>
        <v>1</v>
      </c>
      <c r="X870" s="21" t="str">
        <f t="shared" si="114"/>
        <v xml:space="preserve"> </v>
      </c>
    </row>
    <row r="871" spans="1:24" ht="57.6" x14ac:dyDescent="0.3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107"/>
        <v>41372.803900462961</v>
      </c>
      <c r="K871">
        <v>1362860257</v>
      </c>
      <c r="L871" s="10">
        <f t="shared" si="108"/>
        <v>41342.845567129632</v>
      </c>
      <c r="M871" s="11">
        <f t="shared" si="109"/>
        <v>29.958333333328483</v>
      </c>
      <c r="N871" t="b">
        <v>0</v>
      </c>
      <c r="O871" s="9">
        <f t="shared" si="110"/>
        <v>0.11818181818181818</v>
      </c>
      <c r="P871" s="14">
        <f t="shared" si="111"/>
        <v>346.66666666666669</v>
      </c>
      <c r="Q871" s="14" t="s">
        <v>8329</v>
      </c>
      <c r="R871" s="14" t="s">
        <v>8332</v>
      </c>
      <c r="S871">
        <v>3</v>
      </c>
      <c r="T871" t="b">
        <v>0</v>
      </c>
      <c r="U871" t="s">
        <v>8278</v>
      </c>
      <c r="V871" t="str">
        <f t="shared" si="112"/>
        <v xml:space="preserve"> </v>
      </c>
      <c r="W871" s="21">
        <f t="shared" si="113"/>
        <v>3</v>
      </c>
      <c r="X871" s="21" t="str">
        <f t="shared" si="114"/>
        <v xml:space="preserve"> </v>
      </c>
    </row>
    <row r="872" spans="1:24" ht="43.2" x14ac:dyDescent="0.3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107"/>
        <v>41518.022256944445</v>
      </c>
      <c r="K872">
        <v>1375403523</v>
      </c>
      <c r="L872" s="10">
        <f t="shared" si="108"/>
        <v>41488.022256944445</v>
      </c>
      <c r="M872" s="11">
        <f t="shared" si="109"/>
        <v>30</v>
      </c>
      <c r="N872" t="b">
        <v>0</v>
      </c>
      <c r="O872" s="9">
        <f t="shared" si="110"/>
        <v>3.0999999999999999E-3</v>
      </c>
      <c r="P872" s="14">
        <f t="shared" si="111"/>
        <v>12.4</v>
      </c>
      <c r="Q872" s="14" t="s">
        <v>8329</v>
      </c>
      <c r="R872" s="14" t="s">
        <v>8332</v>
      </c>
      <c r="S872">
        <v>5</v>
      </c>
      <c r="T872" t="b">
        <v>0</v>
      </c>
      <c r="U872" t="s">
        <v>8278</v>
      </c>
      <c r="V872" t="str">
        <f t="shared" si="112"/>
        <v xml:space="preserve"> </v>
      </c>
      <c r="W872" s="21">
        <f t="shared" si="113"/>
        <v>5</v>
      </c>
      <c r="X872" s="21" t="str">
        <f t="shared" si="114"/>
        <v xml:space="preserve"> </v>
      </c>
    </row>
    <row r="873" spans="1:24" ht="43.2" x14ac:dyDescent="0.3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107"/>
        <v>41607.602951388886</v>
      </c>
      <c r="K873">
        <v>1383139695</v>
      </c>
      <c r="L873" s="10">
        <f t="shared" si="108"/>
        <v>41577.561284722222</v>
      </c>
      <c r="M873" s="11">
        <f t="shared" si="109"/>
        <v>30.041666666664241</v>
      </c>
      <c r="N873" t="b">
        <v>0</v>
      </c>
      <c r="O873" s="9">
        <f t="shared" si="110"/>
        <v>5.4166666666666669E-2</v>
      </c>
      <c r="P873" s="14">
        <f t="shared" si="111"/>
        <v>27.083333333333332</v>
      </c>
      <c r="Q873" s="14" t="s">
        <v>8329</v>
      </c>
      <c r="R873" s="14" t="s">
        <v>8332</v>
      </c>
      <c r="S873">
        <v>12</v>
      </c>
      <c r="T873" t="b">
        <v>0</v>
      </c>
      <c r="U873" t="s">
        <v>8278</v>
      </c>
      <c r="V873" t="str">
        <f t="shared" si="112"/>
        <v xml:space="preserve"> </v>
      </c>
      <c r="W873" s="21">
        <f t="shared" si="113"/>
        <v>12</v>
      </c>
      <c r="X873" s="21" t="str">
        <f t="shared" si="114"/>
        <v xml:space="preserve"> </v>
      </c>
    </row>
    <row r="874" spans="1:24" ht="43.2" x14ac:dyDescent="0.3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107"/>
        <v>40612.825543981482</v>
      </c>
      <c r="K874">
        <v>1295898527</v>
      </c>
      <c r="L874" s="10">
        <f t="shared" si="108"/>
        <v>40567.825543981482</v>
      </c>
      <c r="M874" s="11">
        <f t="shared" si="109"/>
        <v>45</v>
      </c>
      <c r="N874" t="b">
        <v>0</v>
      </c>
      <c r="O874" s="9">
        <f t="shared" si="110"/>
        <v>8.1250000000000003E-3</v>
      </c>
      <c r="P874" s="14">
        <f t="shared" si="111"/>
        <v>32.5</v>
      </c>
      <c r="Q874" s="14" t="s">
        <v>8329</v>
      </c>
      <c r="R874" s="14" t="s">
        <v>8332</v>
      </c>
      <c r="S874">
        <v>2</v>
      </c>
      <c r="T874" t="b">
        <v>0</v>
      </c>
      <c r="U874" t="s">
        <v>8278</v>
      </c>
      <c r="V874" t="str">
        <f t="shared" si="112"/>
        <v xml:space="preserve"> </v>
      </c>
      <c r="W874" s="21">
        <f t="shared" si="113"/>
        <v>2</v>
      </c>
      <c r="X874" s="21" t="str">
        <f t="shared" si="114"/>
        <v xml:space="preserve"> </v>
      </c>
    </row>
    <row r="875" spans="1:24" ht="28.8" x14ac:dyDescent="0.3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107"/>
        <v>41224.208796296298</v>
      </c>
      <c r="K875">
        <v>1349150440</v>
      </c>
      <c r="L875" s="10">
        <f t="shared" si="108"/>
        <v>41184.167129629634</v>
      </c>
      <c r="M875" s="11">
        <f t="shared" si="109"/>
        <v>40.041666666664241</v>
      </c>
      <c r="N875" t="b">
        <v>0</v>
      </c>
      <c r="O875" s="9">
        <f t="shared" si="110"/>
        <v>1.2857142857142857E-2</v>
      </c>
      <c r="P875" s="14">
        <f t="shared" si="111"/>
        <v>9</v>
      </c>
      <c r="Q875" s="14" t="s">
        <v>8329</v>
      </c>
      <c r="R875" s="14" t="s">
        <v>8332</v>
      </c>
      <c r="S875">
        <v>5</v>
      </c>
      <c r="T875" t="b">
        <v>0</v>
      </c>
      <c r="U875" t="s">
        <v>8278</v>
      </c>
      <c r="V875" t="str">
        <f t="shared" si="112"/>
        <v xml:space="preserve"> </v>
      </c>
      <c r="W875" s="21">
        <f t="shared" si="113"/>
        <v>5</v>
      </c>
      <c r="X875" s="21" t="str">
        <f t="shared" si="114"/>
        <v xml:space="preserve"> </v>
      </c>
    </row>
    <row r="876" spans="1:24" ht="57.6" x14ac:dyDescent="0.3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107"/>
        <v>41398.583726851852</v>
      </c>
      <c r="K876">
        <v>1365084034</v>
      </c>
      <c r="L876" s="10">
        <f t="shared" si="108"/>
        <v>41368.583726851852</v>
      </c>
      <c r="M876" s="11">
        <f t="shared" si="109"/>
        <v>30</v>
      </c>
      <c r="N876" t="b">
        <v>0</v>
      </c>
      <c r="O876" s="9">
        <f t="shared" si="110"/>
        <v>0.24333333333333335</v>
      </c>
      <c r="P876" s="14">
        <f t="shared" si="111"/>
        <v>34.761904761904759</v>
      </c>
      <c r="Q876" s="14" t="s">
        <v>8329</v>
      </c>
      <c r="R876" s="14" t="s">
        <v>8332</v>
      </c>
      <c r="S876">
        <v>21</v>
      </c>
      <c r="T876" t="b">
        <v>0</v>
      </c>
      <c r="U876" t="s">
        <v>8278</v>
      </c>
      <c r="V876" t="str">
        <f t="shared" si="112"/>
        <v xml:space="preserve"> </v>
      </c>
      <c r="W876" s="21">
        <f t="shared" si="113"/>
        <v>21</v>
      </c>
      <c r="X876" s="21" t="str">
        <f t="shared" si="114"/>
        <v xml:space="preserve"> </v>
      </c>
    </row>
    <row r="877" spans="1:24" ht="57.6" x14ac:dyDescent="0.3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107"/>
        <v>42268.723738425921</v>
      </c>
      <c r="K877">
        <v>1441128131</v>
      </c>
      <c r="L877" s="10">
        <f t="shared" si="108"/>
        <v>42248.723738425921</v>
      </c>
      <c r="M877" s="11">
        <f t="shared" si="109"/>
        <v>20</v>
      </c>
      <c r="N877" t="b">
        <v>0</v>
      </c>
      <c r="O877" s="9">
        <f t="shared" si="110"/>
        <v>0</v>
      </c>
      <c r="P877" s="14">
        <f t="shared" si="111"/>
        <v>0</v>
      </c>
      <c r="Q877" s="14" t="s">
        <v>8329</v>
      </c>
      <c r="R877" s="14" t="s">
        <v>8332</v>
      </c>
      <c r="S877">
        <v>0</v>
      </c>
      <c r="T877" t="b">
        <v>0</v>
      </c>
      <c r="U877" t="s">
        <v>8278</v>
      </c>
      <c r="V877" t="str">
        <f t="shared" si="112"/>
        <v xml:space="preserve"> </v>
      </c>
      <c r="W877" s="21">
        <f t="shared" si="113"/>
        <v>0</v>
      </c>
      <c r="X877" s="21" t="str">
        <f t="shared" si="114"/>
        <v xml:space="preserve"> </v>
      </c>
    </row>
    <row r="878" spans="1:24" ht="28.8" x14ac:dyDescent="0.3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107"/>
        <v>41309.496840277774</v>
      </c>
      <c r="K878">
        <v>1357127727</v>
      </c>
      <c r="L878" s="10">
        <f t="shared" si="108"/>
        <v>41276.496840277774</v>
      </c>
      <c r="M878" s="11">
        <f t="shared" si="109"/>
        <v>33</v>
      </c>
      <c r="N878" t="b">
        <v>0</v>
      </c>
      <c r="O878" s="9">
        <f t="shared" si="110"/>
        <v>0.40799492385786801</v>
      </c>
      <c r="P878" s="14">
        <f t="shared" si="111"/>
        <v>28.577777777777779</v>
      </c>
      <c r="Q878" s="14" t="s">
        <v>8329</v>
      </c>
      <c r="R878" s="14" t="s">
        <v>8332</v>
      </c>
      <c r="S878">
        <v>45</v>
      </c>
      <c r="T878" t="b">
        <v>0</v>
      </c>
      <c r="U878" t="s">
        <v>8278</v>
      </c>
      <c r="V878" t="str">
        <f t="shared" si="112"/>
        <v xml:space="preserve"> </v>
      </c>
      <c r="W878" s="21">
        <f t="shared" si="113"/>
        <v>45</v>
      </c>
      <c r="X878" s="21" t="str">
        <f t="shared" si="114"/>
        <v xml:space="preserve"> </v>
      </c>
    </row>
    <row r="879" spans="1:24" ht="43.2" x14ac:dyDescent="0.3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107"/>
        <v>41627.788888888892</v>
      </c>
      <c r="K879">
        <v>1384887360</v>
      </c>
      <c r="L879" s="10">
        <f t="shared" si="108"/>
        <v>41597.788888888892</v>
      </c>
      <c r="M879" s="11">
        <f t="shared" si="109"/>
        <v>30</v>
      </c>
      <c r="N879" t="b">
        <v>0</v>
      </c>
      <c r="O879" s="9">
        <f t="shared" si="110"/>
        <v>0.67549999999999999</v>
      </c>
      <c r="P879" s="14">
        <f t="shared" si="111"/>
        <v>46.586206896551722</v>
      </c>
      <c r="Q879" s="14" t="s">
        <v>8329</v>
      </c>
      <c r="R879" s="14" t="s">
        <v>8332</v>
      </c>
      <c r="S879">
        <v>29</v>
      </c>
      <c r="T879" t="b">
        <v>0</v>
      </c>
      <c r="U879" t="s">
        <v>8278</v>
      </c>
      <c r="V879" t="str">
        <f t="shared" si="112"/>
        <v xml:space="preserve"> </v>
      </c>
      <c r="W879" s="21">
        <f t="shared" si="113"/>
        <v>29</v>
      </c>
      <c r="X879" s="21" t="str">
        <f t="shared" si="114"/>
        <v xml:space="preserve"> </v>
      </c>
    </row>
    <row r="880" spans="1:24" ht="43.2" x14ac:dyDescent="0.3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107"/>
        <v>40535.232916666668</v>
      </c>
      <c r="K880">
        <v>1290490524</v>
      </c>
      <c r="L880" s="10">
        <f t="shared" si="108"/>
        <v>40505.232916666668</v>
      </c>
      <c r="M880" s="11">
        <f t="shared" si="109"/>
        <v>30</v>
      </c>
      <c r="N880" t="b">
        <v>0</v>
      </c>
      <c r="O880" s="9">
        <f t="shared" si="110"/>
        <v>1.2999999999999999E-2</v>
      </c>
      <c r="P880" s="14">
        <f t="shared" si="111"/>
        <v>32.5</v>
      </c>
      <c r="Q880" s="14" t="s">
        <v>8329</v>
      </c>
      <c r="R880" s="14" t="s">
        <v>8332</v>
      </c>
      <c r="S880">
        <v>2</v>
      </c>
      <c r="T880" t="b">
        <v>0</v>
      </c>
      <c r="U880" t="s">
        <v>8278</v>
      </c>
      <c r="V880" t="str">
        <f t="shared" si="112"/>
        <v xml:space="preserve"> </v>
      </c>
      <c r="W880" s="21">
        <f t="shared" si="113"/>
        <v>2</v>
      </c>
      <c r="X880" s="21" t="str">
        <f t="shared" si="114"/>
        <v xml:space="preserve"> </v>
      </c>
    </row>
    <row r="881" spans="1:24" ht="43.2" x14ac:dyDescent="0.3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107"/>
        <v>41058.829918981479</v>
      </c>
      <c r="K881">
        <v>1336506905</v>
      </c>
      <c r="L881" s="10">
        <f t="shared" si="108"/>
        <v>41037.829918981479</v>
      </c>
      <c r="M881" s="11">
        <f t="shared" si="109"/>
        <v>21</v>
      </c>
      <c r="N881" t="b">
        <v>0</v>
      </c>
      <c r="O881" s="9">
        <f t="shared" si="110"/>
        <v>0.30666666666666664</v>
      </c>
      <c r="P881" s="14">
        <f t="shared" si="111"/>
        <v>21.466666666666665</v>
      </c>
      <c r="Q881" s="14" t="s">
        <v>8329</v>
      </c>
      <c r="R881" s="14" t="s">
        <v>8332</v>
      </c>
      <c r="S881">
        <v>30</v>
      </c>
      <c r="T881" t="b">
        <v>0</v>
      </c>
      <c r="U881" t="s">
        <v>8278</v>
      </c>
      <c r="V881" t="str">
        <f t="shared" si="112"/>
        <v xml:space="preserve"> </v>
      </c>
      <c r="W881" s="21">
        <f t="shared" si="113"/>
        <v>30</v>
      </c>
      <c r="X881" s="21" t="str">
        <f t="shared" si="114"/>
        <v xml:space="preserve"> </v>
      </c>
    </row>
    <row r="882" spans="1:24" ht="43.2" x14ac:dyDescent="0.3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107"/>
        <v>41212.32104166667</v>
      </c>
      <c r="K882">
        <v>1348731738</v>
      </c>
      <c r="L882" s="10">
        <f t="shared" si="108"/>
        <v>41179.32104166667</v>
      </c>
      <c r="M882" s="11">
        <f t="shared" si="109"/>
        <v>33</v>
      </c>
      <c r="N882" t="b">
        <v>0</v>
      </c>
      <c r="O882" s="9">
        <f t="shared" si="110"/>
        <v>2.9894179894179893E-2</v>
      </c>
      <c r="P882" s="14">
        <f t="shared" si="111"/>
        <v>14.125</v>
      </c>
      <c r="Q882" s="14" t="s">
        <v>8329</v>
      </c>
      <c r="R882" s="14" t="s">
        <v>8333</v>
      </c>
      <c r="S882">
        <v>8</v>
      </c>
      <c r="T882" t="b">
        <v>0</v>
      </c>
      <c r="U882" t="s">
        <v>8279</v>
      </c>
      <c r="V882" t="str">
        <f t="shared" si="112"/>
        <v xml:space="preserve"> </v>
      </c>
      <c r="W882" s="21">
        <f t="shared" si="113"/>
        <v>8</v>
      </c>
      <c r="X882" s="21" t="str">
        <f t="shared" si="114"/>
        <v xml:space="preserve"> </v>
      </c>
    </row>
    <row r="883" spans="1:24" ht="43.2" x14ac:dyDescent="0.3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107"/>
        <v>40922.25099537037</v>
      </c>
      <c r="K883">
        <v>1322632886</v>
      </c>
      <c r="L883" s="10">
        <f t="shared" si="108"/>
        <v>40877.25099537037</v>
      </c>
      <c r="M883" s="11">
        <f t="shared" si="109"/>
        <v>45</v>
      </c>
      <c r="N883" t="b">
        <v>0</v>
      </c>
      <c r="O883" s="9">
        <f t="shared" si="110"/>
        <v>8.0000000000000002E-3</v>
      </c>
      <c r="P883" s="14">
        <f t="shared" si="111"/>
        <v>30</v>
      </c>
      <c r="Q883" s="14" t="s">
        <v>8329</v>
      </c>
      <c r="R883" s="14" t="s">
        <v>8333</v>
      </c>
      <c r="S883">
        <v>1</v>
      </c>
      <c r="T883" t="b">
        <v>0</v>
      </c>
      <c r="U883" t="s">
        <v>8279</v>
      </c>
      <c r="V883" t="str">
        <f t="shared" si="112"/>
        <v xml:space="preserve"> </v>
      </c>
      <c r="W883" s="21">
        <f t="shared" si="113"/>
        <v>1</v>
      </c>
      <c r="X883" s="21" t="str">
        <f t="shared" si="114"/>
        <v xml:space="preserve"> </v>
      </c>
    </row>
    <row r="884" spans="1:24" ht="43.2" x14ac:dyDescent="0.3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107"/>
        <v>40792.860532407409</v>
      </c>
      <c r="K884">
        <v>1312490350</v>
      </c>
      <c r="L884" s="10">
        <f t="shared" si="108"/>
        <v>40759.860532407409</v>
      </c>
      <c r="M884" s="11">
        <f t="shared" si="109"/>
        <v>33</v>
      </c>
      <c r="N884" t="b">
        <v>0</v>
      </c>
      <c r="O884" s="9">
        <f t="shared" si="110"/>
        <v>0.20133333333333334</v>
      </c>
      <c r="P884" s="14">
        <f t="shared" si="111"/>
        <v>21.571428571428573</v>
      </c>
      <c r="Q884" s="14" t="s">
        <v>8329</v>
      </c>
      <c r="R884" s="14" t="s">
        <v>8333</v>
      </c>
      <c r="S884">
        <v>14</v>
      </c>
      <c r="T884" t="b">
        <v>0</v>
      </c>
      <c r="U884" t="s">
        <v>8279</v>
      </c>
      <c r="V884" t="str">
        <f t="shared" si="112"/>
        <v xml:space="preserve"> </v>
      </c>
      <c r="W884" s="21">
        <f t="shared" si="113"/>
        <v>14</v>
      </c>
      <c r="X884" s="21" t="str">
        <f t="shared" si="114"/>
        <v xml:space="preserve"> </v>
      </c>
    </row>
    <row r="885" spans="1:24" ht="57.6" x14ac:dyDescent="0.3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107"/>
        <v>42431.935590277775</v>
      </c>
      <c r="K885">
        <v>1451773635</v>
      </c>
      <c r="L885" s="10">
        <f t="shared" si="108"/>
        <v>42371.935590277775</v>
      </c>
      <c r="M885" s="11">
        <f t="shared" si="109"/>
        <v>60</v>
      </c>
      <c r="N885" t="b">
        <v>0</v>
      </c>
      <c r="O885" s="9">
        <f t="shared" si="110"/>
        <v>0.4002</v>
      </c>
      <c r="P885" s="14">
        <f t="shared" si="111"/>
        <v>83.375</v>
      </c>
      <c r="Q885" s="14" t="s">
        <v>8329</v>
      </c>
      <c r="R885" s="14" t="s">
        <v>8333</v>
      </c>
      <c r="S885">
        <v>24</v>
      </c>
      <c r="T885" t="b">
        <v>0</v>
      </c>
      <c r="U885" t="s">
        <v>8279</v>
      </c>
      <c r="V885" t="str">
        <f t="shared" si="112"/>
        <v xml:space="preserve"> </v>
      </c>
      <c r="W885" s="21">
        <f t="shared" si="113"/>
        <v>24</v>
      </c>
      <c r="X885" s="21" t="str">
        <f t="shared" si="114"/>
        <v xml:space="preserve"> </v>
      </c>
    </row>
    <row r="886" spans="1:24" ht="43.2" x14ac:dyDescent="0.3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107"/>
        <v>41041.104861111111</v>
      </c>
      <c r="K886">
        <v>1331666146</v>
      </c>
      <c r="L886" s="10">
        <f t="shared" si="108"/>
        <v>40981.802615740737</v>
      </c>
      <c r="M886" s="11">
        <f t="shared" si="109"/>
        <v>59.302245370374294</v>
      </c>
      <c r="N886" t="b">
        <v>0</v>
      </c>
      <c r="O886" s="9">
        <f t="shared" si="110"/>
        <v>0.01</v>
      </c>
      <c r="P886" s="14">
        <f t="shared" si="111"/>
        <v>10</v>
      </c>
      <c r="Q886" s="14" t="s">
        <v>8329</v>
      </c>
      <c r="R886" s="14" t="s">
        <v>8333</v>
      </c>
      <c r="S886">
        <v>2</v>
      </c>
      <c r="T886" t="b">
        <v>0</v>
      </c>
      <c r="U886" t="s">
        <v>8279</v>
      </c>
      <c r="V886" t="str">
        <f t="shared" si="112"/>
        <v xml:space="preserve"> </v>
      </c>
      <c r="W886" s="21">
        <f t="shared" si="113"/>
        <v>2</v>
      </c>
      <c r="X886" s="21" t="str">
        <f t="shared" si="114"/>
        <v xml:space="preserve"> </v>
      </c>
    </row>
    <row r="887" spans="1:24" ht="43.2" x14ac:dyDescent="0.3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107"/>
        <v>42734.941099537042</v>
      </c>
      <c r="K887">
        <v>1481322911</v>
      </c>
      <c r="L887" s="10">
        <f t="shared" si="108"/>
        <v>42713.941099537042</v>
      </c>
      <c r="M887" s="11">
        <f t="shared" si="109"/>
        <v>21</v>
      </c>
      <c r="N887" t="b">
        <v>0</v>
      </c>
      <c r="O887" s="9">
        <f t="shared" si="110"/>
        <v>0.75</v>
      </c>
      <c r="P887" s="14">
        <f t="shared" si="111"/>
        <v>35.714285714285715</v>
      </c>
      <c r="Q887" s="14" t="s">
        <v>8329</v>
      </c>
      <c r="R887" s="14" t="s">
        <v>8333</v>
      </c>
      <c r="S887">
        <v>21</v>
      </c>
      <c r="T887" t="b">
        <v>0</v>
      </c>
      <c r="U887" t="s">
        <v>8279</v>
      </c>
      <c r="V887" t="str">
        <f t="shared" si="112"/>
        <v xml:space="preserve"> </v>
      </c>
      <c r="W887" s="21">
        <f t="shared" si="113"/>
        <v>21</v>
      </c>
      <c r="X887" s="21" t="str">
        <f t="shared" si="114"/>
        <v xml:space="preserve"> </v>
      </c>
    </row>
    <row r="888" spans="1:24" ht="43.2" x14ac:dyDescent="0.3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107"/>
        <v>42628.870520833334</v>
      </c>
      <c r="K888">
        <v>1471812813</v>
      </c>
      <c r="L888" s="10">
        <f t="shared" si="108"/>
        <v>42603.870520833334</v>
      </c>
      <c r="M888" s="11">
        <f t="shared" si="109"/>
        <v>25</v>
      </c>
      <c r="N888" t="b">
        <v>0</v>
      </c>
      <c r="O888" s="9">
        <f t="shared" si="110"/>
        <v>0.41</v>
      </c>
      <c r="P888" s="14">
        <f t="shared" si="111"/>
        <v>29.285714285714285</v>
      </c>
      <c r="Q888" s="14" t="s">
        <v>8329</v>
      </c>
      <c r="R888" s="14" t="s">
        <v>8333</v>
      </c>
      <c r="S888">
        <v>7</v>
      </c>
      <c r="T888" t="b">
        <v>0</v>
      </c>
      <c r="U888" t="s">
        <v>8279</v>
      </c>
      <c r="V888" t="str">
        <f t="shared" si="112"/>
        <v xml:space="preserve"> </v>
      </c>
      <c r="W888" s="21">
        <f t="shared" si="113"/>
        <v>7</v>
      </c>
      <c r="X888" s="21" t="str">
        <f t="shared" si="114"/>
        <v xml:space="preserve"> </v>
      </c>
    </row>
    <row r="889" spans="1:24" ht="43.2" x14ac:dyDescent="0.3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107"/>
        <v>41056.958969907406</v>
      </c>
      <c r="K889">
        <v>1335567655</v>
      </c>
      <c r="L889" s="10">
        <f t="shared" si="108"/>
        <v>41026.958969907406</v>
      </c>
      <c r="M889" s="11">
        <f t="shared" si="109"/>
        <v>30</v>
      </c>
      <c r="N889" t="b">
        <v>0</v>
      </c>
      <c r="O889" s="9">
        <f t="shared" si="110"/>
        <v>0</v>
      </c>
      <c r="P889" s="14">
        <f t="shared" si="111"/>
        <v>0</v>
      </c>
      <c r="Q889" s="14" t="s">
        <v>8329</v>
      </c>
      <c r="R889" s="14" t="s">
        <v>8333</v>
      </c>
      <c r="S889">
        <v>0</v>
      </c>
      <c r="T889" t="b">
        <v>0</v>
      </c>
      <c r="U889" t="s">
        <v>8279</v>
      </c>
      <c r="V889" t="str">
        <f t="shared" si="112"/>
        <v xml:space="preserve"> </v>
      </c>
      <c r="W889" s="21">
        <f t="shared" si="113"/>
        <v>0</v>
      </c>
      <c r="X889" s="21" t="str">
        <f t="shared" si="114"/>
        <v xml:space="preserve"> </v>
      </c>
    </row>
    <row r="890" spans="1:24" ht="57.6" x14ac:dyDescent="0.3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107"/>
        <v>40787.25</v>
      </c>
      <c r="K890">
        <v>1311789885</v>
      </c>
      <c r="L890" s="10">
        <f t="shared" si="108"/>
        <v>40751.753298611111</v>
      </c>
      <c r="M890" s="11">
        <f t="shared" si="109"/>
        <v>35.496701388889051</v>
      </c>
      <c r="N890" t="b">
        <v>0</v>
      </c>
      <c r="O890" s="9">
        <f t="shared" si="110"/>
        <v>7.1999999999999995E-2</v>
      </c>
      <c r="P890" s="14">
        <f t="shared" si="111"/>
        <v>18</v>
      </c>
      <c r="Q890" s="14" t="s">
        <v>8329</v>
      </c>
      <c r="R890" s="14" t="s">
        <v>8333</v>
      </c>
      <c r="S890">
        <v>4</v>
      </c>
      <c r="T890" t="b">
        <v>0</v>
      </c>
      <c r="U890" t="s">
        <v>8279</v>
      </c>
      <c r="V890" t="str">
        <f t="shared" si="112"/>
        <v xml:space="preserve"> </v>
      </c>
      <c r="W890" s="21">
        <f t="shared" si="113"/>
        <v>4</v>
      </c>
      <c r="X890" s="21" t="str">
        <f t="shared" si="114"/>
        <v xml:space="preserve"> </v>
      </c>
    </row>
    <row r="891" spans="1:24" ht="43.2" x14ac:dyDescent="0.3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107"/>
        <v>41917.784062500003</v>
      </c>
      <c r="K891">
        <v>1409942943</v>
      </c>
      <c r="L891" s="10">
        <f t="shared" si="108"/>
        <v>41887.784062500003</v>
      </c>
      <c r="M891" s="11">
        <f t="shared" si="109"/>
        <v>30</v>
      </c>
      <c r="N891" t="b">
        <v>0</v>
      </c>
      <c r="O891" s="9">
        <f t="shared" si="110"/>
        <v>9.4412800000000005E-2</v>
      </c>
      <c r="P891" s="14">
        <f t="shared" si="111"/>
        <v>73.760000000000005</v>
      </c>
      <c r="Q891" s="14" t="s">
        <v>8329</v>
      </c>
      <c r="R891" s="14" t="s">
        <v>8333</v>
      </c>
      <c r="S891">
        <v>32</v>
      </c>
      <c r="T891" t="b">
        <v>0</v>
      </c>
      <c r="U891" t="s">
        <v>8279</v>
      </c>
      <c r="V891" t="str">
        <f t="shared" si="112"/>
        <v xml:space="preserve"> </v>
      </c>
      <c r="W891" s="21">
        <f t="shared" si="113"/>
        <v>32</v>
      </c>
      <c r="X891" s="21" t="str">
        <f t="shared" si="114"/>
        <v xml:space="preserve"> </v>
      </c>
    </row>
    <row r="892" spans="1:24" ht="57.6" x14ac:dyDescent="0.3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107"/>
        <v>41599.740497685183</v>
      </c>
      <c r="K892">
        <v>1382460379</v>
      </c>
      <c r="L892" s="10">
        <f t="shared" si="108"/>
        <v>41569.698831018519</v>
      </c>
      <c r="M892" s="11">
        <f t="shared" si="109"/>
        <v>30.041666666664241</v>
      </c>
      <c r="N892" t="b">
        <v>0</v>
      </c>
      <c r="O892" s="9">
        <f t="shared" si="110"/>
        <v>4.1666666666666664E-2</v>
      </c>
      <c r="P892" s="14">
        <f t="shared" si="111"/>
        <v>31.25</v>
      </c>
      <c r="Q892" s="14" t="s">
        <v>8329</v>
      </c>
      <c r="R892" s="14" t="s">
        <v>8333</v>
      </c>
      <c r="S892">
        <v>4</v>
      </c>
      <c r="T892" t="b">
        <v>0</v>
      </c>
      <c r="U892" t="s">
        <v>8279</v>
      </c>
      <c r="V892" t="str">
        <f t="shared" si="112"/>
        <v xml:space="preserve"> </v>
      </c>
      <c r="W892" s="21">
        <f t="shared" si="113"/>
        <v>4</v>
      </c>
      <c r="X892" s="21" t="str">
        <f t="shared" si="114"/>
        <v xml:space="preserve"> </v>
      </c>
    </row>
    <row r="893" spans="1:24" ht="43.2" x14ac:dyDescent="0.3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107"/>
        <v>41872.031597222223</v>
      </c>
      <c r="K893">
        <v>1405989930</v>
      </c>
      <c r="L893" s="10">
        <f t="shared" si="108"/>
        <v>41842.031597222223</v>
      </c>
      <c r="M893" s="11">
        <f t="shared" si="109"/>
        <v>30</v>
      </c>
      <c r="N893" t="b">
        <v>0</v>
      </c>
      <c r="O893" s="9">
        <f t="shared" si="110"/>
        <v>3.2500000000000001E-2</v>
      </c>
      <c r="P893" s="14">
        <f t="shared" si="111"/>
        <v>28.888888888888889</v>
      </c>
      <c r="Q893" s="14" t="s">
        <v>8329</v>
      </c>
      <c r="R893" s="14" t="s">
        <v>8333</v>
      </c>
      <c r="S893">
        <v>9</v>
      </c>
      <c r="T893" t="b">
        <v>0</v>
      </c>
      <c r="U893" t="s">
        <v>8279</v>
      </c>
      <c r="V893" t="str">
        <f t="shared" si="112"/>
        <v xml:space="preserve"> </v>
      </c>
      <c r="W893" s="21">
        <f t="shared" si="113"/>
        <v>9</v>
      </c>
      <c r="X893" s="21" t="str">
        <f t="shared" si="114"/>
        <v xml:space="preserve"> </v>
      </c>
    </row>
    <row r="894" spans="1:24" ht="43.2" x14ac:dyDescent="0.3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107"/>
        <v>40391.166666666664</v>
      </c>
      <c r="K894">
        <v>1273121283</v>
      </c>
      <c r="L894" s="10">
        <f t="shared" si="108"/>
        <v>40304.20003472222</v>
      </c>
      <c r="M894" s="11">
        <f t="shared" si="109"/>
        <v>86.966631944444089</v>
      </c>
      <c r="N894" t="b">
        <v>0</v>
      </c>
      <c r="O894" s="9">
        <f t="shared" si="110"/>
        <v>0.40749999999999997</v>
      </c>
      <c r="P894" s="14">
        <f t="shared" si="111"/>
        <v>143.8235294117647</v>
      </c>
      <c r="Q894" s="14" t="s">
        <v>8329</v>
      </c>
      <c r="R894" s="14" t="s">
        <v>8333</v>
      </c>
      <c r="S894">
        <v>17</v>
      </c>
      <c r="T894" t="b">
        <v>0</v>
      </c>
      <c r="U894" t="s">
        <v>8279</v>
      </c>
      <c r="V894" t="str">
        <f t="shared" si="112"/>
        <v xml:space="preserve"> </v>
      </c>
      <c r="W894" s="21">
        <f t="shared" si="113"/>
        <v>17</v>
      </c>
      <c r="X894" s="21" t="str">
        <f t="shared" si="114"/>
        <v xml:space="preserve"> </v>
      </c>
    </row>
    <row r="895" spans="1:24" ht="43.2" x14ac:dyDescent="0.3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107"/>
        <v>42095.856053240743</v>
      </c>
      <c r="K895">
        <v>1425331963</v>
      </c>
      <c r="L895" s="10">
        <f t="shared" si="108"/>
        <v>42065.897719907407</v>
      </c>
      <c r="M895" s="11">
        <f t="shared" si="109"/>
        <v>29.958333333335759</v>
      </c>
      <c r="N895" t="b">
        <v>0</v>
      </c>
      <c r="O895" s="9">
        <f t="shared" si="110"/>
        <v>0.1</v>
      </c>
      <c r="P895" s="14">
        <f t="shared" si="111"/>
        <v>40</v>
      </c>
      <c r="Q895" s="14" t="s">
        <v>8329</v>
      </c>
      <c r="R895" s="14" t="s">
        <v>8333</v>
      </c>
      <c r="S895">
        <v>5</v>
      </c>
      <c r="T895" t="b">
        <v>0</v>
      </c>
      <c r="U895" t="s">
        <v>8279</v>
      </c>
      <c r="V895" t="str">
        <f t="shared" si="112"/>
        <v xml:space="preserve"> </v>
      </c>
      <c r="W895" s="21">
        <f t="shared" si="113"/>
        <v>5</v>
      </c>
      <c r="X895" s="21" t="str">
        <f t="shared" si="114"/>
        <v xml:space="preserve"> </v>
      </c>
    </row>
    <row r="896" spans="1:24" ht="43.2" x14ac:dyDescent="0.3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107"/>
        <v>42526.981597222228</v>
      </c>
      <c r="K896">
        <v>1462577610</v>
      </c>
      <c r="L896" s="10">
        <f t="shared" si="108"/>
        <v>42496.981597222228</v>
      </c>
      <c r="M896" s="11">
        <f t="shared" si="109"/>
        <v>30</v>
      </c>
      <c r="N896" t="b">
        <v>0</v>
      </c>
      <c r="O896" s="9">
        <f t="shared" si="110"/>
        <v>0.39169999999999999</v>
      </c>
      <c r="P896" s="14">
        <f t="shared" si="111"/>
        <v>147.81132075471697</v>
      </c>
      <c r="Q896" s="14" t="s">
        <v>8329</v>
      </c>
      <c r="R896" s="14" t="s">
        <v>8333</v>
      </c>
      <c r="S896">
        <v>53</v>
      </c>
      <c r="T896" t="b">
        <v>0</v>
      </c>
      <c r="U896" t="s">
        <v>8279</v>
      </c>
      <c r="V896" t="str">
        <f t="shared" si="112"/>
        <v xml:space="preserve"> </v>
      </c>
      <c r="W896" s="21">
        <f t="shared" si="113"/>
        <v>53</v>
      </c>
      <c r="X896" s="21" t="str">
        <f t="shared" si="114"/>
        <v xml:space="preserve"> </v>
      </c>
    </row>
    <row r="897" spans="1:24" ht="43.2" x14ac:dyDescent="0.3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107"/>
        <v>40476.127650462964</v>
      </c>
      <c r="K897">
        <v>1284087829</v>
      </c>
      <c r="L897" s="10">
        <f t="shared" si="108"/>
        <v>40431.127650462964</v>
      </c>
      <c r="M897" s="11">
        <f t="shared" si="109"/>
        <v>45</v>
      </c>
      <c r="N897" t="b">
        <v>0</v>
      </c>
      <c r="O897" s="9">
        <f t="shared" si="110"/>
        <v>2.4375000000000001E-2</v>
      </c>
      <c r="P897" s="14">
        <f t="shared" si="111"/>
        <v>27.857142857142858</v>
      </c>
      <c r="Q897" s="14" t="s">
        <v>8329</v>
      </c>
      <c r="R897" s="14" t="s">
        <v>8333</v>
      </c>
      <c r="S897">
        <v>7</v>
      </c>
      <c r="T897" t="b">
        <v>0</v>
      </c>
      <c r="U897" t="s">
        <v>8279</v>
      </c>
      <c r="V897" t="str">
        <f t="shared" si="112"/>
        <v xml:space="preserve"> </v>
      </c>
      <c r="W897" s="21">
        <f t="shared" si="113"/>
        <v>7</v>
      </c>
      <c r="X897" s="21" t="str">
        <f t="shared" si="114"/>
        <v xml:space="preserve"> </v>
      </c>
    </row>
    <row r="898" spans="1:24" ht="43.2" x14ac:dyDescent="0.3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ref="J898:J961" si="115">(((I898/60)/60)/24)+DATE(1970,1,1)</f>
        <v>42244.166666666672</v>
      </c>
      <c r="K898">
        <v>1438549026</v>
      </c>
      <c r="L898" s="10">
        <f t="shared" ref="L898:L961" si="116">(((K898/60)/60)/24)+DATE(1970,1,1)</f>
        <v>42218.872986111113</v>
      </c>
      <c r="M898" s="11">
        <f t="shared" ref="M898:M961" si="117">J898-L898</f>
        <v>25.29368055555824</v>
      </c>
      <c r="N898" t="b">
        <v>0</v>
      </c>
      <c r="O898" s="9">
        <f t="shared" ref="O898:O961" si="118">E898/D898</f>
        <v>0.4</v>
      </c>
      <c r="P898" s="14">
        <f t="shared" ref="P898:P961" si="119">IF(E898&gt;0,(E898/S898),0)</f>
        <v>44.444444444444443</v>
      </c>
      <c r="Q898" s="14" t="s">
        <v>8329</v>
      </c>
      <c r="R898" s="14" t="s">
        <v>8333</v>
      </c>
      <c r="S898">
        <v>72</v>
      </c>
      <c r="T898" t="b">
        <v>0</v>
      </c>
      <c r="U898" t="s">
        <v>8279</v>
      </c>
      <c r="V898" t="str">
        <f t="shared" si="112"/>
        <v xml:space="preserve"> </v>
      </c>
      <c r="W898" s="21">
        <f t="shared" si="113"/>
        <v>72</v>
      </c>
      <c r="X898" s="21" t="str">
        <f t="shared" si="114"/>
        <v xml:space="preserve"> </v>
      </c>
    </row>
    <row r="899" spans="1:24" ht="43.2" x14ac:dyDescent="0.3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si="115"/>
        <v>41241.730416666665</v>
      </c>
      <c r="K899">
        <v>1351528308</v>
      </c>
      <c r="L899" s="10">
        <f t="shared" si="116"/>
        <v>41211.688750000001</v>
      </c>
      <c r="M899" s="11">
        <f t="shared" si="117"/>
        <v>30.041666666664241</v>
      </c>
      <c r="N899" t="b">
        <v>0</v>
      </c>
      <c r="O899" s="9">
        <f t="shared" si="118"/>
        <v>0</v>
      </c>
      <c r="P899" s="14">
        <f t="shared" si="119"/>
        <v>0</v>
      </c>
      <c r="Q899" s="14" t="s">
        <v>8329</v>
      </c>
      <c r="R899" s="14" t="s">
        <v>8333</v>
      </c>
      <c r="S899">
        <v>0</v>
      </c>
      <c r="T899" t="b">
        <v>0</v>
      </c>
      <c r="U899" t="s">
        <v>8279</v>
      </c>
      <c r="V899" t="str">
        <f t="shared" ref="V899:V962" si="120">IF(F899 = "successful",S899," ")</f>
        <v xml:space="preserve"> </v>
      </c>
      <c r="W899" s="21">
        <f t="shared" ref="W899:W962" si="121">IF(F899 = "failed",S899," ")</f>
        <v>0</v>
      </c>
      <c r="X899" s="21" t="str">
        <f t="shared" ref="X899:X962" si="122">IF(F899 = "canceled",S899," ")</f>
        <v xml:space="preserve"> </v>
      </c>
    </row>
    <row r="900" spans="1:24" ht="43.2" x14ac:dyDescent="0.3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115"/>
        <v>40923.758217592593</v>
      </c>
      <c r="K900">
        <v>1322763110</v>
      </c>
      <c r="L900" s="10">
        <f t="shared" si="116"/>
        <v>40878.758217592593</v>
      </c>
      <c r="M900" s="11">
        <f t="shared" si="117"/>
        <v>45</v>
      </c>
      <c r="N900" t="b">
        <v>0</v>
      </c>
      <c r="O900" s="9">
        <f t="shared" si="118"/>
        <v>2.8000000000000001E-2</v>
      </c>
      <c r="P900" s="14">
        <f t="shared" si="119"/>
        <v>35</v>
      </c>
      <c r="Q900" s="14" t="s">
        <v>8329</v>
      </c>
      <c r="R900" s="14" t="s">
        <v>8333</v>
      </c>
      <c r="S900">
        <v>2</v>
      </c>
      <c r="T900" t="b">
        <v>0</v>
      </c>
      <c r="U900" t="s">
        <v>8279</v>
      </c>
      <c r="V900" t="str">
        <f t="shared" si="120"/>
        <v xml:space="preserve"> </v>
      </c>
      <c r="W900" s="21">
        <f t="shared" si="121"/>
        <v>2</v>
      </c>
      <c r="X900" s="21" t="str">
        <f t="shared" si="122"/>
        <v xml:space="preserve"> </v>
      </c>
    </row>
    <row r="901" spans="1:24" ht="43.2" x14ac:dyDescent="0.3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115"/>
        <v>40691.099097222221</v>
      </c>
      <c r="K901">
        <v>1302661362</v>
      </c>
      <c r="L901" s="10">
        <f t="shared" si="116"/>
        <v>40646.099097222221</v>
      </c>
      <c r="M901" s="11">
        <f t="shared" si="117"/>
        <v>45</v>
      </c>
      <c r="N901" t="b">
        <v>0</v>
      </c>
      <c r="O901" s="9">
        <f t="shared" si="118"/>
        <v>0.37333333333333335</v>
      </c>
      <c r="P901" s="14">
        <f t="shared" si="119"/>
        <v>35</v>
      </c>
      <c r="Q901" s="14" t="s">
        <v>8329</v>
      </c>
      <c r="R901" s="14" t="s">
        <v>8333</v>
      </c>
      <c r="S901">
        <v>8</v>
      </c>
      <c r="T901" t="b">
        <v>0</v>
      </c>
      <c r="U901" t="s">
        <v>8279</v>
      </c>
      <c r="V901" t="str">
        <f t="shared" si="120"/>
        <v xml:space="preserve"> </v>
      </c>
      <c r="W901" s="21">
        <f t="shared" si="121"/>
        <v>8</v>
      </c>
      <c r="X901" s="21" t="str">
        <f t="shared" si="122"/>
        <v xml:space="preserve"> </v>
      </c>
    </row>
    <row r="902" spans="1:24" ht="28.8" x14ac:dyDescent="0.3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115"/>
        <v>42459.807893518519</v>
      </c>
      <c r="K902">
        <v>1456777402</v>
      </c>
      <c r="L902" s="10">
        <f t="shared" si="116"/>
        <v>42429.84956018519</v>
      </c>
      <c r="M902" s="11">
        <f t="shared" si="117"/>
        <v>29.958333333328483</v>
      </c>
      <c r="N902" t="b">
        <v>0</v>
      </c>
      <c r="O902" s="9">
        <f t="shared" si="118"/>
        <v>4.1999999999999997E-3</v>
      </c>
      <c r="P902" s="14">
        <f t="shared" si="119"/>
        <v>10.5</v>
      </c>
      <c r="Q902" s="14" t="s">
        <v>8329</v>
      </c>
      <c r="R902" s="14" t="s">
        <v>8332</v>
      </c>
      <c r="S902">
        <v>2</v>
      </c>
      <c r="T902" t="b">
        <v>0</v>
      </c>
      <c r="U902" t="s">
        <v>8278</v>
      </c>
      <c r="V902" t="str">
        <f t="shared" si="120"/>
        <v xml:space="preserve"> </v>
      </c>
      <c r="W902" s="21">
        <f t="shared" si="121"/>
        <v>2</v>
      </c>
      <c r="X902" s="21" t="str">
        <f t="shared" si="122"/>
        <v xml:space="preserve"> </v>
      </c>
    </row>
    <row r="903" spans="1:24" ht="57.6" x14ac:dyDescent="0.3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115"/>
        <v>40337.799305555556</v>
      </c>
      <c r="K903">
        <v>1272050914</v>
      </c>
      <c r="L903" s="10">
        <f t="shared" si="116"/>
        <v>40291.81150462963</v>
      </c>
      <c r="M903" s="11">
        <f t="shared" si="117"/>
        <v>45.987800925926422</v>
      </c>
      <c r="N903" t="b">
        <v>0</v>
      </c>
      <c r="O903" s="9">
        <f t="shared" si="118"/>
        <v>0</v>
      </c>
      <c r="P903" s="14">
        <f t="shared" si="119"/>
        <v>0</v>
      </c>
      <c r="Q903" s="14" t="s">
        <v>8329</v>
      </c>
      <c r="R903" s="14" t="s">
        <v>8332</v>
      </c>
      <c r="S903">
        <v>0</v>
      </c>
      <c r="T903" t="b">
        <v>0</v>
      </c>
      <c r="U903" t="s">
        <v>8278</v>
      </c>
      <c r="V903" t="str">
        <f t="shared" si="120"/>
        <v xml:space="preserve"> </v>
      </c>
      <c r="W903" s="21">
        <f t="shared" si="121"/>
        <v>0</v>
      </c>
      <c r="X903" s="21" t="str">
        <f t="shared" si="122"/>
        <v xml:space="preserve"> </v>
      </c>
    </row>
    <row r="904" spans="1:24" ht="57.6" x14ac:dyDescent="0.3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115"/>
        <v>41881.645833333336</v>
      </c>
      <c r="K904">
        <v>1404947422</v>
      </c>
      <c r="L904" s="10">
        <f t="shared" si="116"/>
        <v>41829.965532407405</v>
      </c>
      <c r="M904" s="11">
        <f t="shared" si="117"/>
        <v>51.680300925931078</v>
      </c>
      <c r="N904" t="b">
        <v>0</v>
      </c>
      <c r="O904" s="9">
        <f t="shared" si="118"/>
        <v>3.0000000000000001E-3</v>
      </c>
      <c r="P904" s="14">
        <f t="shared" si="119"/>
        <v>30</v>
      </c>
      <c r="Q904" s="14" t="s">
        <v>8329</v>
      </c>
      <c r="R904" s="14" t="s">
        <v>8332</v>
      </c>
      <c r="S904">
        <v>3</v>
      </c>
      <c r="T904" t="b">
        <v>0</v>
      </c>
      <c r="U904" t="s">
        <v>8278</v>
      </c>
      <c r="V904" t="str">
        <f t="shared" si="120"/>
        <v xml:space="preserve"> </v>
      </c>
      <c r="W904" s="21">
        <f t="shared" si="121"/>
        <v>3</v>
      </c>
      <c r="X904" s="21" t="str">
        <f t="shared" si="122"/>
        <v xml:space="preserve"> </v>
      </c>
    </row>
    <row r="905" spans="1:24" ht="43.2" x14ac:dyDescent="0.3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115"/>
        <v>41175.100694444445</v>
      </c>
      <c r="K905">
        <v>1346180780</v>
      </c>
      <c r="L905" s="10">
        <f t="shared" si="116"/>
        <v>41149.796064814815</v>
      </c>
      <c r="M905" s="11">
        <f t="shared" si="117"/>
        <v>25.304629629630654</v>
      </c>
      <c r="N905" t="b">
        <v>0</v>
      </c>
      <c r="O905" s="9">
        <f t="shared" si="118"/>
        <v>3.2000000000000001E-2</v>
      </c>
      <c r="P905" s="14">
        <f t="shared" si="119"/>
        <v>40</v>
      </c>
      <c r="Q905" s="14" t="s">
        <v>8329</v>
      </c>
      <c r="R905" s="14" t="s">
        <v>8332</v>
      </c>
      <c r="S905">
        <v>4</v>
      </c>
      <c r="T905" t="b">
        <v>0</v>
      </c>
      <c r="U905" t="s">
        <v>8278</v>
      </c>
      <c r="V905" t="str">
        <f t="shared" si="120"/>
        <v xml:space="preserve"> </v>
      </c>
      <c r="W905" s="21">
        <f t="shared" si="121"/>
        <v>4</v>
      </c>
      <c r="X905" s="21" t="str">
        <f t="shared" si="122"/>
        <v xml:space="preserve"> </v>
      </c>
    </row>
    <row r="906" spans="1:24" ht="43.2" x14ac:dyDescent="0.3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115"/>
        <v>42372.080289351856</v>
      </c>
      <c r="K906">
        <v>1449194137</v>
      </c>
      <c r="L906" s="10">
        <f t="shared" si="116"/>
        <v>42342.080289351856</v>
      </c>
      <c r="M906" s="11">
        <f t="shared" si="117"/>
        <v>30</v>
      </c>
      <c r="N906" t="b">
        <v>0</v>
      </c>
      <c r="O906" s="9">
        <f t="shared" si="118"/>
        <v>3.0200000000000001E-3</v>
      </c>
      <c r="P906" s="14">
        <f t="shared" si="119"/>
        <v>50.333333333333336</v>
      </c>
      <c r="Q906" s="14" t="s">
        <v>8329</v>
      </c>
      <c r="R906" s="14" t="s">
        <v>8332</v>
      </c>
      <c r="S906">
        <v>3</v>
      </c>
      <c r="T906" t="b">
        <v>0</v>
      </c>
      <c r="U906" t="s">
        <v>8278</v>
      </c>
      <c r="V906" t="str">
        <f t="shared" si="120"/>
        <v xml:space="preserve"> </v>
      </c>
      <c r="W906" s="21">
        <f t="shared" si="121"/>
        <v>3</v>
      </c>
      <c r="X906" s="21" t="str">
        <f t="shared" si="122"/>
        <v xml:space="preserve"> </v>
      </c>
    </row>
    <row r="907" spans="1:24" ht="43.2" x14ac:dyDescent="0.3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115"/>
        <v>40567.239884259259</v>
      </c>
      <c r="K907">
        <v>1290663926</v>
      </c>
      <c r="L907" s="10">
        <f t="shared" si="116"/>
        <v>40507.239884259259</v>
      </c>
      <c r="M907" s="11">
        <f t="shared" si="117"/>
        <v>60</v>
      </c>
      <c r="N907" t="b">
        <v>0</v>
      </c>
      <c r="O907" s="9">
        <f t="shared" si="118"/>
        <v>3.0153846153846153E-2</v>
      </c>
      <c r="P907" s="14">
        <f t="shared" si="119"/>
        <v>32.666666666666664</v>
      </c>
      <c r="Q907" s="14" t="s">
        <v>8329</v>
      </c>
      <c r="R907" s="14" t="s">
        <v>8332</v>
      </c>
      <c r="S907">
        <v>6</v>
      </c>
      <c r="T907" t="b">
        <v>0</v>
      </c>
      <c r="U907" t="s">
        <v>8278</v>
      </c>
      <c r="V907" t="str">
        <f t="shared" si="120"/>
        <v xml:space="preserve"> </v>
      </c>
      <c r="W907" s="21">
        <f t="shared" si="121"/>
        <v>6</v>
      </c>
      <c r="X907" s="21" t="str">
        <f t="shared" si="122"/>
        <v xml:space="preserve"> </v>
      </c>
    </row>
    <row r="908" spans="1:24" ht="28.8" x14ac:dyDescent="0.3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115"/>
        <v>41711.148032407407</v>
      </c>
      <c r="K908">
        <v>1392093190</v>
      </c>
      <c r="L908" s="10">
        <f t="shared" si="116"/>
        <v>41681.189699074072</v>
      </c>
      <c r="M908" s="11">
        <f t="shared" si="117"/>
        <v>29.958333333335759</v>
      </c>
      <c r="N908" t="b">
        <v>0</v>
      </c>
      <c r="O908" s="9">
        <f t="shared" si="118"/>
        <v>0</v>
      </c>
      <c r="P908" s="14">
        <f t="shared" si="119"/>
        <v>0</v>
      </c>
      <c r="Q908" s="14" t="s">
        <v>8329</v>
      </c>
      <c r="R908" s="14" t="s">
        <v>8332</v>
      </c>
      <c r="S908">
        <v>0</v>
      </c>
      <c r="T908" t="b">
        <v>0</v>
      </c>
      <c r="U908" t="s">
        <v>8278</v>
      </c>
      <c r="V908" t="str">
        <f t="shared" si="120"/>
        <v xml:space="preserve"> </v>
      </c>
      <c r="W908" s="21">
        <f t="shared" si="121"/>
        <v>0</v>
      </c>
      <c r="X908" s="21" t="str">
        <f t="shared" si="122"/>
        <v xml:space="preserve"> </v>
      </c>
    </row>
    <row r="909" spans="1:24" ht="28.8" x14ac:dyDescent="0.3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115"/>
        <v>40797.192395833335</v>
      </c>
      <c r="K909">
        <v>1313123823</v>
      </c>
      <c r="L909" s="10">
        <f t="shared" si="116"/>
        <v>40767.192395833335</v>
      </c>
      <c r="M909" s="11">
        <f t="shared" si="117"/>
        <v>30</v>
      </c>
      <c r="N909" t="b">
        <v>0</v>
      </c>
      <c r="O909" s="9">
        <f t="shared" si="118"/>
        <v>0</v>
      </c>
      <c r="P909" s="14">
        <f t="shared" si="119"/>
        <v>0</v>
      </c>
      <c r="Q909" s="14" t="s">
        <v>8329</v>
      </c>
      <c r="R909" s="14" t="s">
        <v>8332</v>
      </c>
      <c r="S909">
        <v>0</v>
      </c>
      <c r="T909" t="b">
        <v>0</v>
      </c>
      <c r="U909" t="s">
        <v>8278</v>
      </c>
      <c r="V909" t="str">
        <f t="shared" si="120"/>
        <v xml:space="preserve"> </v>
      </c>
      <c r="W909" s="21">
        <f t="shared" si="121"/>
        <v>0</v>
      </c>
      <c r="X909" s="21" t="str">
        <f t="shared" si="122"/>
        <v xml:space="preserve"> </v>
      </c>
    </row>
    <row r="910" spans="1:24" ht="43.2" x14ac:dyDescent="0.3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115"/>
        <v>40386.207638888889</v>
      </c>
      <c r="K910">
        <v>1276283655</v>
      </c>
      <c r="L910" s="10">
        <f t="shared" si="116"/>
        <v>40340.801562499997</v>
      </c>
      <c r="M910" s="11">
        <f t="shared" si="117"/>
        <v>45.406076388891961</v>
      </c>
      <c r="N910" t="b">
        <v>0</v>
      </c>
      <c r="O910" s="9">
        <f t="shared" si="118"/>
        <v>0</v>
      </c>
      <c r="P910" s="14">
        <f t="shared" si="119"/>
        <v>0</v>
      </c>
      <c r="Q910" s="14" t="s">
        <v>8329</v>
      </c>
      <c r="R910" s="14" t="s">
        <v>8332</v>
      </c>
      <c r="S910">
        <v>0</v>
      </c>
      <c r="T910" t="b">
        <v>0</v>
      </c>
      <c r="U910" t="s">
        <v>8278</v>
      </c>
      <c r="V910" t="str">
        <f t="shared" si="120"/>
        <v xml:space="preserve"> </v>
      </c>
      <c r="W910" s="21">
        <f t="shared" si="121"/>
        <v>0</v>
      </c>
      <c r="X910" s="21" t="str">
        <f t="shared" si="122"/>
        <v xml:space="preserve"> </v>
      </c>
    </row>
    <row r="911" spans="1:24" ht="57.6" x14ac:dyDescent="0.3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115"/>
        <v>41113.166666666664</v>
      </c>
      <c r="K911">
        <v>1340296440</v>
      </c>
      <c r="L911" s="10">
        <f t="shared" si="116"/>
        <v>41081.69027777778</v>
      </c>
      <c r="M911" s="11">
        <f t="shared" si="117"/>
        <v>31.476388888884685</v>
      </c>
      <c r="N911" t="b">
        <v>0</v>
      </c>
      <c r="O911" s="9">
        <f t="shared" si="118"/>
        <v>3.2500000000000001E-2</v>
      </c>
      <c r="P911" s="14">
        <f t="shared" si="119"/>
        <v>65</v>
      </c>
      <c r="Q911" s="14" t="s">
        <v>8329</v>
      </c>
      <c r="R911" s="14" t="s">
        <v>8332</v>
      </c>
      <c r="S911">
        <v>8</v>
      </c>
      <c r="T911" t="b">
        <v>0</v>
      </c>
      <c r="U911" t="s">
        <v>8278</v>
      </c>
      <c r="V911" t="str">
        <f t="shared" si="120"/>
        <v xml:space="preserve"> </v>
      </c>
      <c r="W911" s="21">
        <f t="shared" si="121"/>
        <v>8</v>
      </c>
      <c r="X911" s="21" t="str">
        <f t="shared" si="122"/>
        <v xml:space="preserve"> </v>
      </c>
    </row>
    <row r="912" spans="1:24" ht="43.2" x14ac:dyDescent="0.3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115"/>
        <v>42797.545358796298</v>
      </c>
      <c r="K912">
        <v>1483362319</v>
      </c>
      <c r="L912" s="10">
        <f t="shared" si="116"/>
        <v>42737.545358796298</v>
      </c>
      <c r="M912" s="11">
        <f t="shared" si="117"/>
        <v>60</v>
      </c>
      <c r="N912" t="b">
        <v>0</v>
      </c>
      <c r="O912" s="9">
        <f t="shared" si="118"/>
        <v>0.22363636363636363</v>
      </c>
      <c r="P912" s="14">
        <f t="shared" si="119"/>
        <v>24.6</v>
      </c>
      <c r="Q912" s="14" t="s">
        <v>8329</v>
      </c>
      <c r="R912" s="14" t="s">
        <v>8332</v>
      </c>
      <c r="S912">
        <v>5</v>
      </c>
      <c r="T912" t="b">
        <v>0</v>
      </c>
      <c r="U912" t="s">
        <v>8278</v>
      </c>
      <c r="V912" t="str">
        <f t="shared" si="120"/>
        <v xml:space="preserve"> </v>
      </c>
      <c r="W912" s="21">
        <f t="shared" si="121"/>
        <v>5</v>
      </c>
      <c r="X912" s="21" t="str">
        <f t="shared" si="122"/>
        <v xml:space="preserve"> </v>
      </c>
    </row>
    <row r="913" spans="1:24" ht="43.2" x14ac:dyDescent="0.3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115"/>
        <v>41663.005150462966</v>
      </c>
      <c r="K913">
        <v>1388707645</v>
      </c>
      <c r="L913" s="10">
        <f t="shared" si="116"/>
        <v>41642.005150462966</v>
      </c>
      <c r="M913" s="11">
        <f t="shared" si="117"/>
        <v>21</v>
      </c>
      <c r="N913" t="b">
        <v>0</v>
      </c>
      <c r="O913" s="9">
        <f t="shared" si="118"/>
        <v>0</v>
      </c>
      <c r="P913" s="14">
        <f t="shared" si="119"/>
        <v>0</v>
      </c>
      <c r="Q913" s="14" t="s">
        <v>8329</v>
      </c>
      <c r="R913" s="14" t="s">
        <v>8332</v>
      </c>
      <c r="S913">
        <v>0</v>
      </c>
      <c r="T913" t="b">
        <v>0</v>
      </c>
      <c r="U913" t="s">
        <v>8278</v>
      </c>
      <c r="V913" t="str">
        <f t="shared" si="120"/>
        <v xml:space="preserve"> </v>
      </c>
      <c r="W913" s="21">
        <f t="shared" si="121"/>
        <v>0</v>
      </c>
      <c r="X913" s="21" t="str">
        <f t="shared" si="122"/>
        <v xml:space="preserve"> </v>
      </c>
    </row>
    <row r="914" spans="1:24" ht="43.2" x14ac:dyDescent="0.3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115"/>
        <v>41254.151006944441</v>
      </c>
      <c r="K914">
        <v>1350009447</v>
      </c>
      <c r="L914" s="10">
        <f t="shared" si="116"/>
        <v>41194.109340277777</v>
      </c>
      <c r="M914" s="11">
        <f t="shared" si="117"/>
        <v>60.041666666664241</v>
      </c>
      <c r="N914" t="b">
        <v>0</v>
      </c>
      <c r="O914" s="9">
        <f t="shared" si="118"/>
        <v>8.5714285714285719E-3</v>
      </c>
      <c r="P914" s="14">
        <f t="shared" si="119"/>
        <v>15</v>
      </c>
      <c r="Q914" s="14" t="s">
        <v>8329</v>
      </c>
      <c r="R914" s="14" t="s">
        <v>8332</v>
      </c>
      <c r="S914">
        <v>2</v>
      </c>
      <c r="T914" t="b">
        <v>0</v>
      </c>
      <c r="U914" t="s">
        <v>8278</v>
      </c>
      <c r="V914" t="str">
        <f t="shared" si="120"/>
        <v xml:space="preserve"> </v>
      </c>
      <c r="W914" s="21">
        <f t="shared" si="121"/>
        <v>2</v>
      </c>
      <c r="X914" s="21" t="str">
        <f t="shared" si="122"/>
        <v xml:space="preserve"> </v>
      </c>
    </row>
    <row r="915" spans="1:24" ht="43.2" x14ac:dyDescent="0.3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115"/>
        <v>41034.139108796298</v>
      </c>
      <c r="K915">
        <v>1333596019</v>
      </c>
      <c r="L915" s="10">
        <f t="shared" si="116"/>
        <v>41004.139108796298</v>
      </c>
      <c r="M915" s="11">
        <f t="shared" si="117"/>
        <v>30</v>
      </c>
      <c r="N915" t="b">
        <v>0</v>
      </c>
      <c r="O915" s="9">
        <f t="shared" si="118"/>
        <v>6.6066666666666662E-2</v>
      </c>
      <c r="P915" s="14">
        <f t="shared" si="119"/>
        <v>82.583333333333329</v>
      </c>
      <c r="Q915" s="14" t="s">
        <v>8329</v>
      </c>
      <c r="R915" s="14" t="s">
        <v>8332</v>
      </c>
      <c r="S915">
        <v>24</v>
      </c>
      <c r="T915" t="b">
        <v>0</v>
      </c>
      <c r="U915" t="s">
        <v>8278</v>
      </c>
      <c r="V915" t="str">
        <f t="shared" si="120"/>
        <v xml:space="preserve"> </v>
      </c>
      <c r="W915" s="21">
        <f t="shared" si="121"/>
        <v>24</v>
      </c>
      <c r="X915" s="21" t="str">
        <f t="shared" si="122"/>
        <v xml:space="preserve"> </v>
      </c>
    </row>
    <row r="916" spans="1:24" ht="43.2" x14ac:dyDescent="0.3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115"/>
        <v>41146.763275462967</v>
      </c>
      <c r="K916">
        <v>1343326747</v>
      </c>
      <c r="L916" s="10">
        <f t="shared" si="116"/>
        <v>41116.763275462967</v>
      </c>
      <c r="M916" s="11">
        <f t="shared" si="117"/>
        <v>30</v>
      </c>
      <c r="N916" t="b">
        <v>0</v>
      </c>
      <c r="O916" s="9">
        <f t="shared" si="118"/>
        <v>0</v>
      </c>
      <c r="P916" s="14">
        <f t="shared" si="119"/>
        <v>0</v>
      </c>
      <c r="Q916" s="14" t="s">
        <v>8329</v>
      </c>
      <c r="R916" s="14" t="s">
        <v>8332</v>
      </c>
      <c r="S916">
        <v>0</v>
      </c>
      <c r="T916" t="b">
        <v>0</v>
      </c>
      <c r="U916" t="s">
        <v>8278</v>
      </c>
      <c r="V916" t="str">
        <f t="shared" si="120"/>
        <v xml:space="preserve"> </v>
      </c>
      <c r="W916" s="21">
        <f t="shared" si="121"/>
        <v>0</v>
      </c>
      <c r="X916" s="21" t="str">
        <f t="shared" si="122"/>
        <v xml:space="preserve"> </v>
      </c>
    </row>
    <row r="917" spans="1:24" ht="43.2" x14ac:dyDescent="0.3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115"/>
        <v>40969.207638888889</v>
      </c>
      <c r="K917">
        <v>1327853914</v>
      </c>
      <c r="L917" s="10">
        <f t="shared" si="116"/>
        <v>40937.679560185185</v>
      </c>
      <c r="M917" s="11">
        <f t="shared" si="117"/>
        <v>31.528078703704523</v>
      </c>
      <c r="N917" t="b">
        <v>0</v>
      </c>
      <c r="O917" s="9">
        <f t="shared" si="118"/>
        <v>5.7692307692307696E-2</v>
      </c>
      <c r="P917" s="14">
        <f t="shared" si="119"/>
        <v>41.666666666666664</v>
      </c>
      <c r="Q917" s="14" t="s">
        <v>8329</v>
      </c>
      <c r="R917" s="14" t="s">
        <v>8332</v>
      </c>
      <c r="S917">
        <v>9</v>
      </c>
      <c r="T917" t="b">
        <v>0</v>
      </c>
      <c r="U917" t="s">
        <v>8278</v>
      </c>
      <c r="V917" t="str">
        <f t="shared" si="120"/>
        <v xml:space="preserve"> </v>
      </c>
      <c r="W917" s="21">
        <f t="shared" si="121"/>
        <v>9</v>
      </c>
      <c r="X917" s="21" t="str">
        <f t="shared" si="122"/>
        <v xml:space="preserve"> </v>
      </c>
    </row>
    <row r="918" spans="1:24" ht="43.2" x14ac:dyDescent="0.3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115"/>
        <v>40473.208333333336</v>
      </c>
      <c r="K918">
        <v>1284409734</v>
      </c>
      <c r="L918" s="10">
        <f t="shared" si="116"/>
        <v>40434.853402777779</v>
      </c>
      <c r="M918" s="11">
        <f t="shared" si="117"/>
        <v>38.354930555557075</v>
      </c>
      <c r="N918" t="b">
        <v>0</v>
      </c>
      <c r="O918" s="9">
        <f t="shared" si="118"/>
        <v>0</v>
      </c>
      <c r="P918" s="14">
        <f t="shared" si="119"/>
        <v>0</v>
      </c>
      <c r="Q918" s="14" t="s">
        <v>8329</v>
      </c>
      <c r="R918" s="14" t="s">
        <v>8332</v>
      </c>
      <c r="S918">
        <v>0</v>
      </c>
      <c r="T918" t="b">
        <v>0</v>
      </c>
      <c r="U918" t="s">
        <v>8278</v>
      </c>
      <c r="V918" t="str">
        <f t="shared" si="120"/>
        <v xml:space="preserve"> </v>
      </c>
      <c r="W918" s="21">
        <f t="shared" si="121"/>
        <v>0</v>
      </c>
      <c r="X918" s="21" t="str">
        <f t="shared" si="122"/>
        <v xml:space="preserve"> </v>
      </c>
    </row>
    <row r="919" spans="1:24" ht="43.2" x14ac:dyDescent="0.3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115"/>
        <v>41834.104166666664</v>
      </c>
      <c r="K919">
        <v>1402612730</v>
      </c>
      <c r="L919" s="10">
        <f t="shared" si="116"/>
        <v>41802.94363425926</v>
      </c>
      <c r="M919" s="11">
        <f t="shared" si="117"/>
        <v>31.160532407404389</v>
      </c>
      <c r="N919" t="b">
        <v>0</v>
      </c>
      <c r="O919" s="9">
        <f t="shared" si="118"/>
        <v>6.0000000000000001E-3</v>
      </c>
      <c r="P919" s="14">
        <f t="shared" si="119"/>
        <v>30</v>
      </c>
      <c r="Q919" s="14" t="s">
        <v>8329</v>
      </c>
      <c r="R919" s="14" t="s">
        <v>8332</v>
      </c>
      <c r="S919">
        <v>1</v>
      </c>
      <c r="T919" t="b">
        <v>0</v>
      </c>
      <c r="U919" t="s">
        <v>8278</v>
      </c>
      <c r="V919" t="str">
        <f t="shared" si="120"/>
        <v xml:space="preserve"> </v>
      </c>
      <c r="W919" s="21">
        <f t="shared" si="121"/>
        <v>1</v>
      </c>
      <c r="X919" s="21" t="str">
        <f t="shared" si="122"/>
        <v xml:space="preserve"> </v>
      </c>
    </row>
    <row r="920" spans="1:24" ht="57.6" x14ac:dyDescent="0.3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115"/>
        <v>41974.957881944443</v>
      </c>
      <c r="K920">
        <v>1414879161</v>
      </c>
      <c r="L920" s="10">
        <f t="shared" si="116"/>
        <v>41944.916215277779</v>
      </c>
      <c r="M920" s="11">
        <f t="shared" si="117"/>
        <v>30.041666666664241</v>
      </c>
      <c r="N920" t="b">
        <v>0</v>
      </c>
      <c r="O920" s="9">
        <f t="shared" si="118"/>
        <v>5.0256410256410255E-2</v>
      </c>
      <c r="P920" s="14">
        <f t="shared" si="119"/>
        <v>19.600000000000001</v>
      </c>
      <c r="Q920" s="14" t="s">
        <v>8329</v>
      </c>
      <c r="R920" s="14" t="s">
        <v>8332</v>
      </c>
      <c r="S920">
        <v>10</v>
      </c>
      <c r="T920" t="b">
        <v>0</v>
      </c>
      <c r="U920" t="s">
        <v>8278</v>
      </c>
      <c r="V920" t="str">
        <f t="shared" si="120"/>
        <v xml:space="preserve"> </v>
      </c>
      <c r="W920" s="21">
        <f t="shared" si="121"/>
        <v>10</v>
      </c>
      <c r="X920" s="21" t="str">
        <f t="shared" si="122"/>
        <v xml:space="preserve"> </v>
      </c>
    </row>
    <row r="921" spans="1:24" x14ac:dyDescent="0.3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115"/>
        <v>41262.641724537039</v>
      </c>
      <c r="K921">
        <v>1352906645</v>
      </c>
      <c r="L921" s="10">
        <f t="shared" si="116"/>
        <v>41227.641724537039</v>
      </c>
      <c r="M921" s="11">
        <f t="shared" si="117"/>
        <v>35</v>
      </c>
      <c r="N921" t="b">
        <v>0</v>
      </c>
      <c r="O921" s="9">
        <f t="shared" si="118"/>
        <v>5.0000000000000001E-3</v>
      </c>
      <c r="P921" s="14">
        <f t="shared" si="119"/>
        <v>100</v>
      </c>
      <c r="Q921" s="14" t="s">
        <v>8329</v>
      </c>
      <c r="R921" s="14" t="s">
        <v>8332</v>
      </c>
      <c r="S921">
        <v>1</v>
      </c>
      <c r="T921" t="b">
        <v>0</v>
      </c>
      <c r="U921" t="s">
        <v>8278</v>
      </c>
      <c r="V921" t="str">
        <f t="shared" si="120"/>
        <v xml:space="preserve"> </v>
      </c>
      <c r="W921" s="21">
        <f t="shared" si="121"/>
        <v>1</v>
      </c>
      <c r="X921" s="21" t="str">
        <f t="shared" si="122"/>
        <v xml:space="preserve"> </v>
      </c>
    </row>
    <row r="922" spans="1:24" ht="43.2" x14ac:dyDescent="0.3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115"/>
        <v>41592.713217592594</v>
      </c>
      <c r="K922">
        <v>1381853222</v>
      </c>
      <c r="L922" s="10">
        <f t="shared" si="116"/>
        <v>41562.67155092593</v>
      </c>
      <c r="M922" s="11">
        <f t="shared" si="117"/>
        <v>30.041666666664241</v>
      </c>
      <c r="N922" t="b">
        <v>0</v>
      </c>
      <c r="O922" s="9">
        <f t="shared" si="118"/>
        <v>0</v>
      </c>
      <c r="P922" s="14">
        <f t="shared" si="119"/>
        <v>0</v>
      </c>
      <c r="Q922" s="14" t="s">
        <v>8329</v>
      </c>
      <c r="R922" s="14" t="s">
        <v>8332</v>
      </c>
      <c r="S922">
        <v>0</v>
      </c>
      <c r="T922" t="b">
        <v>0</v>
      </c>
      <c r="U922" t="s">
        <v>8278</v>
      </c>
      <c r="V922" t="str">
        <f t="shared" si="120"/>
        <v xml:space="preserve"> </v>
      </c>
      <c r="W922" s="21">
        <f t="shared" si="121"/>
        <v>0</v>
      </c>
      <c r="X922" s="21" t="str">
        <f t="shared" si="122"/>
        <v xml:space="preserve"> </v>
      </c>
    </row>
    <row r="923" spans="1:24" ht="43.2" x14ac:dyDescent="0.3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115"/>
        <v>40889.212685185186</v>
      </c>
      <c r="K923">
        <v>1320033976</v>
      </c>
      <c r="L923" s="10">
        <f t="shared" si="116"/>
        <v>40847.171018518515</v>
      </c>
      <c r="M923" s="11">
        <f t="shared" si="117"/>
        <v>42.041666666671517</v>
      </c>
      <c r="N923" t="b">
        <v>0</v>
      </c>
      <c r="O923" s="9">
        <f t="shared" si="118"/>
        <v>0.309</v>
      </c>
      <c r="P923" s="14">
        <f t="shared" si="119"/>
        <v>231.75</v>
      </c>
      <c r="Q923" s="14" t="s">
        <v>8329</v>
      </c>
      <c r="R923" s="14" t="s">
        <v>8332</v>
      </c>
      <c r="S923">
        <v>20</v>
      </c>
      <c r="T923" t="b">
        <v>0</v>
      </c>
      <c r="U923" t="s">
        <v>8278</v>
      </c>
      <c r="V923" t="str">
        <f t="shared" si="120"/>
        <v xml:space="preserve"> </v>
      </c>
      <c r="W923" s="21">
        <f t="shared" si="121"/>
        <v>20</v>
      </c>
      <c r="X923" s="21" t="str">
        <f t="shared" si="122"/>
        <v xml:space="preserve"> </v>
      </c>
    </row>
    <row r="924" spans="1:24" ht="43.2" x14ac:dyDescent="0.3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115"/>
        <v>41913.530011574076</v>
      </c>
      <c r="K924">
        <v>1409143393</v>
      </c>
      <c r="L924" s="10">
        <f t="shared" si="116"/>
        <v>41878.530011574076</v>
      </c>
      <c r="M924" s="11">
        <f t="shared" si="117"/>
        <v>35</v>
      </c>
      <c r="N924" t="b">
        <v>0</v>
      </c>
      <c r="O924" s="9">
        <f t="shared" si="118"/>
        <v>0.21037037037037037</v>
      </c>
      <c r="P924" s="14">
        <f t="shared" si="119"/>
        <v>189.33333333333334</v>
      </c>
      <c r="Q924" s="14" t="s">
        <v>8329</v>
      </c>
      <c r="R924" s="14" t="s">
        <v>8332</v>
      </c>
      <c r="S924">
        <v>30</v>
      </c>
      <c r="T924" t="b">
        <v>0</v>
      </c>
      <c r="U924" t="s">
        <v>8278</v>
      </c>
      <c r="V924" t="str">
        <f t="shared" si="120"/>
        <v xml:space="preserve"> </v>
      </c>
      <c r="W924" s="21">
        <f t="shared" si="121"/>
        <v>30</v>
      </c>
      <c r="X924" s="21" t="str">
        <f t="shared" si="122"/>
        <v xml:space="preserve"> </v>
      </c>
    </row>
    <row r="925" spans="1:24" ht="43.2" x14ac:dyDescent="0.3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115"/>
        <v>41965.001423611116</v>
      </c>
      <c r="K925">
        <v>1414018923</v>
      </c>
      <c r="L925" s="10">
        <f t="shared" si="116"/>
        <v>41934.959756944445</v>
      </c>
      <c r="M925" s="11">
        <f t="shared" si="117"/>
        <v>30.041666666671517</v>
      </c>
      <c r="N925" t="b">
        <v>0</v>
      </c>
      <c r="O925" s="9">
        <f t="shared" si="118"/>
        <v>2.1999999999999999E-2</v>
      </c>
      <c r="P925" s="14">
        <f t="shared" si="119"/>
        <v>55</v>
      </c>
      <c r="Q925" s="14" t="s">
        <v>8329</v>
      </c>
      <c r="R925" s="14" t="s">
        <v>8332</v>
      </c>
      <c r="S925">
        <v>6</v>
      </c>
      <c r="T925" t="b">
        <v>0</v>
      </c>
      <c r="U925" t="s">
        <v>8278</v>
      </c>
      <c r="V925" t="str">
        <f t="shared" si="120"/>
        <v xml:space="preserve"> </v>
      </c>
      <c r="W925" s="21">
        <f t="shared" si="121"/>
        <v>6</v>
      </c>
      <c r="X925" s="21" t="str">
        <f t="shared" si="122"/>
        <v xml:space="preserve"> </v>
      </c>
    </row>
    <row r="926" spans="1:24" ht="43.2" x14ac:dyDescent="0.3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115"/>
        <v>41318.942928240744</v>
      </c>
      <c r="K926">
        <v>1358203069</v>
      </c>
      <c r="L926" s="10">
        <f t="shared" si="116"/>
        <v>41288.942928240744</v>
      </c>
      <c r="M926" s="11">
        <f t="shared" si="117"/>
        <v>30</v>
      </c>
      <c r="N926" t="b">
        <v>0</v>
      </c>
      <c r="O926" s="9">
        <f t="shared" si="118"/>
        <v>0.109</v>
      </c>
      <c r="P926" s="14">
        <f t="shared" si="119"/>
        <v>21.8</v>
      </c>
      <c r="Q926" s="14" t="s">
        <v>8329</v>
      </c>
      <c r="R926" s="14" t="s">
        <v>8332</v>
      </c>
      <c r="S926">
        <v>15</v>
      </c>
      <c r="T926" t="b">
        <v>0</v>
      </c>
      <c r="U926" t="s">
        <v>8278</v>
      </c>
      <c r="V926" t="str">
        <f t="shared" si="120"/>
        <v xml:space="preserve"> </v>
      </c>
      <c r="W926" s="21">
        <f t="shared" si="121"/>
        <v>15</v>
      </c>
      <c r="X926" s="21" t="str">
        <f t="shared" si="122"/>
        <v xml:space="preserve"> </v>
      </c>
    </row>
    <row r="927" spans="1:24" ht="43.2" x14ac:dyDescent="0.3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115"/>
        <v>41605.922581018516</v>
      </c>
      <c r="K927">
        <v>1382994511</v>
      </c>
      <c r="L927" s="10">
        <f t="shared" si="116"/>
        <v>41575.880914351852</v>
      </c>
      <c r="M927" s="11">
        <f t="shared" si="117"/>
        <v>30.041666666664241</v>
      </c>
      <c r="N927" t="b">
        <v>0</v>
      </c>
      <c r="O927" s="9">
        <f t="shared" si="118"/>
        <v>2.6666666666666668E-2</v>
      </c>
      <c r="P927" s="14">
        <f t="shared" si="119"/>
        <v>32</v>
      </c>
      <c r="Q927" s="14" t="s">
        <v>8329</v>
      </c>
      <c r="R927" s="14" t="s">
        <v>8332</v>
      </c>
      <c r="S927">
        <v>5</v>
      </c>
      <c r="T927" t="b">
        <v>0</v>
      </c>
      <c r="U927" t="s">
        <v>8278</v>
      </c>
      <c r="V927" t="str">
        <f t="shared" si="120"/>
        <v xml:space="preserve"> </v>
      </c>
      <c r="W927" s="21">
        <f t="shared" si="121"/>
        <v>5</v>
      </c>
      <c r="X927" s="21" t="str">
        <f t="shared" si="122"/>
        <v xml:space="preserve"> </v>
      </c>
    </row>
    <row r="928" spans="1:24" ht="57.6" x14ac:dyDescent="0.3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115"/>
        <v>40367.944444444445</v>
      </c>
      <c r="K928">
        <v>1276043330</v>
      </c>
      <c r="L928" s="10">
        <f t="shared" si="116"/>
        <v>40338.02002314815</v>
      </c>
      <c r="M928" s="11">
        <f t="shared" si="117"/>
        <v>29.924421296294895</v>
      </c>
      <c r="N928" t="b">
        <v>0</v>
      </c>
      <c r="O928" s="9">
        <f t="shared" si="118"/>
        <v>0</v>
      </c>
      <c r="P928" s="14">
        <f t="shared" si="119"/>
        <v>0</v>
      </c>
      <c r="Q928" s="14" t="s">
        <v>8329</v>
      </c>
      <c r="R928" s="14" t="s">
        <v>8332</v>
      </c>
      <c r="S928">
        <v>0</v>
      </c>
      <c r="T928" t="b">
        <v>0</v>
      </c>
      <c r="U928" t="s">
        <v>8278</v>
      </c>
      <c r="V928" t="str">
        <f t="shared" si="120"/>
        <v xml:space="preserve"> </v>
      </c>
      <c r="W928" s="21">
        <f t="shared" si="121"/>
        <v>0</v>
      </c>
      <c r="X928" s="21" t="str">
        <f t="shared" si="122"/>
        <v xml:space="preserve"> </v>
      </c>
    </row>
    <row r="929" spans="1:24" ht="28.8" x14ac:dyDescent="0.3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115"/>
        <v>41043.822858796295</v>
      </c>
      <c r="K929">
        <v>1334432695</v>
      </c>
      <c r="L929" s="10">
        <f t="shared" si="116"/>
        <v>41013.822858796295</v>
      </c>
      <c r="M929" s="11">
        <f t="shared" si="117"/>
        <v>30</v>
      </c>
      <c r="N929" t="b">
        <v>0</v>
      </c>
      <c r="O929" s="9">
        <f t="shared" si="118"/>
        <v>0</v>
      </c>
      <c r="P929" s="14">
        <f t="shared" si="119"/>
        <v>0</v>
      </c>
      <c r="Q929" s="14" t="s">
        <v>8329</v>
      </c>
      <c r="R929" s="14" t="s">
        <v>8332</v>
      </c>
      <c r="S929">
        <v>0</v>
      </c>
      <c r="T929" t="b">
        <v>0</v>
      </c>
      <c r="U929" t="s">
        <v>8278</v>
      </c>
      <c r="V929" t="str">
        <f t="shared" si="120"/>
        <v xml:space="preserve"> </v>
      </c>
      <c r="W929" s="21">
        <f t="shared" si="121"/>
        <v>0</v>
      </c>
      <c r="X929" s="21" t="str">
        <f t="shared" si="122"/>
        <v xml:space="preserve"> </v>
      </c>
    </row>
    <row r="930" spans="1:24" ht="43.2" x14ac:dyDescent="0.3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115"/>
        <v>41231</v>
      </c>
      <c r="K930">
        <v>1348864913</v>
      </c>
      <c r="L930" s="10">
        <f t="shared" si="116"/>
        <v>41180.86241898148</v>
      </c>
      <c r="M930" s="11">
        <f t="shared" si="117"/>
        <v>50.137581018519995</v>
      </c>
      <c r="N930" t="b">
        <v>0</v>
      </c>
      <c r="O930" s="9">
        <f t="shared" si="118"/>
        <v>0.10862068965517241</v>
      </c>
      <c r="P930" s="14">
        <f t="shared" si="119"/>
        <v>56.25</v>
      </c>
      <c r="Q930" s="14" t="s">
        <v>8329</v>
      </c>
      <c r="R930" s="14" t="s">
        <v>8332</v>
      </c>
      <c r="S930">
        <v>28</v>
      </c>
      <c r="T930" t="b">
        <v>0</v>
      </c>
      <c r="U930" t="s">
        <v>8278</v>
      </c>
      <c r="V930" t="str">
        <f t="shared" si="120"/>
        <v xml:space="preserve"> </v>
      </c>
      <c r="W930" s="21">
        <f t="shared" si="121"/>
        <v>28</v>
      </c>
      <c r="X930" s="21" t="str">
        <f t="shared" si="122"/>
        <v xml:space="preserve"> </v>
      </c>
    </row>
    <row r="931" spans="1:24" ht="43.2" x14ac:dyDescent="0.3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115"/>
        <v>41008.196400462963</v>
      </c>
      <c r="K931">
        <v>1331358169</v>
      </c>
      <c r="L931" s="10">
        <f t="shared" si="116"/>
        <v>40978.238067129627</v>
      </c>
      <c r="M931" s="11">
        <f t="shared" si="117"/>
        <v>29.958333333335759</v>
      </c>
      <c r="N931" t="b">
        <v>0</v>
      </c>
      <c r="O931" s="9">
        <f t="shared" si="118"/>
        <v>0</v>
      </c>
      <c r="P931" s="14">
        <f t="shared" si="119"/>
        <v>0</v>
      </c>
      <c r="Q931" s="14" t="s">
        <v>8329</v>
      </c>
      <c r="R931" s="14" t="s">
        <v>8332</v>
      </c>
      <c r="S931">
        <v>0</v>
      </c>
      <c r="T931" t="b">
        <v>0</v>
      </c>
      <c r="U931" t="s">
        <v>8278</v>
      </c>
      <c r="V931" t="str">
        <f t="shared" si="120"/>
        <v xml:space="preserve"> </v>
      </c>
      <c r="W931" s="21">
        <f t="shared" si="121"/>
        <v>0</v>
      </c>
      <c r="X931" s="21" t="str">
        <f t="shared" si="122"/>
        <v xml:space="preserve"> </v>
      </c>
    </row>
    <row r="932" spans="1:24" ht="57.6" x14ac:dyDescent="0.3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115"/>
        <v>40354.897222222222</v>
      </c>
      <c r="K932">
        <v>1273874306</v>
      </c>
      <c r="L932" s="10">
        <f t="shared" si="116"/>
        <v>40312.915578703702</v>
      </c>
      <c r="M932" s="11">
        <f t="shared" si="117"/>
        <v>41.981643518520286</v>
      </c>
      <c r="N932" t="b">
        <v>0</v>
      </c>
      <c r="O932" s="9">
        <f t="shared" si="118"/>
        <v>0.38333333333333336</v>
      </c>
      <c r="P932" s="14">
        <f t="shared" si="119"/>
        <v>69</v>
      </c>
      <c r="Q932" s="14" t="s">
        <v>8329</v>
      </c>
      <c r="R932" s="14" t="s">
        <v>8332</v>
      </c>
      <c r="S932">
        <v>5</v>
      </c>
      <c r="T932" t="b">
        <v>0</v>
      </c>
      <c r="U932" t="s">
        <v>8278</v>
      </c>
      <c r="V932" t="str">
        <f t="shared" si="120"/>
        <v xml:space="preserve"> </v>
      </c>
      <c r="W932" s="21">
        <f t="shared" si="121"/>
        <v>5</v>
      </c>
      <c r="X932" s="21" t="str">
        <f t="shared" si="122"/>
        <v xml:space="preserve"> </v>
      </c>
    </row>
    <row r="933" spans="1:24" ht="43.2" x14ac:dyDescent="0.3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115"/>
        <v>41714.916666666664</v>
      </c>
      <c r="K933">
        <v>1392021502</v>
      </c>
      <c r="L933" s="10">
        <f t="shared" si="116"/>
        <v>41680.359976851854</v>
      </c>
      <c r="M933" s="11">
        <f t="shared" si="117"/>
        <v>34.556689814809943</v>
      </c>
      <c r="N933" t="b">
        <v>0</v>
      </c>
      <c r="O933" s="9">
        <f t="shared" si="118"/>
        <v>6.5500000000000003E-2</v>
      </c>
      <c r="P933" s="14">
        <f t="shared" si="119"/>
        <v>18.714285714285715</v>
      </c>
      <c r="Q933" s="14" t="s">
        <v>8329</v>
      </c>
      <c r="R933" s="14" t="s">
        <v>8332</v>
      </c>
      <c r="S933">
        <v>7</v>
      </c>
      <c r="T933" t="b">
        <v>0</v>
      </c>
      <c r="U933" t="s">
        <v>8278</v>
      </c>
      <c r="V933" t="str">
        <f t="shared" si="120"/>
        <v xml:space="preserve"> </v>
      </c>
      <c r="W933" s="21">
        <f t="shared" si="121"/>
        <v>7</v>
      </c>
      <c r="X933" s="21" t="str">
        <f t="shared" si="122"/>
        <v xml:space="preserve"> </v>
      </c>
    </row>
    <row r="934" spans="1:24" ht="28.8" x14ac:dyDescent="0.3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115"/>
        <v>41355.927604166667</v>
      </c>
      <c r="K934">
        <v>1360106145</v>
      </c>
      <c r="L934" s="10">
        <f t="shared" si="116"/>
        <v>41310.969270833331</v>
      </c>
      <c r="M934" s="11">
        <f t="shared" si="117"/>
        <v>44.958333333335759</v>
      </c>
      <c r="N934" t="b">
        <v>0</v>
      </c>
      <c r="O934" s="9">
        <f t="shared" si="118"/>
        <v>0.14536842105263159</v>
      </c>
      <c r="P934" s="14">
        <f t="shared" si="119"/>
        <v>46.033333333333331</v>
      </c>
      <c r="Q934" s="14" t="s">
        <v>8329</v>
      </c>
      <c r="R934" s="14" t="s">
        <v>8332</v>
      </c>
      <c r="S934">
        <v>30</v>
      </c>
      <c r="T934" t="b">
        <v>0</v>
      </c>
      <c r="U934" t="s">
        <v>8278</v>
      </c>
      <c r="V934" t="str">
        <f t="shared" si="120"/>
        <v xml:space="preserve"> </v>
      </c>
      <c r="W934" s="21">
        <f t="shared" si="121"/>
        <v>30</v>
      </c>
      <c r="X934" s="21" t="str">
        <f t="shared" si="122"/>
        <v xml:space="preserve"> </v>
      </c>
    </row>
    <row r="935" spans="1:24" ht="43.2" x14ac:dyDescent="0.3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115"/>
        <v>41771.169085648151</v>
      </c>
      <c r="K935">
        <v>1394683409</v>
      </c>
      <c r="L935" s="10">
        <f t="shared" si="116"/>
        <v>41711.169085648151</v>
      </c>
      <c r="M935" s="11">
        <f t="shared" si="117"/>
        <v>60</v>
      </c>
      <c r="N935" t="b">
        <v>0</v>
      </c>
      <c r="O935" s="9">
        <f t="shared" si="118"/>
        <v>0.06</v>
      </c>
      <c r="P935" s="14">
        <f t="shared" si="119"/>
        <v>60</v>
      </c>
      <c r="Q935" s="14" t="s">
        <v>8329</v>
      </c>
      <c r="R935" s="14" t="s">
        <v>8332</v>
      </c>
      <c r="S935">
        <v>2</v>
      </c>
      <c r="T935" t="b">
        <v>0</v>
      </c>
      <c r="U935" t="s">
        <v>8278</v>
      </c>
      <c r="V935" t="str">
        <f t="shared" si="120"/>
        <v xml:space="preserve"> </v>
      </c>
      <c r="W935" s="21">
        <f t="shared" si="121"/>
        <v>2</v>
      </c>
      <c r="X935" s="21" t="str">
        <f t="shared" si="122"/>
        <v xml:space="preserve"> </v>
      </c>
    </row>
    <row r="936" spans="1:24" ht="43.2" x14ac:dyDescent="0.3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115"/>
        <v>41763.25</v>
      </c>
      <c r="K936">
        <v>1396633284</v>
      </c>
      <c r="L936" s="10">
        <f t="shared" si="116"/>
        <v>41733.737083333333</v>
      </c>
      <c r="M936" s="11">
        <f t="shared" si="117"/>
        <v>29.51291666666657</v>
      </c>
      <c r="N936" t="b">
        <v>0</v>
      </c>
      <c r="O936" s="9">
        <f t="shared" si="118"/>
        <v>0.30399999999999999</v>
      </c>
      <c r="P936" s="14">
        <f t="shared" si="119"/>
        <v>50.666666666666664</v>
      </c>
      <c r="Q936" s="14" t="s">
        <v>8329</v>
      </c>
      <c r="R936" s="14" t="s">
        <v>8332</v>
      </c>
      <c r="S936">
        <v>30</v>
      </c>
      <c r="T936" t="b">
        <v>0</v>
      </c>
      <c r="U936" t="s">
        <v>8278</v>
      </c>
      <c r="V936" t="str">
        <f t="shared" si="120"/>
        <v xml:space="preserve"> </v>
      </c>
      <c r="W936" s="21">
        <f t="shared" si="121"/>
        <v>30</v>
      </c>
      <c r="X936" s="21" t="str">
        <f t="shared" si="122"/>
        <v xml:space="preserve"> </v>
      </c>
    </row>
    <row r="937" spans="1:24" ht="43.2" x14ac:dyDescent="0.3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115"/>
        <v>42398.333668981482</v>
      </c>
      <c r="K937">
        <v>1451462429</v>
      </c>
      <c r="L937" s="10">
        <f t="shared" si="116"/>
        <v>42368.333668981482</v>
      </c>
      <c r="M937" s="11">
        <f t="shared" si="117"/>
        <v>30</v>
      </c>
      <c r="N937" t="b">
        <v>0</v>
      </c>
      <c r="O937" s="9">
        <f t="shared" si="118"/>
        <v>1.4285714285714285E-2</v>
      </c>
      <c r="P937" s="14">
        <f t="shared" si="119"/>
        <v>25</v>
      </c>
      <c r="Q937" s="14" t="s">
        <v>8329</v>
      </c>
      <c r="R937" s="14" t="s">
        <v>8332</v>
      </c>
      <c r="S937">
        <v>2</v>
      </c>
      <c r="T937" t="b">
        <v>0</v>
      </c>
      <c r="U937" t="s">
        <v>8278</v>
      </c>
      <c r="V937" t="str">
        <f t="shared" si="120"/>
        <v xml:space="preserve"> </v>
      </c>
      <c r="W937" s="21">
        <f t="shared" si="121"/>
        <v>2</v>
      </c>
      <c r="X937" s="21" t="str">
        <f t="shared" si="122"/>
        <v xml:space="preserve"> </v>
      </c>
    </row>
    <row r="938" spans="1:24" ht="43.2" x14ac:dyDescent="0.3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115"/>
        <v>40926.833333333336</v>
      </c>
      <c r="K938">
        <v>1323131689</v>
      </c>
      <c r="L938" s="10">
        <f t="shared" si="116"/>
        <v>40883.024178240739</v>
      </c>
      <c r="M938" s="11">
        <f t="shared" si="117"/>
        <v>43.809155092596484</v>
      </c>
      <c r="N938" t="b">
        <v>0</v>
      </c>
      <c r="O938" s="9">
        <f t="shared" si="118"/>
        <v>0</v>
      </c>
      <c r="P938" s="14">
        <f t="shared" si="119"/>
        <v>0</v>
      </c>
      <c r="Q938" s="14" t="s">
        <v>8329</v>
      </c>
      <c r="R938" s="14" t="s">
        <v>8332</v>
      </c>
      <c r="S938">
        <v>0</v>
      </c>
      <c r="T938" t="b">
        <v>0</v>
      </c>
      <c r="U938" t="s">
        <v>8278</v>
      </c>
      <c r="V938" t="str">
        <f t="shared" si="120"/>
        <v xml:space="preserve"> </v>
      </c>
      <c r="W938" s="21">
        <f t="shared" si="121"/>
        <v>0</v>
      </c>
      <c r="X938" s="21" t="str">
        <f t="shared" si="122"/>
        <v xml:space="preserve"> </v>
      </c>
    </row>
    <row r="939" spans="1:24" ht="43.2" x14ac:dyDescent="0.3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115"/>
        <v>41581.839780092596</v>
      </c>
      <c r="K939">
        <v>1380913757</v>
      </c>
      <c r="L939" s="10">
        <f t="shared" si="116"/>
        <v>41551.798113425924</v>
      </c>
      <c r="M939" s="11">
        <f t="shared" si="117"/>
        <v>30.041666666671517</v>
      </c>
      <c r="N939" t="b">
        <v>0</v>
      </c>
      <c r="O939" s="9">
        <f t="shared" si="118"/>
        <v>1.1428571428571429E-2</v>
      </c>
      <c r="P939" s="14">
        <f t="shared" si="119"/>
        <v>20</v>
      </c>
      <c r="Q939" s="14" t="s">
        <v>8329</v>
      </c>
      <c r="R939" s="14" t="s">
        <v>8332</v>
      </c>
      <c r="S939">
        <v>2</v>
      </c>
      <c r="T939" t="b">
        <v>0</v>
      </c>
      <c r="U939" t="s">
        <v>8278</v>
      </c>
      <c r="V939" t="str">
        <f t="shared" si="120"/>
        <v xml:space="preserve"> </v>
      </c>
      <c r="W939" s="21">
        <f t="shared" si="121"/>
        <v>2</v>
      </c>
      <c r="X939" s="21" t="str">
        <f t="shared" si="122"/>
        <v xml:space="preserve"> </v>
      </c>
    </row>
    <row r="940" spans="1:24" ht="43.2" x14ac:dyDescent="0.3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115"/>
        <v>41154.479722222226</v>
      </c>
      <c r="K940">
        <v>1343993448</v>
      </c>
      <c r="L940" s="10">
        <f t="shared" si="116"/>
        <v>41124.479722222226</v>
      </c>
      <c r="M940" s="11">
        <f t="shared" si="117"/>
        <v>30</v>
      </c>
      <c r="N940" t="b">
        <v>0</v>
      </c>
      <c r="O940" s="9">
        <f t="shared" si="118"/>
        <v>3.5714285714285713E-3</v>
      </c>
      <c r="P940" s="14">
        <f t="shared" si="119"/>
        <v>25</v>
      </c>
      <c r="Q940" s="14" t="s">
        <v>8329</v>
      </c>
      <c r="R940" s="14" t="s">
        <v>8332</v>
      </c>
      <c r="S940">
        <v>1</v>
      </c>
      <c r="T940" t="b">
        <v>0</v>
      </c>
      <c r="U940" t="s">
        <v>8278</v>
      </c>
      <c r="V940" t="str">
        <f t="shared" si="120"/>
        <v xml:space="preserve"> </v>
      </c>
      <c r="W940" s="21">
        <f t="shared" si="121"/>
        <v>1</v>
      </c>
      <c r="X940" s="21" t="str">
        <f t="shared" si="122"/>
        <v xml:space="preserve"> </v>
      </c>
    </row>
    <row r="941" spans="1:24" ht="43.2" x14ac:dyDescent="0.3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115"/>
        <v>41455.831944444442</v>
      </c>
      <c r="K941">
        <v>1369246738</v>
      </c>
      <c r="L941" s="10">
        <f t="shared" si="116"/>
        <v>41416.763171296298</v>
      </c>
      <c r="M941" s="11">
        <f t="shared" si="117"/>
        <v>39.068773148144828</v>
      </c>
      <c r="N941" t="b">
        <v>0</v>
      </c>
      <c r="O941" s="9">
        <f t="shared" si="118"/>
        <v>1.4545454545454545E-2</v>
      </c>
      <c r="P941" s="14">
        <f t="shared" si="119"/>
        <v>20</v>
      </c>
      <c r="Q941" s="14" t="s">
        <v>8329</v>
      </c>
      <c r="R941" s="14" t="s">
        <v>8332</v>
      </c>
      <c r="S941">
        <v>2</v>
      </c>
      <c r="T941" t="b">
        <v>0</v>
      </c>
      <c r="U941" t="s">
        <v>8278</v>
      </c>
      <c r="V941" t="str">
        <f t="shared" si="120"/>
        <v xml:space="preserve"> </v>
      </c>
      <c r="W941" s="21">
        <f t="shared" si="121"/>
        <v>2</v>
      </c>
      <c r="X941" s="21" t="str">
        <f t="shared" si="122"/>
        <v xml:space="preserve"> </v>
      </c>
    </row>
    <row r="942" spans="1:24" ht="43.2" x14ac:dyDescent="0.3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115"/>
        <v>42227.008402777778</v>
      </c>
      <c r="K942">
        <v>1435363926</v>
      </c>
      <c r="L942" s="10">
        <f t="shared" si="116"/>
        <v>42182.008402777778</v>
      </c>
      <c r="M942" s="11">
        <f t="shared" si="117"/>
        <v>45</v>
      </c>
      <c r="N942" t="b">
        <v>0</v>
      </c>
      <c r="O942" s="9">
        <f t="shared" si="118"/>
        <v>0.17155555555555554</v>
      </c>
      <c r="P942" s="14">
        <f t="shared" si="119"/>
        <v>110.28571428571429</v>
      </c>
      <c r="Q942" s="14" t="s">
        <v>8323</v>
      </c>
      <c r="R942" s="14" t="s">
        <v>8325</v>
      </c>
      <c r="S942">
        <v>14</v>
      </c>
      <c r="T942" t="b">
        <v>0</v>
      </c>
      <c r="U942" t="s">
        <v>8273</v>
      </c>
      <c r="V942" t="str">
        <f t="shared" si="120"/>
        <v xml:space="preserve"> </v>
      </c>
      <c r="W942" s="21">
        <f t="shared" si="121"/>
        <v>14</v>
      </c>
      <c r="X942" s="21" t="str">
        <f t="shared" si="122"/>
        <v xml:space="preserve"> </v>
      </c>
    </row>
    <row r="943" spans="1:24" ht="57.6" x14ac:dyDescent="0.3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115"/>
        <v>42776.096585648149</v>
      </c>
      <c r="K943">
        <v>1484101145</v>
      </c>
      <c r="L943" s="10">
        <f t="shared" si="116"/>
        <v>42746.096585648149</v>
      </c>
      <c r="M943" s="11">
        <f t="shared" si="117"/>
        <v>30</v>
      </c>
      <c r="N943" t="b">
        <v>0</v>
      </c>
      <c r="O943" s="9">
        <f t="shared" si="118"/>
        <v>2.3220000000000001E-2</v>
      </c>
      <c r="P943" s="14">
        <f t="shared" si="119"/>
        <v>37.451612903225808</v>
      </c>
      <c r="Q943" s="14" t="s">
        <v>8323</v>
      </c>
      <c r="R943" s="14" t="s">
        <v>8325</v>
      </c>
      <c r="S943">
        <v>31</v>
      </c>
      <c r="T943" t="b">
        <v>0</v>
      </c>
      <c r="U943" t="s">
        <v>8273</v>
      </c>
      <c r="V943" t="str">
        <f t="shared" si="120"/>
        <v xml:space="preserve"> </v>
      </c>
      <c r="W943" s="21">
        <f t="shared" si="121"/>
        <v>31</v>
      </c>
      <c r="X943" s="21" t="str">
        <f t="shared" si="122"/>
        <v xml:space="preserve"> </v>
      </c>
    </row>
    <row r="944" spans="1:24" ht="57.6" x14ac:dyDescent="0.3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115"/>
        <v>42418.843287037031</v>
      </c>
      <c r="K944">
        <v>1452716060</v>
      </c>
      <c r="L944" s="10">
        <f t="shared" si="116"/>
        <v>42382.843287037031</v>
      </c>
      <c r="M944" s="11">
        <f t="shared" si="117"/>
        <v>36</v>
      </c>
      <c r="N944" t="b">
        <v>0</v>
      </c>
      <c r="O944" s="9">
        <f t="shared" si="118"/>
        <v>8.9066666666666669E-2</v>
      </c>
      <c r="P944" s="14">
        <f t="shared" si="119"/>
        <v>41.75</v>
      </c>
      <c r="Q944" s="14" t="s">
        <v>8323</v>
      </c>
      <c r="R944" s="14" t="s">
        <v>8325</v>
      </c>
      <c r="S944">
        <v>16</v>
      </c>
      <c r="T944" t="b">
        <v>0</v>
      </c>
      <c r="U944" t="s">
        <v>8273</v>
      </c>
      <c r="V944" t="str">
        <f t="shared" si="120"/>
        <v xml:space="preserve"> </v>
      </c>
      <c r="W944" s="21">
        <f t="shared" si="121"/>
        <v>16</v>
      </c>
      <c r="X944" s="21" t="str">
        <f t="shared" si="122"/>
        <v xml:space="preserve"> </v>
      </c>
    </row>
    <row r="945" spans="1:24" ht="28.8" x14ac:dyDescent="0.3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115"/>
        <v>42703.709548611107</v>
      </c>
      <c r="K945">
        <v>1477843305</v>
      </c>
      <c r="L945" s="10">
        <f t="shared" si="116"/>
        <v>42673.66788194445</v>
      </c>
      <c r="M945" s="11">
        <f t="shared" si="117"/>
        <v>30.041666666656965</v>
      </c>
      <c r="N945" t="b">
        <v>0</v>
      </c>
      <c r="O945" s="9">
        <f t="shared" si="118"/>
        <v>9.633333333333334E-2</v>
      </c>
      <c r="P945" s="14">
        <f t="shared" si="119"/>
        <v>24.083333333333332</v>
      </c>
      <c r="Q945" s="14" t="s">
        <v>8323</v>
      </c>
      <c r="R945" s="14" t="s">
        <v>8325</v>
      </c>
      <c r="S945">
        <v>12</v>
      </c>
      <c r="T945" t="b">
        <v>0</v>
      </c>
      <c r="U945" t="s">
        <v>8273</v>
      </c>
      <c r="V945" t="str">
        <f t="shared" si="120"/>
        <v xml:space="preserve"> </v>
      </c>
      <c r="W945" s="21">
        <f t="shared" si="121"/>
        <v>12</v>
      </c>
      <c r="X945" s="21" t="str">
        <f t="shared" si="122"/>
        <v xml:space="preserve"> </v>
      </c>
    </row>
    <row r="946" spans="1:24" ht="43.2" x14ac:dyDescent="0.3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115"/>
        <v>42478.583333333328</v>
      </c>
      <c r="K946">
        <v>1458050450</v>
      </c>
      <c r="L946" s="10">
        <f t="shared" si="116"/>
        <v>42444.583912037036</v>
      </c>
      <c r="M946" s="11">
        <f t="shared" si="117"/>
        <v>33.999421296291985</v>
      </c>
      <c r="N946" t="b">
        <v>0</v>
      </c>
      <c r="O946" s="9">
        <f t="shared" si="118"/>
        <v>0.13325999999999999</v>
      </c>
      <c r="P946" s="14">
        <f t="shared" si="119"/>
        <v>69.40625</v>
      </c>
      <c r="Q946" s="14" t="s">
        <v>8323</v>
      </c>
      <c r="R946" s="14" t="s">
        <v>8325</v>
      </c>
      <c r="S946">
        <v>96</v>
      </c>
      <c r="T946" t="b">
        <v>0</v>
      </c>
      <c r="U946" t="s">
        <v>8273</v>
      </c>
      <c r="V946" t="str">
        <f t="shared" si="120"/>
        <v xml:space="preserve"> </v>
      </c>
      <c r="W946" s="21">
        <f t="shared" si="121"/>
        <v>96</v>
      </c>
      <c r="X946" s="21" t="str">
        <f t="shared" si="122"/>
        <v xml:space="preserve"> </v>
      </c>
    </row>
    <row r="947" spans="1:24" ht="43.2" x14ac:dyDescent="0.3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115"/>
        <v>42784.999305555553</v>
      </c>
      <c r="K947">
        <v>1482958626</v>
      </c>
      <c r="L947" s="10">
        <f t="shared" si="116"/>
        <v>42732.872986111113</v>
      </c>
      <c r="M947" s="11">
        <f t="shared" si="117"/>
        <v>52.126319444440014</v>
      </c>
      <c r="N947" t="b">
        <v>0</v>
      </c>
      <c r="O947" s="9">
        <f t="shared" si="118"/>
        <v>2.4840000000000001E-2</v>
      </c>
      <c r="P947" s="14">
        <f t="shared" si="119"/>
        <v>155.25</v>
      </c>
      <c r="Q947" s="14" t="s">
        <v>8323</v>
      </c>
      <c r="R947" s="14" t="s">
        <v>8325</v>
      </c>
      <c r="S947">
        <v>16</v>
      </c>
      <c r="T947" t="b">
        <v>0</v>
      </c>
      <c r="U947" t="s">
        <v>8273</v>
      </c>
      <c r="V947" t="str">
        <f t="shared" si="120"/>
        <v xml:space="preserve"> </v>
      </c>
      <c r="W947" s="21">
        <f t="shared" si="121"/>
        <v>16</v>
      </c>
      <c r="X947" s="21" t="str">
        <f t="shared" si="122"/>
        <v xml:space="preserve"> </v>
      </c>
    </row>
    <row r="948" spans="1:24" ht="43.2" x14ac:dyDescent="0.3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115"/>
        <v>42622.750555555554</v>
      </c>
      <c r="K948">
        <v>1470852048</v>
      </c>
      <c r="L948" s="10">
        <f t="shared" si="116"/>
        <v>42592.750555555554</v>
      </c>
      <c r="M948" s="11">
        <f t="shared" si="117"/>
        <v>30</v>
      </c>
      <c r="N948" t="b">
        <v>0</v>
      </c>
      <c r="O948" s="9">
        <f t="shared" si="118"/>
        <v>1.9066666666666666E-2</v>
      </c>
      <c r="P948" s="14">
        <f t="shared" si="119"/>
        <v>57.2</v>
      </c>
      <c r="Q948" s="14" t="s">
        <v>8323</v>
      </c>
      <c r="R948" s="14" t="s">
        <v>8325</v>
      </c>
      <c r="S948">
        <v>5</v>
      </c>
      <c r="T948" t="b">
        <v>0</v>
      </c>
      <c r="U948" t="s">
        <v>8273</v>
      </c>
      <c r="V948" t="str">
        <f t="shared" si="120"/>
        <v xml:space="preserve"> </v>
      </c>
      <c r="W948" s="21">
        <f t="shared" si="121"/>
        <v>5</v>
      </c>
      <c r="X948" s="21" t="str">
        <f t="shared" si="122"/>
        <v xml:space="preserve"> </v>
      </c>
    </row>
    <row r="949" spans="1:24" ht="43.2" x14ac:dyDescent="0.3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115"/>
        <v>42551.781319444446</v>
      </c>
      <c r="K949">
        <v>1462128306</v>
      </c>
      <c r="L949" s="10">
        <f t="shared" si="116"/>
        <v>42491.781319444446</v>
      </c>
      <c r="M949" s="11">
        <f t="shared" si="117"/>
        <v>60</v>
      </c>
      <c r="N949" t="b">
        <v>0</v>
      </c>
      <c r="O949" s="9">
        <f t="shared" si="118"/>
        <v>0</v>
      </c>
      <c r="P949" s="14">
        <f t="shared" si="119"/>
        <v>0</v>
      </c>
      <c r="Q949" s="14" t="s">
        <v>8323</v>
      </c>
      <c r="R949" s="14" t="s">
        <v>8325</v>
      </c>
      <c r="S949">
        <v>0</v>
      </c>
      <c r="T949" t="b">
        <v>0</v>
      </c>
      <c r="U949" t="s">
        <v>8273</v>
      </c>
      <c r="V949" t="str">
        <f t="shared" si="120"/>
        <v xml:space="preserve"> </v>
      </c>
      <c r="W949" s="21">
        <f t="shared" si="121"/>
        <v>0</v>
      </c>
      <c r="X949" s="21" t="str">
        <f t="shared" si="122"/>
        <v xml:space="preserve"> </v>
      </c>
    </row>
    <row r="950" spans="1:24" ht="57.6" x14ac:dyDescent="0.3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115"/>
        <v>42441.828287037039</v>
      </c>
      <c r="K950">
        <v>1455220364</v>
      </c>
      <c r="L950" s="10">
        <f t="shared" si="116"/>
        <v>42411.828287037039</v>
      </c>
      <c r="M950" s="11">
        <f t="shared" si="117"/>
        <v>30</v>
      </c>
      <c r="N950" t="b">
        <v>0</v>
      </c>
      <c r="O950" s="9">
        <f t="shared" si="118"/>
        <v>0.12</v>
      </c>
      <c r="P950" s="14">
        <f t="shared" si="119"/>
        <v>60</v>
      </c>
      <c r="Q950" s="14" t="s">
        <v>8323</v>
      </c>
      <c r="R950" s="14" t="s">
        <v>8325</v>
      </c>
      <c r="S950">
        <v>8</v>
      </c>
      <c r="T950" t="b">
        <v>0</v>
      </c>
      <c r="U950" t="s">
        <v>8273</v>
      </c>
      <c r="V950" t="str">
        <f t="shared" si="120"/>
        <v xml:space="preserve"> </v>
      </c>
      <c r="W950" s="21">
        <f t="shared" si="121"/>
        <v>8</v>
      </c>
      <c r="X950" s="21" t="str">
        <f t="shared" si="122"/>
        <v xml:space="preserve"> </v>
      </c>
    </row>
    <row r="951" spans="1:24" ht="43.2" x14ac:dyDescent="0.3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115"/>
        <v>42421.043703703705</v>
      </c>
      <c r="K951">
        <v>1450832576</v>
      </c>
      <c r="L951" s="10">
        <f t="shared" si="116"/>
        <v>42361.043703703705</v>
      </c>
      <c r="M951" s="11">
        <f t="shared" si="117"/>
        <v>60</v>
      </c>
      <c r="N951" t="b">
        <v>0</v>
      </c>
      <c r="O951" s="9">
        <f t="shared" si="118"/>
        <v>1.3650000000000001E-2</v>
      </c>
      <c r="P951" s="14">
        <f t="shared" si="119"/>
        <v>39</v>
      </c>
      <c r="Q951" s="14" t="s">
        <v>8323</v>
      </c>
      <c r="R951" s="14" t="s">
        <v>8325</v>
      </c>
      <c r="S951">
        <v>7</v>
      </c>
      <c r="T951" t="b">
        <v>0</v>
      </c>
      <c r="U951" t="s">
        <v>8273</v>
      </c>
      <c r="V951" t="str">
        <f t="shared" si="120"/>
        <v xml:space="preserve"> </v>
      </c>
      <c r="W951" s="21">
        <f t="shared" si="121"/>
        <v>7</v>
      </c>
      <c r="X951" s="21" t="str">
        <f t="shared" si="122"/>
        <v xml:space="preserve"> </v>
      </c>
    </row>
    <row r="952" spans="1:24" ht="43.2" x14ac:dyDescent="0.3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115"/>
        <v>42386.750706018516</v>
      </c>
      <c r="K952">
        <v>1450461661</v>
      </c>
      <c r="L952" s="10">
        <f t="shared" si="116"/>
        <v>42356.750706018516</v>
      </c>
      <c r="M952" s="11">
        <f t="shared" si="117"/>
        <v>30</v>
      </c>
      <c r="N952" t="b">
        <v>0</v>
      </c>
      <c r="O952" s="9">
        <f t="shared" si="118"/>
        <v>0.28039999999999998</v>
      </c>
      <c r="P952" s="14">
        <f t="shared" si="119"/>
        <v>58.416666666666664</v>
      </c>
      <c r="Q952" s="14" t="s">
        <v>8323</v>
      </c>
      <c r="R952" s="14" t="s">
        <v>8325</v>
      </c>
      <c r="S952">
        <v>24</v>
      </c>
      <c r="T952" t="b">
        <v>0</v>
      </c>
      <c r="U952" t="s">
        <v>8273</v>
      </c>
      <c r="V952" t="str">
        <f t="shared" si="120"/>
        <v xml:space="preserve"> </v>
      </c>
      <c r="W952" s="21">
        <f t="shared" si="121"/>
        <v>24</v>
      </c>
      <c r="X952" s="21" t="str">
        <f t="shared" si="122"/>
        <v xml:space="preserve"> </v>
      </c>
    </row>
    <row r="953" spans="1:24" x14ac:dyDescent="0.3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115"/>
        <v>42525.653611111105</v>
      </c>
      <c r="K953">
        <v>1461166872</v>
      </c>
      <c r="L953" s="10">
        <f t="shared" si="116"/>
        <v>42480.653611111105</v>
      </c>
      <c r="M953" s="11">
        <f t="shared" si="117"/>
        <v>45</v>
      </c>
      <c r="N953" t="b">
        <v>0</v>
      </c>
      <c r="O953" s="9">
        <f t="shared" si="118"/>
        <v>0.38390000000000002</v>
      </c>
      <c r="P953" s="14">
        <f t="shared" si="119"/>
        <v>158.63636363636363</v>
      </c>
      <c r="Q953" s="14" t="s">
        <v>8323</v>
      </c>
      <c r="R953" s="14" t="s">
        <v>8325</v>
      </c>
      <c r="S953">
        <v>121</v>
      </c>
      <c r="T953" t="b">
        <v>0</v>
      </c>
      <c r="U953" t="s">
        <v>8273</v>
      </c>
      <c r="V953" t="str">
        <f t="shared" si="120"/>
        <v xml:space="preserve"> </v>
      </c>
      <c r="W953" s="21">
        <f t="shared" si="121"/>
        <v>121</v>
      </c>
      <c r="X953" s="21" t="str">
        <f t="shared" si="122"/>
        <v xml:space="preserve"> </v>
      </c>
    </row>
    <row r="954" spans="1:24" ht="28.8" x14ac:dyDescent="0.3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115"/>
        <v>42692.655231481483</v>
      </c>
      <c r="K954">
        <v>1476888212</v>
      </c>
      <c r="L954" s="10">
        <f t="shared" si="116"/>
        <v>42662.613564814819</v>
      </c>
      <c r="M954" s="11">
        <f t="shared" si="117"/>
        <v>30.041666666664241</v>
      </c>
      <c r="N954" t="b">
        <v>0</v>
      </c>
      <c r="O954" s="9">
        <f t="shared" si="118"/>
        <v>0.39942857142857141</v>
      </c>
      <c r="P954" s="14">
        <f t="shared" si="119"/>
        <v>99.857142857142861</v>
      </c>
      <c r="Q954" s="14" t="s">
        <v>8323</v>
      </c>
      <c r="R954" s="14" t="s">
        <v>8325</v>
      </c>
      <c r="S954">
        <v>196</v>
      </c>
      <c r="T954" t="b">
        <v>0</v>
      </c>
      <c r="U954" t="s">
        <v>8273</v>
      </c>
      <c r="V954" t="str">
        <f t="shared" si="120"/>
        <v xml:space="preserve"> </v>
      </c>
      <c r="W954" s="21">
        <f t="shared" si="121"/>
        <v>196</v>
      </c>
      <c r="X954" s="21" t="str">
        <f t="shared" si="122"/>
        <v xml:space="preserve"> </v>
      </c>
    </row>
    <row r="955" spans="1:24" ht="43.2" x14ac:dyDescent="0.3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115"/>
        <v>42029.164340277777</v>
      </c>
      <c r="K955">
        <v>1419566199</v>
      </c>
      <c r="L955" s="10">
        <f t="shared" si="116"/>
        <v>41999.164340277777</v>
      </c>
      <c r="M955" s="11">
        <f t="shared" si="117"/>
        <v>30</v>
      </c>
      <c r="N955" t="b">
        <v>0</v>
      </c>
      <c r="O955" s="9">
        <f t="shared" si="118"/>
        <v>8.3999999999999995E-3</v>
      </c>
      <c r="P955" s="14">
        <f t="shared" si="119"/>
        <v>25.2</v>
      </c>
      <c r="Q955" s="14" t="s">
        <v>8323</v>
      </c>
      <c r="R955" s="14" t="s">
        <v>8325</v>
      </c>
      <c r="S955">
        <v>5</v>
      </c>
      <c r="T955" t="b">
        <v>0</v>
      </c>
      <c r="U955" t="s">
        <v>8273</v>
      </c>
      <c r="V955" t="str">
        <f t="shared" si="120"/>
        <v xml:space="preserve"> </v>
      </c>
      <c r="W955" s="21">
        <f t="shared" si="121"/>
        <v>5</v>
      </c>
      <c r="X955" s="21" t="str">
        <f t="shared" si="122"/>
        <v xml:space="preserve"> </v>
      </c>
    </row>
    <row r="956" spans="1:24" ht="43.2" x14ac:dyDescent="0.3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115"/>
        <v>42236.833784722221</v>
      </c>
      <c r="K956">
        <v>1436472039</v>
      </c>
      <c r="L956" s="10">
        <f t="shared" si="116"/>
        <v>42194.833784722221</v>
      </c>
      <c r="M956" s="11">
        <f t="shared" si="117"/>
        <v>42</v>
      </c>
      <c r="N956" t="b">
        <v>0</v>
      </c>
      <c r="O956" s="9">
        <f t="shared" si="118"/>
        <v>0.43406666666666666</v>
      </c>
      <c r="P956" s="14">
        <f t="shared" si="119"/>
        <v>89.191780821917803</v>
      </c>
      <c r="Q956" s="14" t="s">
        <v>8323</v>
      </c>
      <c r="R956" s="14" t="s">
        <v>8325</v>
      </c>
      <c r="S956">
        <v>73</v>
      </c>
      <c r="T956" t="b">
        <v>0</v>
      </c>
      <c r="U956" t="s">
        <v>8273</v>
      </c>
      <c r="V956" t="str">
        <f t="shared" si="120"/>
        <v xml:space="preserve"> </v>
      </c>
      <c r="W956" s="21">
        <f t="shared" si="121"/>
        <v>73</v>
      </c>
      <c r="X956" s="21" t="str">
        <f t="shared" si="122"/>
        <v xml:space="preserve"> </v>
      </c>
    </row>
    <row r="957" spans="1:24" ht="43.2" x14ac:dyDescent="0.3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115"/>
        <v>42626.295138888891</v>
      </c>
      <c r="K957">
        <v>1470294300</v>
      </c>
      <c r="L957" s="10">
        <f t="shared" si="116"/>
        <v>42586.295138888891</v>
      </c>
      <c r="M957" s="11">
        <f t="shared" si="117"/>
        <v>40</v>
      </c>
      <c r="N957" t="b">
        <v>0</v>
      </c>
      <c r="O957" s="9">
        <f t="shared" si="118"/>
        <v>5.6613333333333335E-2</v>
      </c>
      <c r="P957" s="14">
        <f t="shared" si="119"/>
        <v>182.6236559139785</v>
      </c>
      <c r="Q957" s="14" t="s">
        <v>8323</v>
      </c>
      <c r="R957" s="14" t="s">
        <v>8325</v>
      </c>
      <c r="S957">
        <v>93</v>
      </c>
      <c r="T957" t="b">
        <v>0</v>
      </c>
      <c r="U957" t="s">
        <v>8273</v>
      </c>
      <c r="V957" t="str">
        <f t="shared" si="120"/>
        <v xml:space="preserve"> </v>
      </c>
      <c r="W957" s="21">
        <f t="shared" si="121"/>
        <v>93</v>
      </c>
      <c r="X957" s="21" t="str">
        <f t="shared" si="122"/>
        <v xml:space="preserve"> </v>
      </c>
    </row>
    <row r="958" spans="1:24" ht="57.6" x14ac:dyDescent="0.3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115"/>
        <v>42120.872210648144</v>
      </c>
      <c r="K958">
        <v>1424901359</v>
      </c>
      <c r="L958" s="10">
        <f t="shared" si="116"/>
        <v>42060.913877314815</v>
      </c>
      <c r="M958" s="11">
        <f t="shared" si="117"/>
        <v>59.958333333328483</v>
      </c>
      <c r="N958" t="b">
        <v>0</v>
      </c>
      <c r="O958" s="9">
        <f t="shared" si="118"/>
        <v>1.7219999999999999E-2</v>
      </c>
      <c r="P958" s="14">
        <f t="shared" si="119"/>
        <v>50.647058823529413</v>
      </c>
      <c r="Q958" s="14" t="s">
        <v>8323</v>
      </c>
      <c r="R958" s="14" t="s">
        <v>8325</v>
      </c>
      <c r="S958">
        <v>17</v>
      </c>
      <c r="T958" t="b">
        <v>0</v>
      </c>
      <c r="U958" t="s">
        <v>8273</v>
      </c>
      <c r="V958" t="str">
        <f t="shared" si="120"/>
        <v xml:space="preserve"> </v>
      </c>
      <c r="W958" s="21">
        <f t="shared" si="121"/>
        <v>17</v>
      </c>
      <c r="X958" s="21" t="str">
        <f t="shared" si="122"/>
        <v xml:space="preserve"> </v>
      </c>
    </row>
    <row r="959" spans="1:24" ht="28.8" x14ac:dyDescent="0.3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115"/>
        <v>42691.594131944439</v>
      </c>
      <c r="K959">
        <v>1476710133</v>
      </c>
      <c r="L959" s="10">
        <f t="shared" si="116"/>
        <v>42660.552465277782</v>
      </c>
      <c r="M959" s="11">
        <f t="shared" si="117"/>
        <v>31.041666666656965</v>
      </c>
      <c r="N959" t="b">
        <v>0</v>
      </c>
      <c r="O959" s="9">
        <f t="shared" si="118"/>
        <v>1.9416666666666665E-2</v>
      </c>
      <c r="P959" s="14">
        <f t="shared" si="119"/>
        <v>33.285714285714285</v>
      </c>
      <c r="Q959" s="14" t="s">
        <v>8323</v>
      </c>
      <c r="R959" s="14" t="s">
        <v>8325</v>
      </c>
      <c r="S959">
        <v>7</v>
      </c>
      <c r="T959" t="b">
        <v>0</v>
      </c>
      <c r="U959" t="s">
        <v>8273</v>
      </c>
      <c r="V959" t="str">
        <f t="shared" si="120"/>
        <v xml:space="preserve"> </v>
      </c>
      <c r="W959" s="21">
        <f t="shared" si="121"/>
        <v>7</v>
      </c>
      <c r="X959" s="21" t="str">
        <f t="shared" si="122"/>
        <v xml:space="preserve"> </v>
      </c>
    </row>
    <row r="960" spans="1:24" ht="57.6" x14ac:dyDescent="0.3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115"/>
        <v>42104.207638888889</v>
      </c>
      <c r="K960">
        <v>1426792563</v>
      </c>
      <c r="L960" s="10">
        <f t="shared" si="116"/>
        <v>42082.802812499998</v>
      </c>
      <c r="M960" s="11">
        <f t="shared" si="117"/>
        <v>21.404826388890797</v>
      </c>
      <c r="N960" t="b">
        <v>0</v>
      </c>
      <c r="O960" s="9">
        <f t="shared" si="118"/>
        <v>0.11328275684711328</v>
      </c>
      <c r="P960" s="14">
        <f t="shared" si="119"/>
        <v>51.823529411764703</v>
      </c>
      <c r="Q960" s="14" t="s">
        <v>8323</v>
      </c>
      <c r="R960" s="14" t="s">
        <v>8325</v>
      </c>
      <c r="S960">
        <v>17</v>
      </c>
      <c r="T960" t="b">
        <v>0</v>
      </c>
      <c r="U960" t="s">
        <v>8273</v>
      </c>
      <c r="V960" t="str">
        <f t="shared" si="120"/>
        <v xml:space="preserve"> </v>
      </c>
      <c r="W960" s="21">
        <f t="shared" si="121"/>
        <v>17</v>
      </c>
      <c r="X960" s="21" t="str">
        <f t="shared" si="122"/>
        <v xml:space="preserve"> </v>
      </c>
    </row>
    <row r="961" spans="1:24" ht="43.2" x14ac:dyDescent="0.3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115"/>
        <v>42023.174363425926</v>
      </c>
      <c r="K961">
        <v>1419048665</v>
      </c>
      <c r="L961" s="10">
        <f t="shared" si="116"/>
        <v>41993.174363425926</v>
      </c>
      <c r="M961" s="11">
        <f t="shared" si="117"/>
        <v>30</v>
      </c>
      <c r="N961" t="b">
        <v>0</v>
      </c>
      <c r="O961" s="9">
        <f t="shared" si="118"/>
        <v>0.3886</v>
      </c>
      <c r="P961" s="14">
        <f t="shared" si="119"/>
        <v>113.62573099415205</v>
      </c>
      <c r="Q961" s="14" t="s">
        <v>8323</v>
      </c>
      <c r="R961" s="14" t="s">
        <v>8325</v>
      </c>
      <c r="S961">
        <v>171</v>
      </c>
      <c r="T961" t="b">
        <v>0</v>
      </c>
      <c r="U961" t="s">
        <v>8273</v>
      </c>
      <c r="V961" t="str">
        <f t="shared" si="120"/>
        <v xml:space="preserve"> </v>
      </c>
      <c r="W961" s="21">
        <f t="shared" si="121"/>
        <v>171</v>
      </c>
      <c r="X961" s="21" t="str">
        <f t="shared" si="122"/>
        <v xml:space="preserve"> </v>
      </c>
    </row>
    <row r="962" spans="1:24" ht="43.2" x14ac:dyDescent="0.3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ref="J962:J1025" si="123">(((I962/60)/60)/24)+DATE(1970,1,1)</f>
        <v>42808.585127314815</v>
      </c>
      <c r="K962">
        <v>1485874955</v>
      </c>
      <c r="L962" s="10">
        <f t="shared" ref="L962:L1025" si="124">(((K962/60)/60)/24)+DATE(1970,1,1)</f>
        <v>42766.626793981486</v>
      </c>
      <c r="M962" s="11">
        <f t="shared" ref="M962:M1025" si="125">J962-L962</f>
        <v>41.958333333328483</v>
      </c>
      <c r="N962" t="b">
        <v>0</v>
      </c>
      <c r="O962" s="9">
        <f t="shared" ref="O962:O1025" si="126">E962/D962</f>
        <v>0.46100628930817611</v>
      </c>
      <c r="P962" s="14">
        <f t="shared" ref="P962:P1025" si="127">IF(E962&gt;0,(E962/S962),0)</f>
        <v>136.46276595744681</v>
      </c>
      <c r="Q962" s="14" t="s">
        <v>8323</v>
      </c>
      <c r="R962" s="14" t="s">
        <v>8325</v>
      </c>
      <c r="S962">
        <v>188</v>
      </c>
      <c r="T962" t="b">
        <v>0</v>
      </c>
      <c r="U962" t="s">
        <v>8273</v>
      </c>
      <c r="V962" t="str">
        <f t="shared" si="120"/>
        <v xml:space="preserve"> </v>
      </c>
      <c r="W962" s="21">
        <f t="shared" si="121"/>
        <v>188</v>
      </c>
      <c r="X962" s="21" t="str">
        <f t="shared" si="122"/>
        <v xml:space="preserve"> </v>
      </c>
    </row>
    <row r="963" spans="1:24" ht="43.2" x14ac:dyDescent="0.3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si="123"/>
        <v>42786.791666666672</v>
      </c>
      <c r="K963">
        <v>1483634335</v>
      </c>
      <c r="L963" s="10">
        <f t="shared" si="124"/>
        <v>42740.693692129629</v>
      </c>
      <c r="M963" s="11">
        <f t="shared" si="125"/>
        <v>46.097974537042319</v>
      </c>
      <c r="N963" t="b">
        <v>0</v>
      </c>
      <c r="O963" s="9">
        <f t="shared" si="126"/>
        <v>0.42188421052631581</v>
      </c>
      <c r="P963" s="14">
        <f t="shared" si="127"/>
        <v>364.35454545454547</v>
      </c>
      <c r="Q963" s="14" t="s">
        <v>8323</v>
      </c>
      <c r="R963" s="14" t="s">
        <v>8325</v>
      </c>
      <c r="S963">
        <v>110</v>
      </c>
      <c r="T963" t="b">
        <v>0</v>
      </c>
      <c r="U963" t="s">
        <v>8273</v>
      </c>
      <c r="V963" t="str">
        <f t="shared" ref="V963:V1026" si="128">IF(F963 = "successful",S963," ")</f>
        <v xml:space="preserve"> </v>
      </c>
      <c r="W963" s="21">
        <f t="shared" ref="W963:W1026" si="129">IF(F963 = "failed",S963," ")</f>
        <v>110</v>
      </c>
      <c r="X963" s="21" t="str">
        <f t="shared" ref="X963:X1026" si="130">IF(F963 = "canceled",S963," ")</f>
        <v xml:space="preserve"> </v>
      </c>
    </row>
    <row r="964" spans="1:24" ht="43.2" x14ac:dyDescent="0.3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123"/>
        <v>42411.712418981479</v>
      </c>
      <c r="K964">
        <v>1451927153</v>
      </c>
      <c r="L964" s="10">
        <f t="shared" si="124"/>
        <v>42373.712418981479</v>
      </c>
      <c r="M964" s="11">
        <f t="shared" si="125"/>
        <v>38</v>
      </c>
      <c r="N964" t="b">
        <v>0</v>
      </c>
      <c r="O964" s="9">
        <f t="shared" si="126"/>
        <v>0.2848</v>
      </c>
      <c r="P964" s="14">
        <f t="shared" si="127"/>
        <v>19.243243243243242</v>
      </c>
      <c r="Q964" s="14" t="s">
        <v>8323</v>
      </c>
      <c r="R964" s="14" t="s">
        <v>8325</v>
      </c>
      <c r="S964">
        <v>37</v>
      </c>
      <c r="T964" t="b">
        <v>0</v>
      </c>
      <c r="U964" t="s">
        <v>8273</v>
      </c>
      <c r="V964" t="str">
        <f t="shared" si="128"/>
        <v xml:space="preserve"> </v>
      </c>
      <c r="W964" s="21">
        <f t="shared" si="129"/>
        <v>37</v>
      </c>
      <c r="X964" s="21" t="str">
        <f t="shared" si="130"/>
        <v xml:space="preserve"> </v>
      </c>
    </row>
    <row r="965" spans="1:24" ht="28.8" x14ac:dyDescent="0.3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123"/>
        <v>42660.635636574079</v>
      </c>
      <c r="K965">
        <v>1473693319</v>
      </c>
      <c r="L965" s="10">
        <f t="shared" si="124"/>
        <v>42625.635636574079</v>
      </c>
      <c r="M965" s="11">
        <f t="shared" si="125"/>
        <v>35</v>
      </c>
      <c r="N965" t="b">
        <v>0</v>
      </c>
      <c r="O965" s="9">
        <f t="shared" si="126"/>
        <v>1.0771428571428571E-2</v>
      </c>
      <c r="P965" s="14">
        <f t="shared" si="127"/>
        <v>41.888888888888886</v>
      </c>
      <c r="Q965" s="14" t="s">
        <v>8323</v>
      </c>
      <c r="R965" s="14" t="s">
        <v>8325</v>
      </c>
      <c r="S965">
        <v>9</v>
      </c>
      <c r="T965" t="b">
        <v>0</v>
      </c>
      <c r="U965" t="s">
        <v>8273</v>
      </c>
      <c r="V965" t="str">
        <f t="shared" si="128"/>
        <v xml:space="preserve"> </v>
      </c>
      <c r="W965" s="21">
        <f t="shared" si="129"/>
        <v>9</v>
      </c>
      <c r="X965" s="21" t="str">
        <f t="shared" si="130"/>
        <v xml:space="preserve"> </v>
      </c>
    </row>
    <row r="966" spans="1:24" ht="43.2" x14ac:dyDescent="0.3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123"/>
        <v>42248.628692129627</v>
      </c>
      <c r="K966">
        <v>1437663919</v>
      </c>
      <c r="L966" s="10">
        <f t="shared" si="124"/>
        <v>42208.628692129627</v>
      </c>
      <c r="M966" s="11">
        <f t="shared" si="125"/>
        <v>40</v>
      </c>
      <c r="N966" t="b">
        <v>0</v>
      </c>
      <c r="O966" s="9">
        <f t="shared" si="126"/>
        <v>7.9909090909090902E-3</v>
      </c>
      <c r="P966" s="14">
        <f t="shared" si="127"/>
        <v>30.310344827586206</v>
      </c>
      <c r="Q966" s="14" t="s">
        <v>8323</v>
      </c>
      <c r="R966" s="14" t="s">
        <v>8325</v>
      </c>
      <c r="S966">
        <v>29</v>
      </c>
      <c r="T966" t="b">
        <v>0</v>
      </c>
      <c r="U966" t="s">
        <v>8273</v>
      </c>
      <c r="V966" t="str">
        <f t="shared" si="128"/>
        <v xml:space="preserve"> </v>
      </c>
      <c r="W966" s="21">
        <f t="shared" si="129"/>
        <v>29</v>
      </c>
      <c r="X966" s="21" t="str">
        <f t="shared" si="130"/>
        <v xml:space="preserve"> </v>
      </c>
    </row>
    <row r="967" spans="1:24" ht="43.2" x14ac:dyDescent="0.3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123"/>
        <v>42669.165972222225</v>
      </c>
      <c r="K967">
        <v>1474676646</v>
      </c>
      <c r="L967" s="10">
        <f t="shared" si="124"/>
        <v>42637.016736111109</v>
      </c>
      <c r="M967" s="11">
        <f t="shared" si="125"/>
        <v>32.149236111115897</v>
      </c>
      <c r="N967" t="b">
        <v>0</v>
      </c>
      <c r="O967" s="9">
        <f t="shared" si="126"/>
        <v>1.192E-2</v>
      </c>
      <c r="P967" s="14">
        <f t="shared" si="127"/>
        <v>49.666666666666664</v>
      </c>
      <c r="Q967" s="14" t="s">
        <v>8323</v>
      </c>
      <c r="R967" s="14" t="s">
        <v>8325</v>
      </c>
      <c r="S967">
        <v>6</v>
      </c>
      <c r="T967" t="b">
        <v>0</v>
      </c>
      <c r="U967" t="s">
        <v>8273</v>
      </c>
      <c r="V967" t="str">
        <f t="shared" si="128"/>
        <v xml:space="preserve"> </v>
      </c>
      <c r="W967" s="21">
        <f t="shared" si="129"/>
        <v>6</v>
      </c>
      <c r="X967" s="21" t="str">
        <f t="shared" si="130"/>
        <v xml:space="preserve"> </v>
      </c>
    </row>
    <row r="968" spans="1:24" ht="43.2" x14ac:dyDescent="0.3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123"/>
        <v>42649.635787037041</v>
      </c>
      <c r="K968">
        <v>1473174932</v>
      </c>
      <c r="L968" s="10">
        <f t="shared" si="124"/>
        <v>42619.635787037041</v>
      </c>
      <c r="M968" s="11">
        <f t="shared" si="125"/>
        <v>30</v>
      </c>
      <c r="N968" t="b">
        <v>0</v>
      </c>
      <c r="O968" s="9">
        <f t="shared" si="126"/>
        <v>0.14799999999999999</v>
      </c>
      <c r="P968" s="14">
        <f t="shared" si="127"/>
        <v>59.2</v>
      </c>
      <c r="Q968" s="14" t="s">
        <v>8323</v>
      </c>
      <c r="R968" s="14" t="s">
        <v>8325</v>
      </c>
      <c r="S968">
        <v>30</v>
      </c>
      <c r="T968" t="b">
        <v>0</v>
      </c>
      <c r="U968" t="s">
        <v>8273</v>
      </c>
      <c r="V968" t="str">
        <f t="shared" si="128"/>
        <v xml:space="preserve"> </v>
      </c>
      <c r="W968" s="21">
        <f t="shared" si="129"/>
        <v>30</v>
      </c>
      <c r="X968" s="21" t="str">
        <f t="shared" si="130"/>
        <v xml:space="preserve"> </v>
      </c>
    </row>
    <row r="969" spans="1:24" ht="43.2" x14ac:dyDescent="0.3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123"/>
        <v>42482.21266203704</v>
      </c>
      <c r="K969">
        <v>1456121174</v>
      </c>
      <c r="L969" s="10">
        <f t="shared" si="124"/>
        <v>42422.254328703704</v>
      </c>
      <c r="M969" s="11">
        <f t="shared" si="125"/>
        <v>59.958333333335759</v>
      </c>
      <c r="N969" t="b">
        <v>0</v>
      </c>
      <c r="O969" s="9">
        <f t="shared" si="126"/>
        <v>0.17810000000000001</v>
      </c>
      <c r="P969" s="14">
        <f t="shared" si="127"/>
        <v>43.97530864197531</v>
      </c>
      <c r="Q969" s="14" t="s">
        <v>8323</v>
      </c>
      <c r="R969" s="14" t="s">
        <v>8325</v>
      </c>
      <c r="S969">
        <v>81</v>
      </c>
      <c r="T969" t="b">
        <v>0</v>
      </c>
      <c r="U969" t="s">
        <v>8273</v>
      </c>
      <c r="V969" t="str">
        <f t="shared" si="128"/>
        <v xml:space="preserve"> </v>
      </c>
      <c r="W969" s="21">
        <f t="shared" si="129"/>
        <v>81</v>
      </c>
      <c r="X969" s="21" t="str">
        <f t="shared" si="130"/>
        <v xml:space="preserve"> </v>
      </c>
    </row>
    <row r="970" spans="1:24" ht="43.2" x14ac:dyDescent="0.3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123"/>
        <v>41866.847615740742</v>
      </c>
      <c r="K970">
        <v>1405542034</v>
      </c>
      <c r="L970" s="10">
        <f t="shared" si="124"/>
        <v>41836.847615740742</v>
      </c>
      <c r="M970" s="11">
        <f t="shared" si="125"/>
        <v>30</v>
      </c>
      <c r="N970" t="b">
        <v>0</v>
      </c>
      <c r="O970" s="9">
        <f t="shared" si="126"/>
        <v>1.325E-2</v>
      </c>
      <c r="P970" s="14">
        <f t="shared" si="127"/>
        <v>26.5</v>
      </c>
      <c r="Q970" s="14" t="s">
        <v>8323</v>
      </c>
      <c r="R970" s="14" t="s">
        <v>8325</v>
      </c>
      <c r="S970">
        <v>4</v>
      </c>
      <c r="T970" t="b">
        <v>0</v>
      </c>
      <c r="U970" t="s">
        <v>8273</v>
      </c>
      <c r="V970" t="str">
        <f t="shared" si="128"/>
        <v xml:space="preserve"> </v>
      </c>
      <c r="W970" s="21">
        <f t="shared" si="129"/>
        <v>4</v>
      </c>
      <c r="X970" s="21" t="str">
        <f t="shared" si="130"/>
        <v xml:space="preserve"> </v>
      </c>
    </row>
    <row r="971" spans="1:24" ht="28.8" x14ac:dyDescent="0.3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123"/>
        <v>42775.30332175926</v>
      </c>
      <c r="K971">
        <v>1483773407</v>
      </c>
      <c r="L971" s="10">
        <f t="shared" si="124"/>
        <v>42742.30332175926</v>
      </c>
      <c r="M971" s="11">
        <f t="shared" si="125"/>
        <v>33</v>
      </c>
      <c r="N971" t="b">
        <v>0</v>
      </c>
      <c r="O971" s="9">
        <f t="shared" si="126"/>
        <v>0.46666666666666667</v>
      </c>
      <c r="P971" s="14">
        <f t="shared" si="127"/>
        <v>1272.7272727272727</v>
      </c>
      <c r="Q971" s="14" t="s">
        <v>8323</v>
      </c>
      <c r="R971" s="14" t="s">
        <v>8325</v>
      </c>
      <c r="S971">
        <v>11</v>
      </c>
      <c r="T971" t="b">
        <v>0</v>
      </c>
      <c r="U971" t="s">
        <v>8273</v>
      </c>
      <c r="V971" t="str">
        <f t="shared" si="128"/>
        <v xml:space="preserve"> </v>
      </c>
      <c r="W971" s="21">
        <f t="shared" si="129"/>
        <v>11</v>
      </c>
      <c r="X971" s="21" t="str">
        <f t="shared" si="130"/>
        <v xml:space="preserve"> </v>
      </c>
    </row>
    <row r="972" spans="1:24" ht="57.6" x14ac:dyDescent="0.3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123"/>
        <v>42758.207638888889</v>
      </c>
      <c r="K972">
        <v>1481951853</v>
      </c>
      <c r="L972" s="10">
        <f t="shared" si="124"/>
        <v>42721.220520833333</v>
      </c>
      <c r="M972" s="11">
        <f t="shared" si="125"/>
        <v>36.987118055556493</v>
      </c>
      <c r="N972" t="b">
        <v>0</v>
      </c>
      <c r="O972" s="9">
        <f t="shared" si="126"/>
        <v>0.4592</v>
      </c>
      <c r="P972" s="14">
        <f t="shared" si="127"/>
        <v>164</v>
      </c>
      <c r="Q972" s="14" t="s">
        <v>8323</v>
      </c>
      <c r="R972" s="14" t="s">
        <v>8325</v>
      </c>
      <c r="S972">
        <v>14</v>
      </c>
      <c r="T972" t="b">
        <v>0</v>
      </c>
      <c r="U972" t="s">
        <v>8273</v>
      </c>
      <c r="V972" t="str">
        <f t="shared" si="128"/>
        <v xml:space="preserve"> </v>
      </c>
      <c r="W972" s="21">
        <f t="shared" si="129"/>
        <v>14</v>
      </c>
      <c r="X972" s="21" t="str">
        <f t="shared" si="130"/>
        <v xml:space="preserve"> </v>
      </c>
    </row>
    <row r="973" spans="1:24" ht="43.2" x14ac:dyDescent="0.3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123"/>
        <v>42156.709027777775</v>
      </c>
      <c r="K973">
        <v>1429290060</v>
      </c>
      <c r="L973" s="10">
        <f t="shared" si="124"/>
        <v>42111.709027777775</v>
      </c>
      <c r="M973" s="11">
        <f t="shared" si="125"/>
        <v>45</v>
      </c>
      <c r="N973" t="b">
        <v>0</v>
      </c>
      <c r="O973" s="9">
        <f t="shared" si="126"/>
        <v>2.2599999999999999E-3</v>
      </c>
      <c r="P973" s="14">
        <f t="shared" si="127"/>
        <v>45.2</v>
      </c>
      <c r="Q973" s="14" t="s">
        <v>8323</v>
      </c>
      <c r="R973" s="14" t="s">
        <v>8325</v>
      </c>
      <c r="S973">
        <v>5</v>
      </c>
      <c r="T973" t="b">
        <v>0</v>
      </c>
      <c r="U973" t="s">
        <v>8273</v>
      </c>
      <c r="V973" t="str">
        <f t="shared" si="128"/>
        <v xml:space="preserve"> </v>
      </c>
      <c r="W973" s="21">
        <f t="shared" si="129"/>
        <v>5</v>
      </c>
      <c r="X973" s="21" t="str">
        <f t="shared" si="130"/>
        <v xml:space="preserve"> </v>
      </c>
    </row>
    <row r="974" spans="1:24" ht="43.2" x14ac:dyDescent="0.3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123"/>
        <v>41886.290972222225</v>
      </c>
      <c r="K974">
        <v>1407271598</v>
      </c>
      <c r="L974" s="10">
        <f t="shared" si="124"/>
        <v>41856.865717592591</v>
      </c>
      <c r="M974" s="11">
        <f t="shared" si="125"/>
        <v>29.425254629633855</v>
      </c>
      <c r="N974" t="b">
        <v>0</v>
      </c>
      <c r="O974" s="9">
        <f t="shared" si="126"/>
        <v>0.34625</v>
      </c>
      <c r="P974" s="14">
        <f t="shared" si="127"/>
        <v>153.88888888888889</v>
      </c>
      <c r="Q974" s="14" t="s">
        <v>8323</v>
      </c>
      <c r="R974" s="14" t="s">
        <v>8325</v>
      </c>
      <c r="S974">
        <v>45</v>
      </c>
      <c r="T974" t="b">
        <v>0</v>
      </c>
      <c r="U974" t="s">
        <v>8273</v>
      </c>
      <c r="V974" t="str">
        <f t="shared" si="128"/>
        <v xml:space="preserve"> </v>
      </c>
      <c r="W974" s="21">
        <f t="shared" si="129"/>
        <v>45</v>
      </c>
      <c r="X974" s="21" t="str">
        <f t="shared" si="130"/>
        <v xml:space="preserve"> </v>
      </c>
    </row>
    <row r="975" spans="1:24" ht="43.2" x14ac:dyDescent="0.3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123"/>
        <v>42317.056631944448</v>
      </c>
      <c r="K975">
        <v>1441844493</v>
      </c>
      <c r="L975" s="10">
        <f t="shared" si="124"/>
        <v>42257.014965277776</v>
      </c>
      <c r="M975" s="11">
        <f t="shared" si="125"/>
        <v>60.041666666671517</v>
      </c>
      <c r="N975" t="b">
        <v>0</v>
      </c>
      <c r="O975" s="9">
        <f t="shared" si="126"/>
        <v>2.0549999999999999E-2</v>
      </c>
      <c r="P975" s="14">
        <f t="shared" si="127"/>
        <v>51.375</v>
      </c>
      <c r="Q975" s="14" t="s">
        <v>8323</v>
      </c>
      <c r="R975" s="14" t="s">
        <v>8325</v>
      </c>
      <c r="S975">
        <v>8</v>
      </c>
      <c r="T975" t="b">
        <v>0</v>
      </c>
      <c r="U975" t="s">
        <v>8273</v>
      </c>
      <c r="V975" t="str">
        <f t="shared" si="128"/>
        <v xml:space="preserve"> </v>
      </c>
      <c r="W975" s="21">
        <f t="shared" si="129"/>
        <v>8</v>
      </c>
      <c r="X975" s="21" t="str">
        <f t="shared" si="130"/>
        <v xml:space="preserve"> </v>
      </c>
    </row>
    <row r="976" spans="1:24" ht="43.2" x14ac:dyDescent="0.3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123"/>
        <v>42454.707824074074</v>
      </c>
      <c r="K976">
        <v>1456336756</v>
      </c>
      <c r="L976" s="10">
        <f t="shared" si="124"/>
        <v>42424.749490740738</v>
      </c>
      <c r="M976" s="11">
        <f t="shared" si="125"/>
        <v>29.958333333335759</v>
      </c>
      <c r="N976" t="b">
        <v>0</v>
      </c>
      <c r="O976" s="9">
        <f t="shared" si="126"/>
        <v>5.5999999999999999E-3</v>
      </c>
      <c r="P976" s="14">
        <f t="shared" si="127"/>
        <v>93.333333333333329</v>
      </c>
      <c r="Q976" s="14" t="s">
        <v>8323</v>
      </c>
      <c r="R976" s="14" t="s">
        <v>8325</v>
      </c>
      <c r="S976">
        <v>3</v>
      </c>
      <c r="T976" t="b">
        <v>0</v>
      </c>
      <c r="U976" t="s">
        <v>8273</v>
      </c>
      <c r="V976" t="str">
        <f t="shared" si="128"/>
        <v xml:space="preserve"> </v>
      </c>
      <c r="W976" s="21">
        <f t="shared" si="129"/>
        <v>3</v>
      </c>
      <c r="X976" s="21" t="str">
        <f t="shared" si="130"/>
        <v xml:space="preserve"> </v>
      </c>
    </row>
    <row r="977" spans="1:24" ht="43.2" x14ac:dyDescent="0.3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123"/>
        <v>42549.696585648147</v>
      </c>
      <c r="K977">
        <v>1461948185</v>
      </c>
      <c r="L977" s="10">
        <f t="shared" si="124"/>
        <v>42489.696585648147</v>
      </c>
      <c r="M977" s="11">
        <f t="shared" si="125"/>
        <v>60</v>
      </c>
      <c r="N977" t="b">
        <v>0</v>
      </c>
      <c r="O977" s="9">
        <f t="shared" si="126"/>
        <v>2.6069999999999999E-2</v>
      </c>
      <c r="P977" s="14">
        <f t="shared" si="127"/>
        <v>108.625</v>
      </c>
      <c r="Q977" s="14" t="s">
        <v>8323</v>
      </c>
      <c r="R977" s="14" t="s">
        <v>8325</v>
      </c>
      <c r="S977">
        <v>24</v>
      </c>
      <c r="T977" t="b">
        <v>0</v>
      </c>
      <c r="U977" t="s">
        <v>8273</v>
      </c>
      <c r="V977" t="str">
        <f t="shared" si="128"/>
        <v xml:space="preserve"> </v>
      </c>
      <c r="W977" s="21">
        <f t="shared" si="129"/>
        <v>24</v>
      </c>
      <c r="X977" s="21" t="str">
        <f t="shared" si="130"/>
        <v xml:space="preserve"> </v>
      </c>
    </row>
    <row r="978" spans="1:24" ht="43.2" x14ac:dyDescent="0.3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123"/>
        <v>42230.058993055558</v>
      </c>
      <c r="K978">
        <v>1435627497</v>
      </c>
      <c r="L978" s="10">
        <f t="shared" si="124"/>
        <v>42185.058993055558</v>
      </c>
      <c r="M978" s="11">
        <f t="shared" si="125"/>
        <v>45</v>
      </c>
      <c r="N978" t="b">
        <v>0</v>
      </c>
      <c r="O978" s="9">
        <f t="shared" si="126"/>
        <v>1.9259999999999999E-2</v>
      </c>
      <c r="P978" s="14">
        <f t="shared" si="127"/>
        <v>160.5</v>
      </c>
      <c r="Q978" s="14" t="s">
        <v>8323</v>
      </c>
      <c r="R978" s="14" t="s">
        <v>8325</v>
      </c>
      <c r="S978">
        <v>18</v>
      </c>
      <c r="T978" t="b">
        <v>0</v>
      </c>
      <c r="U978" t="s">
        <v>8273</v>
      </c>
      <c r="V978" t="str">
        <f t="shared" si="128"/>
        <v xml:space="preserve"> </v>
      </c>
      <c r="W978" s="21">
        <f t="shared" si="129"/>
        <v>18</v>
      </c>
      <c r="X978" s="21" t="str">
        <f t="shared" si="130"/>
        <v xml:space="preserve"> </v>
      </c>
    </row>
    <row r="979" spans="1:24" ht="43.2" x14ac:dyDescent="0.3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123"/>
        <v>42421.942094907412</v>
      </c>
      <c r="K979">
        <v>1453502197</v>
      </c>
      <c r="L979" s="10">
        <f t="shared" si="124"/>
        <v>42391.942094907412</v>
      </c>
      <c r="M979" s="11">
        <f t="shared" si="125"/>
        <v>30</v>
      </c>
      <c r="N979" t="b">
        <v>0</v>
      </c>
      <c r="O979" s="9">
        <f t="shared" si="126"/>
        <v>0.33666666666666667</v>
      </c>
      <c r="P979" s="14">
        <f t="shared" si="127"/>
        <v>75.75</v>
      </c>
      <c r="Q979" s="14" t="s">
        <v>8323</v>
      </c>
      <c r="R979" s="14" t="s">
        <v>8325</v>
      </c>
      <c r="S979">
        <v>12</v>
      </c>
      <c r="T979" t="b">
        <v>0</v>
      </c>
      <c r="U979" t="s">
        <v>8273</v>
      </c>
      <c r="V979" t="str">
        <f t="shared" si="128"/>
        <v xml:space="preserve"> </v>
      </c>
      <c r="W979" s="21">
        <f t="shared" si="129"/>
        <v>12</v>
      </c>
      <c r="X979" s="21" t="str">
        <f t="shared" si="130"/>
        <v xml:space="preserve"> </v>
      </c>
    </row>
    <row r="980" spans="1:24" ht="43.2" x14ac:dyDescent="0.3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123"/>
        <v>42425.309039351851</v>
      </c>
      <c r="K980">
        <v>1453793101</v>
      </c>
      <c r="L980" s="10">
        <f t="shared" si="124"/>
        <v>42395.309039351851</v>
      </c>
      <c r="M980" s="11">
        <f t="shared" si="125"/>
        <v>30</v>
      </c>
      <c r="N980" t="b">
        <v>0</v>
      </c>
      <c r="O980" s="9">
        <f t="shared" si="126"/>
        <v>0.5626326718299024</v>
      </c>
      <c r="P980" s="14">
        <f t="shared" si="127"/>
        <v>790.83739837398377</v>
      </c>
      <c r="Q980" s="14" t="s">
        <v>8323</v>
      </c>
      <c r="R980" s="14" t="s">
        <v>8325</v>
      </c>
      <c r="S980">
        <v>123</v>
      </c>
      <c r="T980" t="b">
        <v>0</v>
      </c>
      <c r="U980" t="s">
        <v>8273</v>
      </c>
      <c r="V980" t="str">
        <f t="shared" si="128"/>
        <v xml:space="preserve"> </v>
      </c>
      <c r="W980" s="21">
        <f t="shared" si="129"/>
        <v>123</v>
      </c>
      <c r="X980" s="21" t="str">
        <f t="shared" si="130"/>
        <v xml:space="preserve"> </v>
      </c>
    </row>
    <row r="981" spans="1:24" ht="43.2" x14ac:dyDescent="0.3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123"/>
        <v>42541.790972222225</v>
      </c>
      <c r="K981">
        <v>1463392828</v>
      </c>
      <c r="L981" s="10">
        <f t="shared" si="124"/>
        <v>42506.416990740734</v>
      </c>
      <c r="M981" s="11">
        <f t="shared" si="125"/>
        <v>35.373981481490773</v>
      </c>
      <c r="N981" t="b">
        <v>0</v>
      </c>
      <c r="O981" s="9">
        <f t="shared" si="126"/>
        <v>0.82817600000000002</v>
      </c>
      <c r="P981" s="14">
        <f t="shared" si="127"/>
        <v>301.93916666666667</v>
      </c>
      <c r="Q981" s="14" t="s">
        <v>8323</v>
      </c>
      <c r="R981" s="14" t="s">
        <v>8325</v>
      </c>
      <c r="S981">
        <v>96</v>
      </c>
      <c r="T981" t="b">
        <v>0</v>
      </c>
      <c r="U981" t="s">
        <v>8273</v>
      </c>
      <c r="V981" t="str">
        <f t="shared" si="128"/>
        <v xml:space="preserve"> </v>
      </c>
      <c r="W981" s="21">
        <f t="shared" si="129"/>
        <v>96</v>
      </c>
      <c r="X981" s="21" t="str">
        <f t="shared" si="130"/>
        <v xml:space="preserve"> </v>
      </c>
    </row>
    <row r="982" spans="1:24" ht="57.6" x14ac:dyDescent="0.3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123"/>
        <v>41973.945856481485</v>
      </c>
      <c r="K982">
        <v>1413495722</v>
      </c>
      <c r="L982" s="10">
        <f t="shared" si="124"/>
        <v>41928.904189814813</v>
      </c>
      <c r="M982" s="11">
        <f t="shared" si="125"/>
        <v>45.041666666671517</v>
      </c>
      <c r="N982" t="b">
        <v>0</v>
      </c>
      <c r="O982" s="9">
        <f t="shared" si="126"/>
        <v>0.14860000000000001</v>
      </c>
      <c r="P982" s="14">
        <f t="shared" si="127"/>
        <v>47.935483870967744</v>
      </c>
      <c r="Q982" s="14" t="s">
        <v>8323</v>
      </c>
      <c r="R982" s="14" t="s">
        <v>8325</v>
      </c>
      <c r="S982">
        <v>31</v>
      </c>
      <c r="T982" t="b">
        <v>0</v>
      </c>
      <c r="U982" t="s">
        <v>8273</v>
      </c>
      <c r="V982" t="str">
        <f t="shared" si="128"/>
        <v xml:space="preserve"> </v>
      </c>
      <c r="W982" s="21">
        <f t="shared" si="129"/>
        <v>31</v>
      </c>
      <c r="X982" s="21" t="str">
        <f t="shared" si="130"/>
        <v xml:space="preserve"> </v>
      </c>
    </row>
    <row r="983" spans="1:24" ht="57.6" x14ac:dyDescent="0.3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123"/>
        <v>41860.947013888886</v>
      </c>
      <c r="K983">
        <v>1405032222</v>
      </c>
      <c r="L983" s="10">
        <f t="shared" si="124"/>
        <v>41830.947013888886</v>
      </c>
      <c r="M983" s="11">
        <f t="shared" si="125"/>
        <v>30</v>
      </c>
      <c r="N983" t="b">
        <v>0</v>
      </c>
      <c r="O983" s="9">
        <f t="shared" si="126"/>
        <v>1.2375123751237513E-4</v>
      </c>
      <c r="P983" s="14">
        <f t="shared" si="127"/>
        <v>2.75</v>
      </c>
      <c r="Q983" s="14" t="s">
        <v>8323</v>
      </c>
      <c r="R983" s="14" t="s">
        <v>8325</v>
      </c>
      <c r="S983">
        <v>4</v>
      </c>
      <c r="T983" t="b">
        <v>0</v>
      </c>
      <c r="U983" t="s">
        <v>8273</v>
      </c>
      <c r="V983" t="str">
        <f t="shared" si="128"/>
        <v xml:space="preserve"> </v>
      </c>
      <c r="W983" s="21">
        <f t="shared" si="129"/>
        <v>4</v>
      </c>
      <c r="X983" s="21" t="str">
        <f t="shared" si="130"/>
        <v xml:space="preserve"> </v>
      </c>
    </row>
    <row r="984" spans="1:24" ht="28.8" x14ac:dyDescent="0.3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123"/>
        <v>42645.753310185188</v>
      </c>
      <c r="K984">
        <v>1472839486</v>
      </c>
      <c r="L984" s="10">
        <f t="shared" si="124"/>
        <v>42615.753310185188</v>
      </c>
      <c r="M984" s="11">
        <f t="shared" si="125"/>
        <v>30</v>
      </c>
      <c r="N984" t="b">
        <v>0</v>
      </c>
      <c r="O984" s="9">
        <f t="shared" si="126"/>
        <v>1.7142857142857143E-4</v>
      </c>
      <c r="P984" s="14">
        <f t="shared" si="127"/>
        <v>1</v>
      </c>
      <c r="Q984" s="14" t="s">
        <v>8323</v>
      </c>
      <c r="R984" s="14" t="s">
        <v>8325</v>
      </c>
      <c r="S984">
        <v>3</v>
      </c>
      <c r="T984" t="b">
        <v>0</v>
      </c>
      <c r="U984" t="s">
        <v>8273</v>
      </c>
      <c r="V984" t="str">
        <f t="shared" si="128"/>
        <v xml:space="preserve"> </v>
      </c>
      <c r="W984" s="21">
        <f t="shared" si="129"/>
        <v>3</v>
      </c>
      <c r="X984" s="21" t="str">
        <f t="shared" si="130"/>
        <v xml:space="preserve"> </v>
      </c>
    </row>
    <row r="985" spans="1:24" ht="57.6" x14ac:dyDescent="0.3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123"/>
        <v>42605.870833333334</v>
      </c>
      <c r="K985">
        <v>1469289685</v>
      </c>
      <c r="L985" s="10">
        <f t="shared" si="124"/>
        <v>42574.667650462965</v>
      </c>
      <c r="M985" s="11">
        <f t="shared" si="125"/>
        <v>31.203182870369346</v>
      </c>
      <c r="N985" t="b">
        <v>0</v>
      </c>
      <c r="O985" s="9">
        <f t="shared" si="126"/>
        <v>0.2950613611721471</v>
      </c>
      <c r="P985" s="14">
        <f t="shared" si="127"/>
        <v>171.79329608938548</v>
      </c>
      <c r="Q985" s="14" t="s">
        <v>8323</v>
      </c>
      <c r="R985" s="14" t="s">
        <v>8325</v>
      </c>
      <c r="S985">
        <v>179</v>
      </c>
      <c r="T985" t="b">
        <v>0</v>
      </c>
      <c r="U985" t="s">
        <v>8273</v>
      </c>
      <c r="V985" t="str">
        <f t="shared" si="128"/>
        <v xml:space="preserve"> </v>
      </c>
      <c r="W985" s="21">
        <f t="shared" si="129"/>
        <v>179</v>
      </c>
      <c r="X985" s="21" t="str">
        <f t="shared" si="130"/>
        <v xml:space="preserve"> </v>
      </c>
    </row>
    <row r="986" spans="1:24" ht="72" x14ac:dyDescent="0.3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123"/>
        <v>42091.074166666673</v>
      </c>
      <c r="K986">
        <v>1424918808</v>
      </c>
      <c r="L986" s="10">
        <f t="shared" si="124"/>
        <v>42061.11583333333</v>
      </c>
      <c r="M986" s="11">
        <f t="shared" si="125"/>
        <v>29.958333333343035</v>
      </c>
      <c r="N986" t="b">
        <v>0</v>
      </c>
      <c r="O986" s="9">
        <f t="shared" si="126"/>
        <v>1.06E-2</v>
      </c>
      <c r="P986" s="14">
        <f t="shared" si="127"/>
        <v>35.333333333333336</v>
      </c>
      <c r="Q986" s="14" t="s">
        <v>8323</v>
      </c>
      <c r="R986" s="14" t="s">
        <v>8325</v>
      </c>
      <c r="S986">
        <v>3</v>
      </c>
      <c r="T986" t="b">
        <v>0</v>
      </c>
      <c r="U986" t="s">
        <v>8273</v>
      </c>
      <c r="V986" t="str">
        <f t="shared" si="128"/>
        <v xml:space="preserve"> </v>
      </c>
      <c r="W986" s="21">
        <f t="shared" si="129"/>
        <v>3</v>
      </c>
      <c r="X986" s="21" t="str">
        <f t="shared" si="130"/>
        <v xml:space="preserve"> </v>
      </c>
    </row>
    <row r="987" spans="1:24" ht="43.2" x14ac:dyDescent="0.3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123"/>
        <v>42369.958333333328</v>
      </c>
      <c r="K987">
        <v>1449011610</v>
      </c>
      <c r="L987" s="10">
        <f t="shared" si="124"/>
        <v>42339.967708333337</v>
      </c>
      <c r="M987" s="11">
        <f t="shared" si="125"/>
        <v>29.990624999991269</v>
      </c>
      <c r="N987" t="b">
        <v>0</v>
      </c>
      <c r="O987" s="9">
        <f t="shared" si="126"/>
        <v>6.2933333333333327E-2</v>
      </c>
      <c r="P987" s="14">
        <f t="shared" si="127"/>
        <v>82.086956521739125</v>
      </c>
      <c r="Q987" s="14" t="s">
        <v>8323</v>
      </c>
      <c r="R987" s="14" t="s">
        <v>8325</v>
      </c>
      <c r="S987">
        <v>23</v>
      </c>
      <c r="T987" t="b">
        <v>0</v>
      </c>
      <c r="U987" t="s">
        <v>8273</v>
      </c>
      <c r="V987" t="str">
        <f t="shared" si="128"/>
        <v xml:space="preserve"> </v>
      </c>
      <c r="W987" s="21">
        <f t="shared" si="129"/>
        <v>23</v>
      </c>
      <c r="X987" s="21" t="str">
        <f t="shared" si="130"/>
        <v xml:space="preserve"> </v>
      </c>
    </row>
    <row r="988" spans="1:24" ht="57.6" x14ac:dyDescent="0.3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123"/>
        <v>42379</v>
      </c>
      <c r="K988">
        <v>1447698300</v>
      </c>
      <c r="L988" s="10">
        <f t="shared" si="124"/>
        <v>42324.767361111109</v>
      </c>
      <c r="M988" s="11">
        <f t="shared" si="125"/>
        <v>54.232638888890506</v>
      </c>
      <c r="N988" t="b">
        <v>0</v>
      </c>
      <c r="O988" s="9">
        <f t="shared" si="126"/>
        <v>0.1275</v>
      </c>
      <c r="P988" s="14">
        <f t="shared" si="127"/>
        <v>110.8695652173913</v>
      </c>
      <c r="Q988" s="14" t="s">
        <v>8323</v>
      </c>
      <c r="R988" s="14" t="s">
        <v>8325</v>
      </c>
      <c r="S988">
        <v>23</v>
      </c>
      <c r="T988" t="b">
        <v>0</v>
      </c>
      <c r="U988" t="s">
        <v>8273</v>
      </c>
      <c r="V988" t="str">
        <f t="shared" si="128"/>
        <v xml:space="preserve"> </v>
      </c>
      <c r="W988" s="21">
        <f t="shared" si="129"/>
        <v>23</v>
      </c>
      <c r="X988" s="21" t="str">
        <f t="shared" si="130"/>
        <v xml:space="preserve"> </v>
      </c>
    </row>
    <row r="989" spans="1:24" ht="43.2" x14ac:dyDescent="0.3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123"/>
        <v>41813.294560185182</v>
      </c>
      <c r="K989">
        <v>1400051050</v>
      </c>
      <c r="L989" s="10">
        <f t="shared" si="124"/>
        <v>41773.294560185182</v>
      </c>
      <c r="M989" s="11">
        <f t="shared" si="125"/>
        <v>40</v>
      </c>
      <c r="N989" t="b">
        <v>0</v>
      </c>
      <c r="O989" s="9">
        <f t="shared" si="126"/>
        <v>0.13220000000000001</v>
      </c>
      <c r="P989" s="14">
        <f t="shared" si="127"/>
        <v>161.21951219512195</v>
      </c>
      <c r="Q989" s="14" t="s">
        <v>8323</v>
      </c>
      <c r="R989" s="14" t="s">
        <v>8325</v>
      </c>
      <c r="S989">
        <v>41</v>
      </c>
      <c r="T989" t="b">
        <v>0</v>
      </c>
      <c r="U989" t="s">
        <v>8273</v>
      </c>
      <c r="V989" t="str">
        <f t="shared" si="128"/>
        <v xml:space="preserve"> </v>
      </c>
      <c r="W989" s="21">
        <f t="shared" si="129"/>
        <v>41</v>
      </c>
      <c r="X989" s="21" t="str">
        <f t="shared" si="130"/>
        <v xml:space="preserve"> </v>
      </c>
    </row>
    <row r="990" spans="1:24" ht="57.6" x14ac:dyDescent="0.3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123"/>
        <v>42644.356770833328</v>
      </c>
      <c r="K990">
        <v>1472718825</v>
      </c>
      <c r="L990" s="10">
        <f t="shared" si="124"/>
        <v>42614.356770833328</v>
      </c>
      <c r="M990" s="11">
        <f t="shared" si="125"/>
        <v>30</v>
      </c>
      <c r="N990" t="b">
        <v>0</v>
      </c>
      <c r="O990" s="9">
        <f t="shared" si="126"/>
        <v>0</v>
      </c>
      <c r="P990" s="14">
        <f t="shared" si="127"/>
        <v>0</v>
      </c>
      <c r="Q990" s="14" t="s">
        <v>8323</v>
      </c>
      <c r="R990" s="14" t="s">
        <v>8325</v>
      </c>
      <c r="S990">
        <v>0</v>
      </c>
      <c r="T990" t="b">
        <v>0</v>
      </c>
      <c r="U990" t="s">
        <v>8273</v>
      </c>
      <c r="V990" t="str">
        <f t="shared" si="128"/>
        <v xml:space="preserve"> </v>
      </c>
      <c r="W990" s="21">
        <f t="shared" si="129"/>
        <v>0</v>
      </c>
      <c r="X990" s="21" t="str">
        <f t="shared" si="130"/>
        <v xml:space="preserve"> </v>
      </c>
    </row>
    <row r="991" spans="1:24" ht="28.8" x14ac:dyDescent="0.3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123"/>
        <v>42641.933969907404</v>
      </c>
      <c r="K991">
        <v>1472509495</v>
      </c>
      <c r="L991" s="10">
        <f t="shared" si="124"/>
        <v>42611.933969907404</v>
      </c>
      <c r="M991" s="11">
        <f t="shared" si="125"/>
        <v>30</v>
      </c>
      <c r="N991" t="b">
        <v>0</v>
      </c>
      <c r="O991" s="9">
        <f t="shared" si="126"/>
        <v>0.16769999999999999</v>
      </c>
      <c r="P991" s="14">
        <f t="shared" si="127"/>
        <v>52.40625</v>
      </c>
      <c r="Q991" s="14" t="s">
        <v>8323</v>
      </c>
      <c r="R991" s="14" t="s">
        <v>8325</v>
      </c>
      <c r="S991">
        <v>32</v>
      </c>
      <c r="T991" t="b">
        <v>0</v>
      </c>
      <c r="U991" t="s">
        <v>8273</v>
      </c>
      <c r="V991" t="str">
        <f t="shared" si="128"/>
        <v xml:space="preserve"> </v>
      </c>
      <c r="W991" s="21">
        <f t="shared" si="129"/>
        <v>32</v>
      </c>
      <c r="X991" s="21" t="str">
        <f t="shared" si="130"/>
        <v xml:space="preserve"> </v>
      </c>
    </row>
    <row r="992" spans="1:24" ht="43.2" x14ac:dyDescent="0.3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123"/>
        <v>41885.784305555557</v>
      </c>
      <c r="K992">
        <v>1407178164</v>
      </c>
      <c r="L992" s="10">
        <f t="shared" si="124"/>
        <v>41855.784305555557</v>
      </c>
      <c r="M992" s="11">
        <f t="shared" si="125"/>
        <v>30</v>
      </c>
      <c r="N992" t="b">
        <v>0</v>
      </c>
      <c r="O992" s="9">
        <f t="shared" si="126"/>
        <v>1.0399999999999999E-3</v>
      </c>
      <c r="P992" s="14">
        <f t="shared" si="127"/>
        <v>13</v>
      </c>
      <c r="Q992" s="14" t="s">
        <v>8323</v>
      </c>
      <c r="R992" s="14" t="s">
        <v>8325</v>
      </c>
      <c r="S992">
        <v>2</v>
      </c>
      <c r="T992" t="b">
        <v>0</v>
      </c>
      <c r="U992" t="s">
        <v>8273</v>
      </c>
      <c r="V992" t="str">
        <f t="shared" si="128"/>
        <v xml:space="preserve"> </v>
      </c>
      <c r="W992" s="21">
        <f t="shared" si="129"/>
        <v>2</v>
      </c>
      <c r="X992" s="21" t="str">
        <f t="shared" si="130"/>
        <v xml:space="preserve"> </v>
      </c>
    </row>
    <row r="993" spans="1:24" ht="72" x14ac:dyDescent="0.3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123"/>
        <v>42563.785416666666</v>
      </c>
      <c r="K993">
        <v>1466186988</v>
      </c>
      <c r="L993" s="10">
        <f t="shared" si="124"/>
        <v>42538.75680555556</v>
      </c>
      <c r="M993" s="11">
        <f t="shared" si="125"/>
        <v>25.02861111110542</v>
      </c>
      <c r="N993" t="b">
        <v>0</v>
      </c>
      <c r="O993" s="9">
        <f t="shared" si="126"/>
        <v>4.24E-2</v>
      </c>
      <c r="P993" s="14">
        <f t="shared" si="127"/>
        <v>30.285714285714285</v>
      </c>
      <c r="Q993" s="14" t="s">
        <v>8323</v>
      </c>
      <c r="R993" s="14" t="s">
        <v>8325</v>
      </c>
      <c r="S993">
        <v>7</v>
      </c>
      <c r="T993" t="b">
        <v>0</v>
      </c>
      <c r="U993" t="s">
        <v>8273</v>
      </c>
      <c r="V993" t="str">
        <f t="shared" si="128"/>
        <v xml:space="preserve"> </v>
      </c>
      <c r="W993" s="21">
        <f t="shared" si="129"/>
        <v>7</v>
      </c>
      <c r="X993" s="21" t="str">
        <f t="shared" si="130"/>
        <v xml:space="preserve"> </v>
      </c>
    </row>
    <row r="994" spans="1:24" ht="43.2" x14ac:dyDescent="0.3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123"/>
        <v>42497.883321759262</v>
      </c>
      <c r="K994">
        <v>1457475119</v>
      </c>
      <c r="L994" s="10">
        <f t="shared" si="124"/>
        <v>42437.924988425926</v>
      </c>
      <c r="M994" s="11">
        <f t="shared" si="125"/>
        <v>59.958333333335759</v>
      </c>
      <c r="N994" t="b">
        <v>0</v>
      </c>
      <c r="O994" s="9">
        <f t="shared" si="126"/>
        <v>4.6699999999999997E-3</v>
      </c>
      <c r="P994" s="14">
        <f t="shared" si="127"/>
        <v>116.75</v>
      </c>
      <c r="Q994" s="14" t="s">
        <v>8323</v>
      </c>
      <c r="R994" s="14" t="s">
        <v>8325</v>
      </c>
      <c r="S994">
        <v>4</v>
      </c>
      <c r="T994" t="b">
        <v>0</v>
      </c>
      <c r="U994" t="s">
        <v>8273</v>
      </c>
      <c r="V994" t="str">
        <f t="shared" si="128"/>
        <v xml:space="preserve"> </v>
      </c>
      <c r="W994" s="21">
        <f t="shared" si="129"/>
        <v>4</v>
      </c>
      <c r="X994" s="21" t="str">
        <f t="shared" si="130"/>
        <v xml:space="preserve"> </v>
      </c>
    </row>
    <row r="995" spans="1:24" ht="43.2" x14ac:dyDescent="0.3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123"/>
        <v>42686.208333333328</v>
      </c>
      <c r="K995">
        <v>1476054568</v>
      </c>
      <c r="L995" s="10">
        <f t="shared" si="124"/>
        <v>42652.964907407411</v>
      </c>
      <c r="M995" s="11">
        <f t="shared" si="125"/>
        <v>33.243425925917109</v>
      </c>
      <c r="N995" t="b">
        <v>0</v>
      </c>
      <c r="O995" s="9">
        <f t="shared" si="126"/>
        <v>0.25087142857142858</v>
      </c>
      <c r="P995" s="14">
        <f t="shared" si="127"/>
        <v>89.59693877551021</v>
      </c>
      <c r="Q995" s="14" t="s">
        <v>8323</v>
      </c>
      <c r="R995" s="14" t="s">
        <v>8325</v>
      </c>
      <c r="S995">
        <v>196</v>
      </c>
      <c r="T995" t="b">
        <v>0</v>
      </c>
      <c r="U995" t="s">
        <v>8273</v>
      </c>
      <c r="V995" t="str">
        <f t="shared" si="128"/>
        <v xml:space="preserve"> </v>
      </c>
      <c r="W995" s="21">
        <f t="shared" si="129"/>
        <v>196</v>
      </c>
      <c r="X995" s="21" t="str">
        <f t="shared" si="130"/>
        <v xml:space="preserve"> </v>
      </c>
    </row>
    <row r="996" spans="1:24" ht="57.6" x14ac:dyDescent="0.3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123"/>
        <v>41973.957638888889</v>
      </c>
      <c r="K996">
        <v>1412835530</v>
      </c>
      <c r="L996" s="10">
        <f t="shared" si="124"/>
        <v>41921.263078703705</v>
      </c>
      <c r="M996" s="11">
        <f t="shared" si="125"/>
        <v>52.694560185183946</v>
      </c>
      <c r="N996" t="b">
        <v>0</v>
      </c>
      <c r="O996" s="9">
        <f t="shared" si="126"/>
        <v>2.3345000000000001E-2</v>
      </c>
      <c r="P996" s="14">
        <f t="shared" si="127"/>
        <v>424.45454545454544</v>
      </c>
      <c r="Q996" s="14" t="s">
        <v>8323</v>
      </c>
      <c r="R996" s="14" t="s">
        <v>8325</v>
      </c>
      <c r="S996">
        <v>11</v>
      </c>
      <c r="T996" t="b">
        <v>0</v>
      </c>
      <c r="U996" t="s">
        <v>8273</v>
      </c>
      <c r="V996" t="str">
        <f t="shared" si="128"/>
        <v xml:space="preserve"> </v>
      </c>
      <c r="W996" s="21">
        <f t="shared" si="129"/>
        <v>11</v>
      </c>
      <c r="X996" s="21" t="str">
        <f t="shared" si="130"/>
        <v xml:space="preserve"> </v>
      </c>
    </row>
    <row r="997" spans="1:24" ht="43.2" x14ac:dyDescent="0.3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123"/>
        <v>41972.666666666672</v>
      </c>
      <c r="K997">
        <v>1415140480</v>
      </c>
      <c r="L997" s="10">
        <f t="shared" si="124"/>
        <v>41947.940740740742</v>
      </c>
      <c r="M997" s="11">
        <f t="shared" si="125"/>
        <v>24.725925925929914</v>
      </c>
      <c r="N997" t="b">
        <v>0</v>
      </c>
      <c r="O997" s="9">
        <f t="shared" si="126"/>
        <v>7.2599999999999998E-2</v>
      </c>
      <c r="P997" s="14">
        <f t="shared" si="127"/>
        <v>80.666666666666671</v>
      </c>
      <c r="Q997" s="14" t="s">
        <v>8323</v>
      </c>
      <c r="R997" s="14" t="s">
        <v>8325</v>
      </c>
      <c r="S997">
        <v>9</v>
      </c>
      <c r="T997" t="b">
        <v>0</v>
      </c>
      <c r="U997" t="s">
        <v>8273</v>
      </c>
      <c r="V997" t="str">
        <f t="shared" si="128"/>
        <v xml:space="preserve"> </v>
      </c>
      <c r="W997" s="21">
        <f t="shared" si="129"/>
        <v>9</v>
      </c>
      <c r="X997" s="21" t="str">
        <f t="shared" si="130"/>
        <v xml:space="preserve"> </v>
      </c>
    </row>
    <row r="998" spans="1:24" ht="28.8" x14ac:dyDescent="0.3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123"/>
        <v>41847.643750000003</v>
      </c>
      <c r="K998">
        <v>1403902060</v>
      </c>
      <c r="L998" s="10">
        <f t="shared" si="124"/>
        <v>41817.866435185184</v>
      </c>
      <c r="M998" s="11">
        <f t="shared" si="125"/>
        <v>29.777314814818965</v>
      </c>
      <c r="N998" t="b">
        <v>0</v>
      </c>
      <c r="O998" s="9">
        <f t="shared" si="126"/>
        <v>1.6250000000000001E-2</v>
      </c>
      <c r="P998" s="14">
        <f t="shared" si="127"/>
        <v>13</v>
      </c>
      <c r="Q998" s="14" t="s">
        <v>8323</v>
      </c>
      <c r="R998" s="14" t="s">
        <v>8325</v>
      </c>
      <c r="S998">
        <v>5</v>
      </c>
      <c r="T998" t="b">
        <v>0</v>
      </c>
      <c r="U998" t="s">
        <v>8273</v>
      </c>
      <c r="V998" t="str">
        <f t="shared" si="128"/>
        <v xml:space="preserve"> </v>
      </c>
      <c r="W998" s="21">
        <f t="shared" si="129"/>
        <v>5</v>
      </c>
      <c r="X998" s="21" t="str">
        <f t="shared" si="130"/>
        <v xml:space="preserve"> </v>
      </c>
    </row>
    <row r="999" spans="1:24" ht="28.8" x14ac:dyDescent="0.3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123"/>
        <v>41971.144641203704</v>
      </c>
      <c r="K999">
        <v>1414549697</v>
      </c>
      <c r="L999" s="10">
        <f t="shared" si="124"/>
        <v>41941.10297453704</v>
      </c>
      <c r="M999" s="11">
        <f t="shared" si="125"/>
        <v>30.041666666664241</v>
      </c>
      <c r="N999" t="b">
        <v>0</v>
      </c>
      <c r="O999" s="9">
        <f t="shared" si="126"/>
        <v>1.2999999999999999E-2</v>
      </c>
      <c r="P999" s="14">
        <f t="shared" si="127"/>
        <v>8.125</v>
      </c>
      <c r="Q999" s="14" t="s">
        <v>8323</v>
      </c>
      <c r="R999" s="14" t="s">
        <v>8325</v>
      </c>
      <c r="S999">
        <v>8</v>
      </c>
      <c r="T999" t="b">
        <v>0</v>
      </c>
      <c r="U999" t="s">
        <v>8273</v>
      </c>
      <c r="V999" t="str">
        <f t="shared" si="128"/>
        <v xml:space="preserve"> </v>
      </c>
      <c r="W999" s="21">
        <f t="shared" si="129"/>
        <v>8</v>
      </c>
      <c r="X999" s="21" t="str">
        <f t="shared" si="130"/>
        <v xml:space="preserve"> </v>
      </c>
    </row>
    <row r="1000" spans="1:24" ht="43.2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123"/>
        <v>42327.210659722223</v>
      </c>
      <c r="K1000">
        <v>1444017801</v>
      </c>
      <c r="L1000" s="10">
        <f t="shared" si="124"/>
        <v>42282.168993055559</v>
      </c>
      <c r="M1000" s="11">
        <f t="shared" si="125"/>
        <v>45.041666666664241</v>
      </c>
      <c r="N1000" t="b">
        <v>0</v>
      </c>
      <c r="O1000" s="9">
        <f t="shared" si="126"/>
        <v>0.58558333333333334</v>
      </c>
      <c r="P1000" s="14">
        <f t="shared" si="127"/>
        <v>153.42794759825327</v>
      </c>
      <c r="Q1000" s="14" t="s">
        <v>8323</v>
      </c>
      <c r="R1000" s="14" t="s">
        <v>8325</v>
      </c>
      <c r="S1000">
        <v>229</v>
      </c>
      <c r="T1000" t="b">
        <v>0</v>
      </c>
      <c r="U1000" t="s">
        <v>8273</v>
      </c>
      <c r="V1000" t="str">
        <f t="shared" si="128"/>
        <v xml:space="preserve"> </v>
      </c>
      <c r="W1000" s="21">
        <f t="shared" si="129"/>
        <v>229</v>
      </c>
      <c r="X1000" s="21" t="str">
        <f t="shared" si="130"/>
        <v xml:space="preserve"> </v>
      </c>
    </row>
    <row r="1001" spans="1:24" ht="43.2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123"/>
        <v>41956.334722222222</v>
      </c>
      <c r="K1001">
        <v>1413270690</v>
      </c>
      <c r="L1001" s="10">
        <f t="shared" si="124"/>
        <v>41926.29965277778</v>
      </c>
      <c r="M1001" s="11">
        <f t="shared" si="125"/>
        <v>30.035069444442343</v>
      </c>
      <c r="N1001" t="b">
        <v>0</v>
      </c>
      <c r="O1001" s="9">
        <f t="shared" si="126"/>
        <v>7.7886666666666673E-2</v>
      </c>
      <c r="P1001" s="14">
        <f t="shared" si="127"/>
        <v>292.07499999999999</v>
      </c>
      <c r="Q1001" s="14" t="s">
        <v>8323</v>
      </c>
      <c r="R1001" s="14" t="s">
        <v>8325</v>
      </c>
      <c r="S1001">
        <v>40</v>
      </c>
      <c r="T1001" t="b">
        <v>0</v>
      </c>
      <c r="U1001" t="s">
        <v>8273</v>
      </c>
      <c r="V1001" t="str">
        <f t="shared" si="128"/>
        <v xml:space="preserve"> </v>
      </c>
      <c r="W1001" s="21">
        <f t="shared" si="129"/>
        <v>40</v>
      </c>
      <c r="X1001" s="21" t="str">
        <f t="shared" si="130"/>
        <v xml:space="preserve"> </v>
      </c>
    </row>
    <row r="1002" spans="1:24" ht="43.2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123"/>
        <v>42809.018055555556</v>
      </c>
      <c r="K1002">
        <v>1484357160</v>
      </c>
      <c r="L1002" s="10">
        <f t="shared" si="124"/>
        <v>42749.059722222228</v>
      </c>
      <c r="M1002" s="11">
        <f t="shared" si="125"/>
        <v>59.958333333328483</v>
      </c>
      <c r="N1002" t="b">
        <v>0</v>
      </c>
      <c r="O1002" s="9">
        <f t="shared" si="126"/>
        <v>2.2157147647256063E-2</v>
      </c>
      <c r="P1002" s="14">
        <f t="shared" si="127"/>
        <v>3304</v>
      </c>
      <c r="Q1002" s="14" t="s">
        <v>8323</v>
      </c>
      <c r="R1002" s="14" t="s">
        <v>8325</v>
      </c>
      <c r="S1002">
        <v>6</v>
      </c>
      <c r="T1002" t="b">
        <v>0</v>
      </c>
      <c r="U1002" t="s">
        <v>8273</v>
      </c>
      <c r="V1002" t="str">
        <f t="shared" si="128"/>
        <v xml:space="preserve"> </v>
      </c>
      <c r="W1002" s="21" t="str">
        <f t="shared" si="129"/>
        <v xml:space="preserve"> </v>
      </c>
      <c r="X1002" s="21">
        <f t="shared" si="130"/>
        <v>6</v>
      </c>
    </row>
    <row r="1003" spans="1:24" ht="57.6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123"/>
        <v>42765.720057870371</v>
      </c>
      <c r="K1003">
        <v>1481908613</v>
      </c>
      <c r="L1003" s="10">
        <f t="shared" si="124"/>
        <v>42720.720057870371</v>
      </c>
      <c r="M1003" s="11">
        <f t="shared" si="125"/>
        <v>45</v>
      </c>
      <c r="N1003" t="b">
        <v>0</v>
      </c>
      <c r="O1003" s="9">
        <f t="shared" si="126"/>
        <v>1.04</v>
      </c>
      <c r="P1003" s="14">
        <f t="shared" si="127"/>
        <v>1300</v>
      </c>
      <c r="Q1003" s="14" t="s">
        <v>8323</v>
      </c>
      <c r="R1003" s="14" t="s">
        <v>8325</v>
      </c>
      <c r="S1003">
        <v>4</v>
      </c>
      <c r="T1003" t="b">
        <v>0</v>
      </c>
      <c r="U1003" t="s">
        <v>8273</v>
      </c>
      <c r="V1003" t="str">
        <f t="shared" si="128"/>
        <v xml:space="preserve"> </v>
      </c>
      <c r="W1003" s="21" t="str">
        <f t="shared" si="129"/>
        <v xml:space="preserve"> </v>
      </c>
      <c r="X1003" s="21">
        <f t="shared" si="130"/>
        <v>4</v>
      </c>
    </row>
    <row r="1004" spans="1:24" ht="43.2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123"/>
        <v>42355.249305555553</v>
      </c>
      <c r="K1004">
        <v>1447777514</v>
      </c>
      <c r="L1004" s="10">
        <f t="shared" si="124"/>
        <v>42325.684189814812</v>
      </c>
      <c r="M1004" s="11">
        <f t="shared" si="125"/>
        <v>29.565115740741021</v>
      </c>
      <c r="N1004" t="b">
        <v>0</v>
      </c>
      <c r="O1004" s="9">
        <f t="shared" si="126"/>
        <v>0.29602960296029601</v>
      </c>
      <c r="P1004" s="14">
        <f t="shared" si="127"/>
        <v>134.54545454545453</v>
      </c>
      <c r="Q1004" s="14" t="s">
        <v>8323</v>
      </c>
      <c r="R1004" s="14" t="s">
        <v>8325</v>
      </c>
      <c r="S1004">
        <v>22</v>
      </c>
      <c r="T1004" t="b">
        <v>0</v>
      </c>
      <c r="U1004" t="s">
        <v>8273</v>
      </c>
      <c r="V1004" t="str">
        <f t="shared" si="128"/>
        <v xml:space="preserve"> </v>
      </c>
      <c r="W1004" s="21" t="str">
        <f t="shared" si="129"/>
        <v xml:space="preserve"> </v>
      </c>
      <c r="X1004" s="21">
        <f t="shared" si="130"/>
        <v>22</v>
      </c>
    </row>
    <row r="1005" spans="1:24" ht="43.2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123"/>
        <v>42810.667372685188</v>
      </c>
      <c r="K1005">
        <v>1487091661</v>
      </c>
      <c r="L1005" s="10">
        <f t="shared" si="124"/>
        <v>42780.709039351852</v>
      </c>
      <c r="M1005" s="11">
        <f t="shared" si="125"/>
        <v>29.958333333335759</v>
      </c>
      <c r="N1005" t="b">
        <v>0</v>
      </c>
      <c r="O1005" s="9">
        <f t="shared" si="126"/>
        <v>0.16055</v>
      </c>
      <c r="P1005" s="14">
        <f t="shared" si="127"/>
        <v>214.06666666666666</v>
      </c>
      <c r="Q1005" s="14" t="s">
        <v>8323</v>
      </c>
      <c r="R1005" s="14" t="s">
        <v>8325</v>
      </c>
      <c r="S1005">
        <v>15</v>
      </c>
      <c r="T1005" t="b">
        <v>0</v>
      </c>
      <c r="U1005" t="s">
        <v>8273</v>
      </c>
      <c r="V1005" t="str">
        <f t="shared" si="128"/>
        <v xml:space="preserve"> </v>
      </c>
      <c r="W1005" s="21" t="str">
        <f t="shared" si="129"/>
        <v xml:space="preserve"> </v>
      </c>
      <c r="X1005" s="21">
        <f t="shared" si="130"/>
        <v>15</v>
      </c>
    </row>
    <row r="1006" spans="1:24" ht="28.8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123"/>
        <v>42418.708645833336</v>
      </c>
      <c r="K1006">
        <v>1453222827</v>
      </c>
      <c r="L1006" s="10">
        <f t="shared" si="124"/>
        <v>42388.708645833336</v>
      </c>
      <c r="M1006" s="11">
        <f t="shared" si="125"/>
        <v>30</v>
      </c>
      <c r="N1006" t="b">
        <v>0</v>
      </c>
      <c r="O1006" s="9">
        <f t="shared" si="126"/>
        <v>0.82208000000000003</v>
      </c>
      <c r="P1006" s="14">
        <f t="shared" si="127"/>
        <v>216.33684210526314</v>
      </c>
      <c r="Q1006" s="14" t="s">
        <v>8323</v>
      </c>
      <c r="R1006" s="14" t="s">
        <v>8325</v>
      </c>
      <c r="S1006">
        <v>95</v>
      </c>
      <c r="T1006" t="b">
        <v>0</v>
      </c>
      <c r="U1006" t="s">
        <v>8273</v>
      </c>
      <c r="V1006" t="str">
        <f t="shared" si="128"/>
        <v xml:space="preserve"> </v>
      </c>
      <c r="W1006" s="21" t="str">
        <f t="shared" si="129"/>
        <v xml:space="preserve"> </v>
      </c>
      <c r="X1006" s="21">
        <f t="shared" si="130"/>
        <v>95</v>
      </c>
    </row>
    <row r="1007" spans="1:24" ht="43.2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123"/>
        <v>42307.624803240738</v>
      </c>
      <c r="K1007">
        <v>1443538783</v>
      </c>
      <c r="L1007" s="10">
        <f t="shared" si="124"/>
        <v>42276.624803240738</v>
      </c>
      <c r="M1007" s="11">
        <f t="shared" si="125"/>
        <v>31</v>
      </c>
      <c r="N1007" t="b">
        <v>0</v>
      </c>
      <c r="O1007" s="9">
        <f t="shared" si="126"/>
        <v>0.75051000000000001</v>
      </c>
      <c r="P1007" s="14">
        <f t="shared" si="127"/>
        <v>932.31055900621118</v>
      </c>
      <c r="Q1007" s="14" t="s">
        <v>8323</v>
      </c>
      <c r="R1007" s="14" t="s">
        <v>8325</v>
      </c>
      <c r="S1007">
        <v>161</v>
      </c>
      <c r="T1007" t="b">
        <v>0</v>
      </c>
      <c r="U1007" t="s">
        <v>8273</v>
      </c>
      <c r="V1007" t="str">
        <f t="shared" si="128"/>
        <v xml:space="preserve"> </v>
      </c>
      <c r="W1007" s="21" t="str">
        <f t="shared" si="129"/>
        <v xml:space="preserve"> </v>
      </c>
      <c r="X1007" s="21">
        <f t="shared" si="130"/>
        <v>161</v>
      </c>
    </row>
    <row r="1008" spans="1:24" ht="43.2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123"/>
        <v>41985.299305555556</v>
      </c>
      <c r="K1008">
        <v>1417654672</v>
      </c>
      <c r="L1008" s="10">
        <f t="shared" si="124"/>
        <v>41977.040185185186</v>
      </c>
      <c r="M1008" s="11">
        <f t="shared" si="125"/>
        <v>8.2591203703705105</v>
      </c>
      <c r="N1008" t="b">
        <v>0</v>
      </c>
      <c r="O1008" s="9">
        <f t="shared" si="126"/>
        <v>5.8500000000000003E-2</v>
      </c>
      <c r="P1008" s="14">
        <f t="shared" si="127"/>
        <v>29.25</v>
      </c>
      <c r="Q1008" s="14" t="s">
        <v>8323</v>
      </c>
      <c r="R1008" s="14" t="s">
        <v>8325</v>
      </c>
      <c r="S1008">
        <v>8</v>
      </c>
      <c r="T1008" t="b">
        <v>0</v>
      </c>
      <c r="U1008" t="s">
        <v>8273</v>
      </c>
      <c r="V1008" t="str">
        <f t="shared" si="128"/>
        <v xml:space="preserve"> </v>
      </c>
      <c r="W1008" s="21" t="str">
        <f t="shared" si="129"/>
        <v xml:space="preserve"> </v>
      </c>
      <c r="X1008" s="21">
        <f t="shared" si="130"/>
        <v>8</v>
      </c>
    </row>
    <row r="1009" spans="1:24" ht="43.2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123"/>
        <v>42718.6252662037</v>
      </c>
      <c r="K1009">
        <v>1478095223</v>
      </c>
      <c r="L1009" s="10">
        <f t="shared" si="124"/>
        <v>42676.583599537036</v>
      </c>
      <c r="M1009" s="11">
        <f t="shared" si="125"/>
        <v>42.041666666664241</v>
      </c>
      <c r="N1009" t="b">
        <v>0</v>
      </c>
      <c r="O1009" s="9">
        <f t="shared" si="126"/>
        <v>0.44319999999999998</v>
      </c>
      <c r="P1009" s="14">
        <f t="shared" si="127"/>
        <v>174.94736842105263</v>
      </c>
      <c r="Q1009" s="14" t="s">
        <v>8323</v>
      </c>
      <c r="R1009" s="14" t="s">
        <v>8325</v>
      </c>
      <c r="S1009">
        <v>76</v>
      </c>
      <c r="T1009" t="b">
        <v>0</v>
      </c>
      <c r="U1009" t="s">
        <v>8273</v>
      </c>
      <c r="V1009" t="str">
        <f t="shared" si="128"/>
        <v xml:space="preserve"> </v>
      </c>
      <c r="W1009" s="21" t="str">
        <f t="shared" si="129"/>
        <v xml:space="preserve"> </v>
      </c>
      <c r="X1009" s="21">
        <f t="shared" si="130"/>
        <v>76</v>
      </c>
    </row>
    <row r="1010" spans="1:24" ht="43.2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123"/>
        <v>42732.809201388889</v>
      </c>
      <c r="K1010">
        <v>1480361115</v>
      </c>
      <c r="L1010" s="10">
        <f t="shared" si="124"/>
        <v>42702.809201388889</v>
      </c>
      <c r="M1010" s="11">
        <f t="shared" si="125"/>
        <v>30</v>
      </c>
      <c r="N1010" t="b">
        <v>0</v>
      </c>
      <c r="O1010" s="9">
        <f t="shared" si="126"/>
        <v>2.6737967914438501E-3</v>
      </c>
      <c r="P1010" s="14">
        <f t="shared" si="127"/>
        <v>250</v>
      </c>
      <c r="Q1010" s="14" t="s">
        <v>8323</v>
      </c>
      <c r="R1010" s="14" t="s">
        <v>8325</v>
      </c>
      <c r="S1010">
        <v>1</v>
      </c>
      <c r="T1010" t="b">
        <v>0</v>
      </c>
      <c r="U1010" t="s">
        <v>8273</v>
      </c>
      <c r="V1010" t="str">
        <f t="shared" si="128"/>
        <v xml:space="preserve"> </v>
      </c>
      <c r="W1010" s="21" t="str">
        <f t="shared" si="129"/>
        <v xml:space="preserve"> </v>
      </c>
      <c r="X1010" s="21">
        <f t="shared" si="130"/>
        <v>1</v>
      </c>
    </row>
    <row r="1011" spans="1:24" ht="57.6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123"/>
        <v>42540.604699074072</v>
      </c>
      <c r="K1011">
        <v>1463754646</v>
      </c>
      <c r="L1011" s="10">
        <f t="shared" si="124"/>
        <v>42510.604699074072</v>
      </c>
      <c r="M1011" s="11">
        <f t="shared" si="125"/>
        <v>30</v>
      </c>
      <c r="N1011" t="b">
        <v>0</v>
      </c>
      <c r="O1011" s="9">
        <f t="shared" si="126"/>
        <v>0.1313</v>
      </c>
      <c r="P1011" s="14">
        <f t="shared" si="127"/>
        <v>65</v>
      </c>
      <c r="Q1011" s="14" t="s">
        <v>8323</v>
      </c>
      <c r="R1011" s="14" t="s">
        <v>8325</v>
      </c>
      <c r="S1011">
        <v>101</v>
      </c>
      <c r="T1011" t="b">
        <v>0</v>
      </c>
      <c r="U1011" t="s">
        <v>8273</v>
      </c>
      <c r="V1011" t="str">
        <f t="shared" si="128"/>
        <v xml:space="preserve"> </v>
      </c>
      <c r="W1011" s="21" t="str">
        <f t="shared" si="129"/>
        <v xml:space="preserve"> </v>
      </c>
      <c r="X1011" s="21">
        <f t="shared" si="130"/>
        <v>101</v>
      </c>
    </row>
    <row r="1012" spans="1:24" ht="43.2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123"/>
        <v>42618.124305555553</v>
      </c>
      <c r="K1012">
        <v>1468180462</v>
      </c>
      <c r="L1012" s="10">
        <f t="shared" si="124"/>
        <v>42561.829421296294</v>
      </c>
      <c r="M1012" s="11">
        <f t="shared" si="125"/>
        <v>56.294884259259561</v>
      </c>
      <c r="N1012" t="b">
        <v>0</v>
      </c>
      <c r="O1012" s="9">
        <f t="shared" si="126"/>
        <v>1.9088937093275488E-3</v>
      </c>
      <c r="P1012" s="14">
        <f t="shared" si="127"/>
        <v>55</v>
      </c>
      <c r="Q1012" s="14" t="s">
        <v>8323</v>
      </c>
      <c r="R1012" s="14" t="s">
        <v>8325</v>
      </c>
      <c r="S1012">
        <v>4</v>
      </c>
      <c r="T1012" t="b">
        <v>0</v>
      </c>
      <c r="U1012" t="s">
        <v>8273</v>
      </c>
      <c r="V1012" t="str">
        <f t="shared" si="128"/>
        <v xml:space="preserve"> </v>
      </c>
      <c r="W1012" s="21" t="str">
        <f t="shared" si="129"/>
        <v xml:space="preserve"> </v>
      </c>
      <c r="X1012" s="21">
        <f t="shared" si="130"/>
        <v>4</v>
      </c>
    </row>
    <row r="1013" spans="1:24" ht="43.2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123"/>
        <v>41991.898090277777</v>
      </c>
      <c r="K1013">
        <v>1415050395</v>
      </c>
      <c r="L1013" s="10">
        <f t="shared" si="124"/>
        <v>41946.898090277777</v>
      </c>
      <c r="M1013" s="11">
        <f t="shared" si="125"/>
        <v>45</v>
      </c>
      <c r="N1013" t="b">
        <v>0</v>
      </c>
      <c r="O1013" s="9">
        <f t="shared" si="126"/>
        <v>3.7499999999999999E-3</v>
      </c>
      <c r="P1013" s="14">
        <f t="shared" si="127"/>
        <v>75</v>
      </c>
      <c r="Q1013" s="14" t="s">
        <v>8323</v>
      </c>
      <c r="R1013" s="14" t="s">
        <v>8325</v>
      </c>
      <c r="S1013">
        <v>1</v>
      </c>
      <c r="T1013" t="b">
        <v>0</v>
      </c>
      <c r="U1013" t="s">
        <v>8273</v>
      </c>
      <c r="V1013" t="str">
        <f t="shared" si="128"/>
        <v xml:space="preserve"> </v>
      </c>
      <c r="W1013" s="21" t="str">
        <f t="shared" si="129"/>
        <v xml:space="preserve"> </v>
      </c>
      <c r="X1013" s="21">
        <f t="shared" si="130"/>
        <v>1</v>
      </c>
    </row>
    <row r="1014" spans="1:24" ht="57.6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123"/>
        <v>42759.440416666665</v>
      </c>
      <c r="K1014">
        <v>1481366052</v>
      </c>
      <c r="L1014" s="10">
        <f t="shared" si="124"/>
        <v>42714.440416666665</v>
      </c>
      <c r="M1014" s="11">
        <f t="shared" si="125"/>
        <v>45</v>
      </c>
      <c r="N1014" t="b">
        <v>0</v>
      </c>
      <c r="O1014" s="9">
        <f t="shared" si="126"/>
        <v>215.35021</v>
      </c>
      <c r="P1014" s="14">
        <f t="shared" si="127"/>
        <v>1389.3561935483872</v>
      </c>
      <c r="Q1014" s="14" t="s">
        <v>8323</v>
      </c>
      <c r="R1014" s="14" t="s">
        <v>8325</v>
      </c>
      <c r="S1014">
        <v>775</v>
      </c>
      <c r="T1014" t="b">
        <v>0</v>
      </c>
      <c r="U1014" t="s">
        <v>8273</v>
      </c>
      <c r="V1014" t="str">
        <f t="shared" si="128"/>
        <v xml:space="preserve"> </v>
      </c>
      <c r="W1014" s="21" t="str">
        <f t="shared" si="129"/>
        <v xml:space="preserve"> </v>
      </c>
      <c r="X1014" s="21">
        <f t="shared" si="130"/>
        <v>775</v>
      </c>
    </row>
    <row r="1015" spans="1:24" ht="43.2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123"/>
        <v>42367.833333333328</v>
      </c>
      <c r="K1015">
        <v>1449000056</v>
      </c>
      <c r="L1015" s="10">
        <f t="shared" si="124"/>
        <v>42339.833981481483</v>
      </c>
      <c r="M1015" s="11">
        <f t="shared" si="125"/>
        <v>27.999351851845859</v>
      </c>
      <c r="N1015" t="b">
        <v>0</v>
      </c>
      <c r="O1015" s="9">
        <f t="shared" si="126"/>
        <v>0.34527999999999998</v>
      </c>
      <c r="P1015" s="14">
        <f t="shared" si="127"/>
        <v>95.911111111111111</v>
      </c>
      <c r="Q1015" s="14" t="s">
        <v>8323</v>
      </c>
      <c r="R1015" s="14" t="s">
        <v>8325</v>
      </c>
      <c r="S1015">
        <v>90</v>
      </c>
      <c r="T1015" t="b">
        <v>0</v>
      </c>
      <c r="U1015" t="s">
        <v>8273</v>
      </c>
      <c r="V1015" t="str">
        <f t="shared" si="128"/>
        <v xml:space="preserve"> </v>
      </c>
      <c r="W1015" s="21" t="str">
        <f t="shared" si="129"/>
        <v xml:space="preserve"> </v>
      </c>
      <c r="X1015" s="21">
        <f t="shared" si="130"/>
        <v>90</v>
      </c>
    </row>
    <row r="1016" spans="1:24" ht="28.8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123"/>
        <v>42005.002488425926</v>
      </c>
      <c r="K1016">
        <v>1415750615</v>
      </c>
      <c r="L1016" s="10">
        <f t="shared" si="124"/>
        <v>41955.002488425926</v>
      </c>
      <c r="M1016" s="11">
        <f t="shared" si="125"/>
        <v>50</v>
      </c>
      <c r="N1016" t="b">
        <v>0</v>
      </c>
      <c r="O1016" s="9">
        <f t="shared" si="126"/>
        <v>0.30599999999999999</v>
      </c>
      <c r="P1016" s="14">
        <f t="shared" si="127"/>
        <v>191.25</v>
      </c>
      <c r="Q1016" s="14" t="s">
        <v>8323</v>
      </c>
      <c r="R1016" s="14" t="s">
        <v>8325</v>
      </c>
      <c r="S1016">
        <v>16</v>
      </c>
      <c r="T1016" t="b">
        <v>0</v>
      </c>
      <c r="U1016" t="s">
        <v>8273</v>
      </c>
      <c r="V1016" t="str">
        <f t="shared" si="128"/>
        <v xml:space="preserve"> </v>
      </c>
      <c r="W1016" s="21" t="str">
        <f t="shared" si="129"/>
        <v xml:space="preserve"> </v>
      </c>
      <c r="X1016" s="21">
        <f t="shared" si="130"/>
        <v>16</v>
      </c>
    </row>
    <row r="1017" spans="1:24" ht="28.8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123"/>
        <v>42333.920081018514</v>
      </c>
      <c r="K1017">
        <v>1445893495</v>
      </c>
      <c r="L1017" s="10">
        <f t="shared" si="124"/>
        <v>42303.878414351857</v>
      </c>
      <c r="M1017" s="11">
        <f t="shared" si="125"/>
        <v>30.041666666656965</v>
      </c>
      <c r="N1017" t="b">
        <v>0</v>
      </c>
      <c r="O1017" s="9">
        <f t="shared" si="126"/>
        <v>2.6666666666666668E-2</v>
      </c>
      <c r="P1017" s="14">
        <f t="shared" si="127"/>
        <v>40</v>
      </c>
      <c r="Q1017" s="14" t="s">
        <v>8323</v>
      </c>
      <c r="R1017" s="14" t="s">
        <v>8325</v>
      </c>
      <c r="S1017">
        <v>6</v>
      </c>
      <c r="T1017" t="b">
        <v>0</v>
      </c>
      <c r="U1017" t="s">
        <v>8273</v>
      </c>
      <c r="V1017" t="str">
        <f t="shared" si="128"/>
        <v xml:space="preserve"> </v>
      </c>
      <c r="W1017" s="21" t="str">
        <f t="shared" si="129"/>
        <v xml:space="preserve"> </v>
      </c>
      <c r="X1017" s="21">
        <f t="shared" si="130"/>
        <v>6</v>
      </c>
    </row>
    <row r="1018" spans="1:24" ht="43.2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123"/>
        <v>42467.065462962957</v>
      </c>
      <c r="K1018">
        <v>1456108456</v>
      </c>
      <c r="L1018" s="10">
        <f t="shared" si="124"/>
        <v>42422.107129629629</v>
      </c>
      <c r="M1018" s="11">
        <f t="shared" si="125"/>
        <v>44.958333333328483</v>
      </c>
      <c r="N1018" t="b">
        <v>0</v>
      </c>
      <c r="O1018" s="9">
        <f t="shared" si="126"/>
        <v>2.8420000000000001E-2</v>
      </c>
      <c r="P1018" s="14">
        <f t="shared" si="127"/>
        <v>74.78947368421052</v>
      </c>
      <c r="Q1018" s="14" t="s">
        <v>8323</v>
      </c>
      <c r="R1018" s="14" t="s">
        <v>8325</v>
      </c>
      <c r="S1018">
        <v>38</v>
      </c>
      <c r="T1018" t="b">
        <v>0</v>
      </c>
      <c r="U1018" t="s">
        <v>8273</v>
      </c>
      <c r="V1018" t="str">
        <f t="shared" si="128"/>
        <v xml:space="preserve"> </v>
      </c>
      <c r="W1018" s="21" t="str">
        <f t="shared" si="129"/>
        <v xml:space="preserve"> </v>
      </c>
      <c r="X1018" s="21">
        <f t="shared" si="130"/>
        <v>38</v>
      </c>
    </row>
    <row r="1019" spans="1:24" ht="43.2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123"/>
        <v>42329.716840277775</v>
      </c>
      <c r="K1019">
        <v>1444666335</v>
      </c>
      <c r="L1019" s="10">
        <f t="shared" si="124"/>
        <v>42289.675173611111</v>
      </c>
      <c r="M1019" s="11">
        <f t="shared" si="125"/>
        <v>40.041666666664241</v>
      </c>
      <c r="N1019" t="b">
        <v>0</v>
      </c>
      <c r="O1019" s="9">
        <f t="shared" si="126"/>
        <v>0.22878799999999999</v>
      </c>
      <c r="P1019" s="14">
        <f t="shared" si="127"/>
        <v>161.11830985915492</v>
      </c>
      <c r="Q1019" s="14" t="s">
        <v>8323</v>
      </c>
      <c r="R1019" s="14" t="s">
        <v>8325</v>
      </c>
      <c r="S1019">
        <v>355</v>
      </c>
      <c r="T1019" t="b">
        <v>0</v>
      </c>
      <c r="U1019" t="s">
        <v>8273</v>
      </c>
      <c r="V1019" t="str">
        <f t="shared" si="128"/>
        <v xml:space="preserve"> </v>
      </c>
      <c r="W1019" s="21" t="str">
        <f t="shared" si="129"/>
        <v xml:space="preserve"> </v>
      </c>
      <c r="X1019" s="21">
        <f t="shared" si="130"/>
        <v>355</v>
      </c>
    </row>
    <row r="1020" spans="1:24" ht="43.2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123"/>
        <v>42565.492280092592</v>
      </c>
      <c r="K1020">
        <v>1465904933</v>
      </c>
      <c r="L1020" s="10">
        <f t="shared" si="124"/>
        <v>42535.492280092592</v>
      </c>
      <c r="M1020" s="11">
        <f t="shared" si="125"/>
        <v>30</v>
      </c>
      <c r="N1020" t="b">
        <v>0</v>
      </c>
      <c r="O1020" s="9">
        <f t="shared" si="126"/>
        <v>3.1050000000000001E-2</v>
      </c>
      <c r="P1020" s="14">
        <f t="shared" si="127"/>
        <v>88.714285714285708</v>
      </c>
      <c r="Q1020" s="14" t="s">
        <v>8323</v>
      </c>
      <c r="R1020" s="14" t="s">
        <v>8325</v>
      </c>
      <c r="S1020">
        <v>7</v>
      </c>
      <c r="T1020" t="b">
        <v>0</v>
      </c>
      <c r="U1020" t="s">
        <v>8273</v>
      </c>
      <c r="V1020" t="str">
        <f t="shared" si="128"/>
        <v xml:space="preserve"> </v>
      </c>
      <c r="W1020" s="21" t="str">
        <f t="shared" si="129"/>
        <v xml:space="preserve"> </v>
      </c>
      <c r="X1020" s="21">
        <f t="shared" si="130"/>
        <v>7</v>
      </c>
    </row>
    <row r="1021" spans="1:24" ht="43.2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123"/>
        <v>42039.973946759259</v>
      </c>
      <c r="K1021">
        <v>1420500149</v>
      </c>
      <c r="L1021" s="10">
        <f t="shared" si="124"/>
        <v>42009.973946759259</v>
      </c>
      <c r="M1021" s="11">
        <f t="shared" si="125"/>
        <v>30</v>
      </c>
      <c r="N1021" t="b">
        <v>0</v>
      </c>
      <c r="O1021" s="9">
        <f t="shared" si="126"/>
        <v>0.47333333333333333</v>
      </c>
      <c r="P1021" s="14">
        <f t="shared" si="127"/>
        <v>53.25</v>
      </c>
      <c r="Q1021" s="14" t="s">
        <v>8323</v>
      </c>
      <c r="R1021" s="14" t="s">
        <v>8325</v>
      </c>
      <c r="S1021">
        <v>400</v>
      </c>
      <c r="T1021" t="b">
        <v>0</v>
      </c>
      <c r="U1021" t="s">
        <v>8273</v>
      </c>
      <c r="V1021" t="str">
        <f t="shared" si="128"/>
        <v xml:space="preserve"> </v>
      </c>
      <c r="W1021" s="21" t="str">
        <f t="shared" si="129"/>
        <v xml:space="preserve"> </v>
      </c>
      <c r="X1021" s="21">
        <f t="shared" si="130"/>
        <v>400</v>
      </c>
    </row>
    <row r="1022" spans="1:24" ht="43.2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123"/>
        <v>42157.032638888893</v>
      </c>
      <c r="K1022">
        <v>1430617209</v>
      </c>
      <c r="L1022" s="10">
        <f t="shared" si="124"/>
        <v>42127.069548611107</v>
      </c>
      <c r="M1022" s="11">
        <f t="shared" si="125"/>
        <v>29.96309027778625</v>
      </c>
      <c r="N1022" t="b">
        <v>0</v>
      </c>
      <c r="O1022" s="9">
        <f t="shared" si="126"/>
        <v>2.0554838709677421</v>
      </c>
      <c r="P1022" s="14">
        <f t="shared" si="127"/>
        <v>106.2</v>
      </c>
      <c r="Q1022" s="14" t="s">
        <v>8329</v>
      </c>
      <c r="R1022" s="14" t="s">
        <v>8334</v>
      </c>
      <c r="S1022">
        <v>30</v>
      </c>
      <c r="T1022" t="b">
        <v>1</v>
      </c>
      <c r="U1022" t="s">
        <v>8280</v>
      </c>
      <c r="V1022">
        <f t="shared" si="128"/>
        <v>30</v>
      </c>
      <c r="W1022" s="21" t="str">
        <f t="shared" si="129"/>
        <v xml:space="preserve"> </v>
      </c>
      <c r="X1022" s="21" t="str">
        <f t="shared" si="130"/>
        <v xml:space="preserve"> </v>
      </c>
    </row>
    <row r="1023" spans="1:24" ht="43.2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123"/>
        <v>42294.166666666672</v>
      </c>
      <c r="K1023">
        <v>1443074571</v>
      </c>
      <c r="L1023" s="10">
        <f t="shared" si="124"/>
        <v>42271.251979166671</v>
      </c>
      <c r="M1023" s="11">
        <f t="shared" si="125"/>
        <v>22.914687500000582</v>
      </c>
      <c r="N1023" t="b">
        <v>1</v>
      </c>
      <c r="O1023" s="9">
        <f t="shared" si="126"/>
        <v>3.5180366666666667</v>
      </c>
      <c r="P1023" s="14">
        <f t="shared" si="127"/>
        <v>22.079728033472804</v>
      </c>
      <c r="Q1023" s="14" t="s">
        <v>8329</v>
      </c>
      <c r="R1023" s="14" t="s">
        <v>8334</v>
      </c>
      <c r="S1023">
        <v>478</v>
      </c>
      <c r="T1023" t="b">
        <v>1</v>
      </c>
      <c r="U1023" t="s">
        <v>8280</v>
      </c>
      <c r="V1023">
        <f t="shared" si="128"/>
        <v>478</v>
      </c>
      <c r="W1023" s="21" t="str">
        <f t="shared" si="129"/>
        <v xml:space="preserve"> </v>
      </c>
      <c r="X1023" s="21" t="str">
        <f t="shared" si="130"/>
        <v xml:space="preserve"> </v>
      </c>
    </row>
    <row r="1024" spans="1:24" ht="28.8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123"/>
        <v>42141.646724537044</v>
      </c>
      <c r="K1024">
        <v>1429284677</v>
      </c>
      <c r="L1024" s="10">
        <f t="shared" si="124"/>
        <v>42111.646724537044</v>
      </c>
      <c r="M1024" s="11">
        <f t="shared" si="125"/>
        <v>30</v>
      </c>
      <c r="N1024" t="b">
        <v>1</v>
      </c>
      <c r="O1024" s="9">
        <f t="shared" si="126"/>
        <v>1.149</v>
      </c>
      <c r="P1024" s="14">
        <f t="shared" si="127"/>
        <v>31.054054054054053</v>
      </c>
      <c r="Q1024" s="14" t="s">
        <v>8329</v>
      </c>
      <c r="R1024" s="14" t="s">
        <v>8334</v>
      </c>
      <c r="S1024">
        <v>74</v>
      </c>
      <c r="T1024" t="b">
        <v>1</v>
      </c>
      <c r="U1024" t="s">
        <v>8280</v>
      </c>
      <c r="V1024">
        <f t="shared" si="128"/>
        <v>74</v>
      </c>
      <c r="W1024" s="21" t="str">
        <f t="shared" si="129"/>
        <v xml:space="preserve"> </v>
      </c>
      <c r="X1024" s="21" t="str">
        <f t="shared" si="130"/>
        <v xml:space="preserve"> </v>
      </c>
    </row>
    <row r="1025" spans="1:24" ht="43.2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123"/>
        <v>42175.919687500005</v>
      </c>
      <c r="K1025">
        <v>1432245861</v>
      </c>
      <c r="L1025" s="10">
        <f t="shared" si="124"/>
        <v>42145.919687500005</v>
      </c>
      <c r="M1025" s="11">
        <f t="shared" si="125"/>
        <v>30</v>
      </c>
      <c r="N1025" t="b">
        <v>0</v>
      </c>
      <c r="O1025" s="9">
        <f t="shared" si="126"/>
        <v>2.3715000000000002</v>
      </c>
      <c r="P1025" s="14">
        <f t="shared" si="127"/>
        <v>36.206106870229007</v>
      </c>
      <c r="Q1025" s="14" t="s">
        <v>8329</v>
      </c>
      <c r="R1025" s="14" t="s">
        <v>8334</v>
      </c>
      <c r="S1025">
        <v>131</v>
      </c>
      <c r="T1025" t="b">
        <v>1</v>
      </c>
      <c r="U1025" t="s">
        <v>8280</v>
      </c>
      <c r="V1025">
        <f t="shared" si="128"/>
        <v>131</v>
      </c>
      <c r="W1025" s="21" t="str">
        <f t="shared" si="129"/>
        <v xml:space="preserve"> </v>
      </c>
      <c r="X1025" s="21" t="str">
        <f t="shared" si="130"/>
        <v xml:space="preserve"> </v>
      </c>
    </row>
    <row r="1026" spans="1:24" ht="43.2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ref="J1026:J1089" si="131">(((I1026/60)/60)/24)+DATE(1970,1,1)</f>
        <v>42400.580590277779</v>
      </c>
      <c r="K1026">
        <v>1451656563</v>
      </c>
      <c r="L1026" s="10">
        <f t="shared" ref="L1026:L1089" si="132">(((K1026/60)/60)/24)+DATE(1970,1,1)</f>
        <v>42370.580590277779</v>
      </c>
      <c r="M1026" s="11">
        <f t="shared" ref="M1026:M1089" si="133">J1026-L1026</f>
        <v>30</v>
      </c>
      <c r="N1026" t="b">
        <v>1</v>
      </c>
      <c r="O1026" s="9">
        <f t="shared" ref="O1026:O1089" si="134">E1026/D1026</f>
        <v>1.1863774999999999</v>
      </c>
      <c r="P1026" s="14">
        <f t="shared" ref="P1026:P1089" si="135">IF(E1026&gt;0,(E1026/S1026),0)</f>
        <v>388.9762295081967</v>
      </c>
      <c r="Q1026" s="14" t="s">
        <v>8329</v>
      </c>
      <c r="R1026" s="14" t="s">
        <v>8334</v>
      </c>
      <c r="S1026">
        <v>61</v>
      </c>
      <c r="T1026" t="b">
        <v>1</v>
      </c>
      <c r="U1026" t="s">
        <v>8280</v>
      </c>
      <c r="V1026">
        <f t="shared" si="128"/>
        <v>61</v>
      </c>
      <c r="W1026" s="21" t="str">
        <f t="shared" si="129"/>
        <v xml:space="preserve"> </v>
      </c>
      <c r="X1026" s="21" t="str">
        <f t="shared" si="130"/>
        <v xml:space="preserve"> </v>
      </c>
    </row>
    <row r="1027" spans="1:24" ht="43.2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si="131"/>
        <v>42079.792094907403</v>
      </c>
      <c r="K1027">
        <v>1423944037</v>
      </c>
      <c r="L1027" s="10">
        <f t="shared" si="132"/>
        <v>42049.833761574075</v>
      </c>
      <c r="M1027" s="11">
        <f t="shared" si="133"/>
        <v>29.958333333328483</v>
      </c>
      <c r="N1027" t="b">
        <v>1</v>
      </c>
      <c r="O1027" s="9">
        <f t="shared" si="134"/>
        <v>1.099283142857143</v>
      </c>
      <c r="P1027" s="14">
        <f t="shared" si="135"/>
        <v>71.848571428571432</v>
      </c>
      <c r="Q1027" s="14" t="s">
        <v>8329</v>
      </c>
      <c r="R1027" s="14" t="s">
        <v>8334</v>
      </c>
      <c r="S1027">
        <v>1071</v>
      </c>
      <c r="T1027" t="b">
        <v>1</v>
      </c>
      <c r="U1027" t="s">
        <v>8280</v>
      </c>
      <c r="V1027">
        <f t="shared" ref="V1027:V1090" si="136">IF(F1027 = "successful",S1027," ")</f>
        <v>1071</v>
      </c>
      <c r="W1027" s="21" t="str">
        <f t="shared" ref="W1027:W1090" si="137">IF(F1027 = "failed",S1027," ")</f>
        <v xml:space="preserve"> </v>
      </c>
      <c r="X1027" s="21" t="str">
        <f t="shared" ref="X1027:X1090" si="138">IF(F1027 = "canceled",S1027," ")</f>
        <v xml:space="preserve"> </v>
      </c>
    </row>
    <row r="1028" spans="1:24" ht="57.6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131"/>
        <v>42460.365925925929</v>
      </c>
      <c r="K1028">
        <v>1456480016</v>
      </c>
      <c r="L1028" s="10">
        <f t="shared" si="132"/>
        <v>42426.407592592594</v>
      </c>
      <c r="M1028" s="11">
        <f t="shared" si="133"/>
        <v>33.958333333335759</v>
      </c>
      <c r="N1028" t="b">
        <v>1</v>
      </c>
      <c r="O1028" s="9">
        <f t="shared" si="134"/>
        <v>1.0000828571428571</v>
      </c>
      <c r="P1028" s="14">
        <f t="shared" si="135"/>
        <v>57.381803278688523</v>
      </c>
      <c r="Q1028" s="14" t="s">
        <v>8329</v>
      </c>
      <c r="R1028" s="14" t="s">
        <v>8334</v>
      </c>
      <c r="S1028">
        <v>122</v>
      </c>
      <c r="T1028" t="b">
        <v>1</v>
      </c>
      <c r="U1028" t="s">
        <v>8280</v>
      </c>
      <c r="V1028">
        <f t="shared" si="136"/>
        <v>122</v>
      </c>
      <c r="W1028" s="21" t="str">
        <f t="shared" si="137"/>
        <v xml:space="preserve"> </v>
      </c>
      <c r="X1028" s="21" t="str">
        <f t="shared" si="138"/>
        <v xml:space="preserve"> </v>
      </c>
    </row>
    <row r="1029" spans="1:24" ht="43.2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131"/>
        <v>41935.034108796295</v>
      </c>
      <c r="K1029">
        <v>1411433347</v>
      </c>
      <c r="L1029" s="10">
        <f t="shared" si="132"/>
        <v>41905.034108796295</v>
      </c>
      <c r="M1029" s="11">
        <f t="shared" si="133"/>
        <v>30</v>
      </c>
      <c r="N1029" t="b">
        <v>1</v>
      </c>
      <c r="O1029" s="9">
        <f t="shared" si="134"/>
        <v>1.0309292094387414</v>
      </c>
      <c r="P1029" s="14">
        <f t="shared" si="135"/>
        <v>69.666666666666671</v>
      </c>
      <c r="Q1029" s="14" t="s">
        <v>8329</v>
      </c>
      <c r="R1029" s="14" t="s">
        <v>8334</v>
      </c>
      <c r="S1029">
        <v>111</v>
      </c>
      <c r="T1029" t="b">
        <v>1</v>
      </c>
      <c r="U1029" t="s">
        <v>8280</v>
      </c>
      <c r="V1029">
        <f t="shared" si="136"/>
        <v>111</v>
      </c>
      <c r="W1029" s="21" t="str">
        <f t="shared" si="137"/>
        <v xml:space="preserve"> </v>
      </c>
      <c r="X1029" s="21" t="str">
        <f t="shared" si="138"/>
        <v xml:space="preserve"> </v>
      </c>
    </row>
    <row r="1030" spans="1:24" ht="43.2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131"/>
        <v>42800.833333333328</v>
      </c>
      <c r="K1030">
        <v>1484924605</v>
      </c>
      <c r="L1030" s="10">
        <f t="shared" si="132"/>
        <v>42755.627372685187</v>
      </c>
      <c r="M1030" s="11">
        <f t="shared" si="133"/>
        <v>45.205960648141627</v>
      </c>
      <c r="N1030" t="b">
        <v>1</v>
      </c>
      <c r="O1030" s="9">
        <f t="shared" si="134"/>
        <v>1.1727000000000001</v>
      </c>
      <c r="P1030" s="14">
        <f t="shared" si="135"/>
        <v>45.988235294117644</v>
      </c>
      <c r="Q1030" s="14" t="s">
        <v>8329</v>
      </c>
      <c r="R1030" s="14" t="s">
        <v>8334</v>
      </c>
      <c r="S1030">
        <v>255</v>
      </c>
      <c r="T1030" t="b">
        <v>1</v>
      </c>
      <c r="U1030" t="s">
        <v>8280</v>
      </c>
      <c r="V1030">
        <f t="shared" si="136"/>
        <v>255</v>
      </c>
      <c r="W1030" s="21" t="str">
        <f t="shared" si="137"/>
        <v xml:space="preserve"> </v>
      </c>
      <c r="X1030" s="21" t="str">
        <f t="shared" si="138"/>
        <v xml:space="preserve"> </v>
      </c>
    </row>
    <row r="1031" spans="1:24" ht="28.8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131"/>
        <v>42098.915972222225</v>
      </c>
      <c r="K1031">
        <v>1423501507</v>
      </c>
      <c r="L1031" s="10">
        <f t="shared" si="132"/>
        <v>42044.711886574078</v>
      </c>
      <c r="M1031" s="11">
        <f t="shared" si="133"/>
        <v>54.204085648147156</v>
      </c>
      <c r="N1031" t="b">
        <v>0</v>
      </c>
      <c r="O1031" s="9">
        <f t="shared" si="134"/>
        <v>1.1175999999999999</v>
      </c>
      <c r="P1031" s="14">
        <f t="shared" si="135"/>
        <v>79.262411347517727</v>
      </c>
      <c r="Q1031" s="14" t="s">
        <v>8329</v>
      </c>
      <c r="R1031" s="14" t="s">
        <v>8334</v>
      </c>
      <c r="S1031">
        <v>141</v>
      </c>
      <c r="T1031" t="b">
        <v>1</v>
      </c>
      <c r="U1031" t="s">
        <v>8280</v>
      </c>
      <c r="V1031">
        <f t="shared" si="136"/>
        <v>141</v>
      </c>
      <c r="W1031" s="21" t="str">
        <f t="shared" si="137"/>
        <v xml:space="preserve"> </v>
      </c>
      <c r="X1031" s="21" t="str">
        <f t="shared" si="138"/>
        <v xml:space="preserve"> </v>
      </c>
    </row>
    <row r="1032" spans="1:24" ht="28.8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131"/>
        <v>42625.483206018514</v>
      </c>
      <c r="K1032">
        <v>1472470549</v>
      </c>
      <c r="L1032" s="10">
        <f t="shared" si="132"/>
        <v>42611.483206018514</v>
      </c>
      <c r="M1032" s="11">
        <f t="shared" si="133"/>
        <v>14</v>
      </c>
      <c r="N1032" t="b">
        <v>0</v>
      </c>
      <c r="O1032" s="9">
        <f t="shared" si="134"/>
        <v>3.4209999999999998</v>
      </c>
      <c r="P1032" s="14">
        <f t="shared" si="135"/>
        <v>43.031446540880502</v>
      </c>
      <c r="Q1032" s="14" t="s">
        <v>8329</v>
      </c>
      <c r="R1032" s="14" t="s">
        <v>8334</v>
      </c>
      <c r="S1032">
        <v>159</v>
      </c>
      <c r="T1032" t="b">
        <v>1</v>
      </c>
      <c r="U1032" t="s">
        <v>8280</v>
      </c>
      <c r="V1032">
        <f t="shared" si="136"/>
        <v>159</v>
      </c>
      <c r="W1032" s="21" t="str">
        <f t="shared" si="137"/>
        <v xml:space="preserve"> </v>
      </c>
      <c r="X1032" s="21" t="str">
        <f t="shared" si="138"/>
        <v xml:space="preserve"> </v>
      </c>
    </row>
    <row r="1033" spans="1:24" ht="57.6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131"/>
        <v>42354.764004629629</v>
      </c>
      <c r="K1033">
        <v>1447698010</v>
      </c>
      <c r="L1033" s="10">
        <f t="shared" si="132"/>
        <v>42324.764004629629</v>
      </c>
      <c r="M1033" s="11">
        <f t="shared" si="133"/>
        <v>30</v>
      </c>
      <c r="N1033" t="b">
        <v>0</v>
      </c>
      <c r="O1033" s="9">
        <f t="shared" si="134"/>
        <v>1.0740000000000001</v>
      </c>
      <c r="P1033" s="14">
        <f t="shared" si="135"/>
        <v>108.48484848484848</v>
      </c>
      <c r="Q1033" s="14" t="s">
        <v>8329</v>
      </c>
      <c r="R1033" s="14" t="s">
        <v>8334</v>
      </c>
      <c r="S1033">
        <v>99</v>
      </c>
      <c r="T1033" t="b">
        <v>1</v>
      </c>
      <c r="U1033" t="s">
        <v>8280</v>
      </c>
      <c r="V1033">
        <f t="shared" si="136"/>
        <v>99</v>
      </c>
      <c r="W1033" s="21" t="str">
        <f t="shared" si="137"/>
        <v xml:space="preserve"> </v>
      </c>
      <c r="X1033" s="21" t="str">
        <f t="shared" si="138"/>
        <v xml:space="preserve"> </v>
      </c>
    </row>
    <row r="1034" spans="1:24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131"/>
        <v>42544.666956018518</v>
      </c>
      <c r="K1034">
        <v>1464105625</v>
      </c>
      <c r="L1034" s="10">
        <f t="shared" si="132"/>
        <v>42514.666956018518</v>
      </c>
      <c r="M1034" s="11">
        <f t="shared" si="133"/>
        <v>30</v>
      </c>
      <c r="N1034" t="b">
        <v>0</v>
      </c>
      <c r="O1034" s="9">
        <f t="shared" si="134"/>
        <v>1.0849703703703704</v>
      </c>
      <c r="P1034" s="14">
        <f t="shared" si="135"/>
        <v>61.029583333333335</v>
      </c>
      <c r="Q1034" s="14" t="s">
        <v>8329</v>
      </c>
      <c r="R1034" s="14" t="s">
        <v>8334</v>
      </c>
      <c r="S1034">
        <v>96</v>
      </c>
      <c r="T1034" t="b">
        <v>1</v>
      </c>
      <c r="U1034" t="s">
        <v>8280</v>
      </c>
      <c r="V1034">
        <f t="shared" si="136"/>
        <v>96</v>
      </c>
      <c r="W1034" s="21" t="str">
        <f t="shared" si="137"/>
        <v xml:space="preserve"> </v>
      </c>
      <c r="X1034" s="21" t="str">
        <f t="shared" si="138"/>
        <v xml:space="preserve"> </v>
      </c>
    </row>
    <row r="1035" spans="1:24" ht="43.2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131"/>
        <v>42716.732407407413</v>
      </c>
      <c r="K1035">
        <v>1479144880</v>
      </c>
      <c r="L1035" s="10">
        <f t="shared" si="132"/>
        <v>42688.732407407413</v>
      </c>
      <c r="M1035" s="11">
        <f t="shared" si="133"/>
        <v>28</v>
      </c>
      <c r="N1035" t="b">
        <v>0</v>
      </c>
      <c r="O1035" s="9">
        <f t="shared" si="134"/>
        <v>1.0286144578313252</v>
      </c>
      <c r="P1035" s="14">
        <f t="shared" si="135"/>
        <v>50.592592592592595</v>
      </c>
      <c r="Q1035" s="14" t="s">
        <v>8329</v>
      </c>
      <c r="R1035" s="14" t="s">
        <v>8334</v>
      </c>
      <c r="S1035">
        <v>27</v>
      </c>
      <c r="T1035" t="b">
        <v>1</v>
      </c>
      <c r="U1035" t="s">
        <v>8280</v>
      </c>
      <c r="V1035">
        <f t="shared" si="136"/>
        <v>27</v>
      </c>
      <c r="W1035" s="21" t="str">
        <f t="shared" si="137"/>
        <v xml:space="preserve"> </v>
      </c>
      <c r="X1035" s="21" t="str">
        <f t="shared" si="138"/>
        <v xml:space="preserve"> </v>
      </c>
    </row>
    <row r="1036" spans="1:24" ht="43.2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131"/>
        <v>42587.165972222225</v>
      </c>
      <c r="K1036">
        <v>1467604804</v>
      </c>
      <c r="L1036" s="10">
        <f t="shared" si="132"/>
        <v>42555.166712962964</v>
      </c>
      <c r="M1036" s="11">
        <f t="shared" si="133"/>
        <v>31.999259259260725</v>
      </c>
      <c r="N1036" t="b">
        <v>0</v>
      </c>
      <c r="O1036" s="9">
        <f t="shared" si="134"/>
        <v>1.3000180000000001</v>
      </c>
      <c r="P1036" s="14">
        <f t="shared" si="135"/>
        <v>39.157168674698795</v>
      </c>
      <c r="Q1036" s="14" t="s">
        <v>8329</v>
      </c>
      <c r="R1036" s="14" t="s">
        <v>8334</v>
      </c>
      <c r="S1036">
        <v>166</v>
      </c>
      <c r="T1036" t="b">
        <v>1</v>
      </c>
      <c r="U1036" t="s">
        <v>8280</v>
      </c>
      <c r="V1036">
        <f t="shared" si="136"/>
        <v>166</v>
      </c>
      <c r="W1036" s="21" t="str">
        <f t="shared" si="137"/>
        <v xml:space="preserve"> </v>
      </c>
      <c r="X1036" s="21" t="str">
        <f t="shared" si="138"/>
        <v xml:space="preserve"> </v>
      </c>
    </row>
    <row r="1037" spans="1:24" ht="43.2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131"/>
        <v>42046.641435185185</v>
      </c>
      <c r="K1037">
        <v>1421076220</v>
      </c>
      <c r="L1037" s="10">
        <f t="shared" si="132"/>
        <v>42016.641435185185</v>
      </c>
      <c r="M1037" s="11">
        <f t="shared" si="133"/>
        <v>30</v>
      </c>
      <c r="N1037" t="b">
        <v>0</v>
      </c>
      <c r="O1037" s="9">
        <f t="shared" si="134"/>
        <v>1.0765217391304347</v>
      </c>
      <c r="P1037" s="14">
        <f t="shared" si="135"/>
        <v>65.15789473684211</v>
      </c>
      <c r="Q1037" s="14" t="s">
        <v>8329</v>
      </c>
      <c r="R1037" s="14" t="s">
        <v>8334</v>
      </c>
      <c r="S1037">
        <v>76</v>
      </c>
      <c r="T1037" t="b">
        <v>1</v>
      </c>
      <c r="U1037" t="s">
        <v>8280</v>
      </c>
      <c r="V1037">
        <f t="shared" si="136"/>
        <v>76</v>
      </c>
      <c r="W1037" s="21" t="str">
        <f t="shared" si="137"/>
        <v xml:space="preserve"> </v>
      </c>
      <c r="X1037" s="21" t="str">
        <f t="shared" si="138"/>
        <v xml:space="preserve"> </v>
      </c>
    </row>
    <row r="1038" spans="1:24" ht="43.2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131"/>
        <v>41281.333333333336</v>
      </c>
      <c r="K1038">
        <v>1354790790</v>
      </c>
      <c r="L1038" s="10">
        <f t="shared" si="132"/>
        <v>41249.448958333334</v>
      </c>
      <c r="M1038" s="11">
        <f t="shared" si="133"/>
        <v>31.884375000001455</v>
      </c>
      <c r="N1038" t="b">
        <v>0</v>
      </c>
      <c r="O1038" s="9">
        <f t="shared" si="134"/>
        <v>1.1236044444444444</v>
      </c>
      <c r="P1038" s="14">
        <f t="shared" si="135"/>
        <v>23.963127962085309</v>
      </c>
      <c r="Q1038" s="14" t="s">
        <v>8329</v>
      </c>
      <c r="R1038" s="14" t="s">
        <v>8334</v>
      </c>
      <c r="S1038">
        <v>211</v>
      </c>
      <c r="T1038" t="b">
        <v>1</v>
      </c>
      <c r="U1038" t="s">
        <v>8280</v>
      </c>
      <c r="V1038">
        <f t="shared" si="136"/>
        <v>211</v>
      </c>
      <c r="W1038" s="21" t="str">
        <f t="shared" si="137"/>
        <v xml:space="preserve"> </v>
      </c>
      <c r="X1038" s="21" t="str">
        <f t="shared" si="138"/>
        <v xml:space="preserve"> </v>
      </c>
    </row>
    <row r="1039" spans="1:24" ht="43.2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131"/>
        <v>42142.208333333328</v>
      </c>
      <c r="K1039">
        <v>1429991062</v>
      </c>
      <c r="L1039" s="10">
        <f t="shared" si="132"/>
        <v>42119.822476851856</v>
      </c>
      <c r="M1039" s="11">
        <f t="shared" si="133"/>
        <v>22.385856481472729</v>
      </c>
      <c r="N1039" t="b">
        <v>0</v>
      </c>
      <c r="O1039" s="9">
        <f t="shared" si="134"/>
        <v>1.0209999999999999</v>
      </c>
      <c r="P1039" s="14">
        <f t="shared" si="135"/>
        <v>48.61904761904762</v>
      </c>
      <c r="Q1039" s="14" t="s">
        <v>8329</v>
      </c>
      <c r="R1039" s="14" t="s">
        <v>8334</v>
      </c>
      <c r="S1039">
        <v>21</v>
      </c>
      <c r="T1039" t="b">
        <v>1</v>
      </c>
      <c r="U1039" t="s">
        <v>8280</v>
      </c>
      <c r="V1039">
        <f t="shared" si="136"/>
        <v>21</v>
      </c>
      <c r="W1039" s="21" t="str">
        <f t="shared" si="137"/>
        <v xml:space="preserve"> </v>
      </c>
      <c r="X1039" s="21" t="str">
        <f t="shared" si="138"/>
        <v xml:space="preserve"> </v>
      </c>
    </row>
    <row r="1040" spans="1:24" ht="43.2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131"/>
        <v>42448.190081018518</v>
      </c>
      <c r="K1040">
        <v>1455773623</v>
      </c>
      <c r="L1040" s="10">
        <f t="shared" si="132"/>
        <v>42418.231747685189</v>
      </c>
      <c r="M1040" s="11">
        <f t="shared" si="133"/>
        <v>29.958333333328483</v>
      </c>
      <c r="N1040" t="b">
        <v>0</v>
      </c>
      <c r="O1040" s="9">
        <f t="shared" si="134"/>
        <v>1.4533333333333334</v>
      </c>
      <c r="P1040" s="14">
        <f t="shared" si="135"/>
        <v>35.73770491803279</v>
      </c>
      <c r="Q1040" s="14" t="s">
        <v>8329</v>
      </c>
      <c r="R1040" s="14" t="s">
        <v>8334</v>
      </c>
      <c r="S1040">
        <v>61</v>
      </c>
      <c r="T1040" t="b">
        <v>1</v>
      </c>
      <c r="U1040" t="s">
        <v>8280</v>
      </c>
      <c r="V1040">
        <f t="shared" si="136"/>
        <v>61</v>
      </c>
      <c r="W1040" s="21" t="str">
        <f t="shared" si="137"/>
        <v xml:space="preserve"> </v>
      </c>
      <c r="X1040" s="21" t="str">
        <f t="shared" si="138"/>
        <v xml:space="preserve"> </v>
      </c>
    </row>
    <row r="1041" spans="1:24" ht="43.2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131"/>
        <v>42717.332638888889</v>
      </c>
      <c r="K1041">
        <v>1479436646</v>
      </c>
      <c r="L1041" s="10">
        <f t="shared" si="132"/>
        <v>42692.109328703707</v>
      </c>
      <c r="M1041" s="11">
        <f t="shared" si="133"/>
        <v>25.223310185181617</v>
      </c>
      <c r="N1041" t="b">
        <v>0</v>
      </c>
      <c r="O1041" s="9">
        <f t="shared" si="134"/>
        <v>1.282</v>
      </c>
      <c r="P1041" s="14">
        <f t="shared" si="135"/>
        <v>21.366666666666667</v>
      </c>
      <c r="Q1041" s="14" t="s">
        <v>8329</v>
      </c>
      <c r="R1041" s="14" t="s">
        <v>8334</v>
      </c>
      <c r="S1041">
        <v>30</v>
      </c>
      <c r="T1041" t="b">
        <v>1</v>
      </c>
      <c r="U1041" t="s">
        <v>8280</v>
      </c>
      <c r="V1041">
        <f t="shared" si="136"/>
        <v>30</v>
      </c>
      <c r="W1041" s="21" t="str">
        <f t="shared" si="137"/>
        <v xml:space="preserve"> </v>
      </c>
      <c r="X1041" s="21" t="str">
        <f t="shared" si="138"/>
        <v xml:space="preserve"> </v>
      </c>
    </row>
    <row r="1042" spans="1:24" ht="43.2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131"/>
        <v>42609.708437499998</v>
      </c>
      <c r="K1042">
        <v>1469725209</v>
      </c>
      <c r="L1042" s="10">
        <f t="shared" si="132"/>
        <v>42579.708437499998</v>
      </c>
      <c r="M1042" s="11">
        <f t="shared" si="133"/>
        <v>30</v>
      </c>
      <c r="N1042" t="b">
        <v>0</v>
      </c>
      <c r="O1042" s="9">
        <f t="shared" si="134"/>
        <v>2.9411764705882353E-3</v>
      </c>
      <c r="P1042" s="14">
        <f t="shared" si="135"/>
        <v>250</v>
      </c>
      <c r="Q1042" s="14" t="s">
        <v>8335</v>
      </c>
      <c r="R1042" s="14" t="s">
        <v>8336</v>
      </c>
      <c r="S1042">
        <v>1</v>
      </c>
      <c r="T1042" t="b">
        <v>0</v>
      </c>
      <c r="U1042" t="s">
        <v>8281</v>
      </c>
      <c r="V1042" t="str">
        <f t="shared" si="136"/>
        <v xml:space="preserve"> </v>
      </c>
      <c r="W1042" s="21" t="str">
        <f t="shared" si="137"/>
        <v xml:space="preserve"> </v>
      </c>
      <c r="X1042" s="21">
        <f t="shared" si="138"/>
        <v>1</v>
      </c>
    </row>
    <row r="1043" spans="1:24" ht="43.2" x14ac:dyDescent="0.3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131"/>
        <v>41851.060092592597</v>
      </c>
      <c r="K1043">
        <v>1405041992</v>
      </c>
      <c r="L1043" s="10">
        <f t="shared" si="132"/>
        <v>41831.060092592597</v>
      </c>
      <c r="M1043" s="11">
        <f t="shared" si="133"/>
        <v>20</v>
      </c>
      <c r="N1043" t="b">
        <v>0</v>
      </c>
      <c r="O1043" s="9">
        <f t="shared" si="134"/>
        <v>0</v>
      </c>
      <c r="P1043" s="14">
        <f t="shared" si="135"/>
        <v>0</v>
      </c>
      <c r="Q1043" s="14" t="s">
        <v>8335</v>
      </c>
      <c r="R1043" s="14" t="s">
        <v>8336</v>
      </c>
      <c r="S1043">
        <v>0</v>
      </c>
      <c r="T1043" t="b">
        <v>0</v>
      </c>
      <c r="U1043" t="s">
        <v>8281</v>
      </c>
      <c r="V1043" t="str">
        <f t="shared" si="136"/>
        <v xml:space="preserve"> </v>
      </c>
      <c r="W1043" s="21" t="str">
        <f t="shared" si="137"/>
        <v xml:space="preserve"> </v>
      </c>
      <c r="X1043" s="21">
        <f t="shared" si="138"/>
        <v>0</v>
      </c>
    </row>
    <row r="1044" spans="1:24" ht="43.2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131"/>
        <v>41894.416666666664</v>
      </c>
      <c r="K1044">
        <v>1406824948</v>
      </c>
      <c r="L1044" s="10">
        <f t="shared" si="132"/>
        <v>41851.696157407408</v>
      </c>
      <c r="M1044" s="11">
        <f t="shared" si="133"/>
        <v>42.720509259255778</v>
      </c>
      <c r="N1044" t="b">
        <v>0</v>
      </c>
      <c r="O1044" s="9">
        <f t="shared" si="134"/>
        <v>1.5384615384615385E-2</v>
      </c>
      <c r="P1044" s="14">
        <f t="shared" si="135"/>
        <v>10</v>
      </c>
      <c r="Q1044" s="14" t="s">
        <v>8335</v>
      </c>
      <c r="R1044" s="14" t="s">
        <v>8336</v>
      </c>
      <c r="S1044">
        <v>1</v>
      </c>
      <c r="T1044" t="b">
        <v>0</v>
      </c>
      <c r="U1044" t="s">
        <v>8281</v>
      </c>
      <c r="V1044" t="str">
        <f t="shared" si="136"/>
        <v xml:space="preserve"> </v>
      </c>
      <c r="W1044" s="21" t="str">
        <f t="shared" si="137"/>
        <v xml:space="preserve"> </v>
      </c>
      <c r="X1044" s="21">
        <f t="shared" si="138"/>
        <v>1</v>
      </c>
    </row>
    <row r="1045" spans="1:24" ht="43.2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131"/>
        <v>42144.252951388888</v>
      </c>
      <c r="K1045">
        <v>1429509855</v>
      </c>
      <c r="L1045" s="10">
        <f t="shared" si="132"/>
        <v>42114.252951388888</v>
      </c>
      <c r="M1045" s="11">
        <f t="shared" si="133"/>
        <v>30</v>
      </c>
      <c r="N1045" t="b">
        <v>0</v>
      </c>
      <c r="O1045" s="9">
        <f t="shared" si="134"/>
        <v>8.5370000000000001E-2</v>
      </c>
      <c r="P1045" s="14">
        <f t="shared" si="135"/>
        <v>29.236301369863014</v>
      </c>
      <c r="Q1045" s="14" t="s">
        <v>8335</v>
      </c>
      <c r="R1045" s="14" t="s">
        <v>8336</v>
      </c>
      <c r="S1045">
        <v>292</v>
      </c>
      <c r="T1045" t="b">
        <v>0</v>
      </c>
      <c r="U1045" t="s">
        <v>8281</v>
      </c>
      <c r="V1045" t="str">
        <f t="shared" si="136"/>
        <v xml:space="preserve"> </v>
      </c>
      <c r="W1045" s="21" t="str">
        <f t="shared" si="137"/>
        <v xml:space="preserve"> </v>
      </c>
      <c r="X1045" s="21">
        <f t="shared" si="138"/>
        <v>292</v>
      </c>
    </row>
    <row r="1046" spans="1:24" ht="43.2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131"/>
        <v>42068.852083333331</v>
      </c>
      <c r="K1046">
        <v>1420668801</v>
      </c>
      <c r="L1046" s="10">
        <f t="shared" si="132"/>
        <v>42011.925937499997</v>
      </c>
      <c r="M1046" s="11">
        <f t="shared" si="133"/>
        <v>56.926145833334886</v>
      </c>
      <c r="N1046" t="b">
        <v>0</v>
      </c>
      <c r="O1046" s="9">
        <f t="shared" si="134"/>
        <v>8.571428571428571E-4</v>
      </c>
      <c r="P1046" s="14">
        <f t="shared" si="135"/>
        <v>3</v>
      </c>
      <c r="Q1046" s="14" t="s">
        <v>8335</v>
      </c>
      <c r="R1046" s="14" t="s">
        <v>8336</v>
      </c>
      <c r="S1046">
        <v>2</v>
      </c>
      <c r="T1046" t="b">
        <v>0</v>
      </c>
      <c r="U1046" t="s">
        <v>8281</v>
      </c>
      <c r="V1046" t="str">
        <f t="shared" si="136"/>
        <v xml:space="preserve"> </v>
      </c>
      <c r="W1046" s="21" t="str">
        <f t="shared" si="137"/>
        <v xml:space="preserve"> </v>
      </c>
      <c r="X1046" s="21">
        <f t="shared" si="138"/>
        <v>2</v>
      </c>
    </row>
    <row r="1047" spans="1:24" ht="43.2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131"/>
        <v>41874.874421296299</v>
      </c>
      <c r="K1047">
        <v>1406235550</v>
      </c>
      <c r="L1047" s="10">
        <f t="shared" si="132"/>
        <v>41844.874421296299</v>
      </c>
      <c r="M1047" s="11">
        <f t="shared" si="133"/>
        <v>30</v>
      </c>
      <c r="N1047" t="b">
        <v>0</v>
      </c>
      <c r="O1047" s="9">
        <f t="shared" si="134"/>
        <v>2.6599999999999999E-2</v>
      </c>
      <c r="P1047" s="14">
        <f t="shared" si="135"/>
        <v>33.25</v>
      </c>
      <c r="Q1047" s="14" t="s">
        <v>8335</v>
      </c>
      <c r="R1047" s="14" t="s">
        <v>8336</v>
      </c>
      <c r="S1047">
        <v>8</v>
      </c>
      <c r="T1047" t="b">
        <v>0</v>
      </c>
      <c r="U1047" t="s">
        <v>8281</v>
      </c>
      <c r="V1047" t="str">
        <f t="shared" si="136"/>
        <v xml:space="preserve"> </v>
      </c>
      <c r="W1047" s="21" t="str">
        <f t="shared" si="137"/>
        <v xml:space="preserve"> </v>
      </c>
      <c r="X1047" s="21">
        <f t="shared" si="138"/>
        <v>8</v>
      </c>
    </row>
    <row r="1048" spans="1:24" ht="43.2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131"/>
        <v>42364.851388888885</v>
      </c>
      <c r="K1048">
        <v>1447273560</v>
      </c>
      <c r="L1048" s="10">
        <f t="shared" si="132"/>
        <v>42319.851388888885</v>
      </c>
      <c r="M1048" s="11">
        <f t="shared" si="133"/>
        <v>45</v>
      </c>
      <c r="N1048" t="b">
        <v>0</v>
      </c>
      <c r="O1048" s="9">
        <f t="shared" si="134"/>
        <v>0</v>
      </c>
      <c r="P1048" s="14">
        <f t="shared" si="135"/>
        <v>0</v>
      </c>
      <c r="Q1048" s="14" t="s">
        <v>8335</v>
      </c>
      <c r="R1048" s="14" t="s">
        <v>8336</v>
      </c>
      <c r="S1048">
        <v>0</v>
      </c>
      <c r="T1048" t="b">
        <v>0</v>
      </c>
      <c r="U1048" t="s">
        <v>8281</v>
      </c>
      <c r="V1048" t="str">
        <f t="shared" si="136"/>
        <v xml:space="preserve"> </v>
      </c>
      <c r="W1048" s="21" t="str">
        <f t="shared" si="137"/>
        <v xml:space="preserve"> </v>
      </c>
      <c r="X1048" s="21">
        <f t="shared" si="138"/>
        <v>0</v>
      </c>
    </row>
    <row r="1049" spans="1:24" ht="43.2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131"/>
        <v>41948.860127314816</v>
      </c>
      <c r="K1049">
        <v>1412624315</v>
      </c>
      <c r="L1049" s="10">
        <f t="shared" si="132"/>
        <v>41918.818460648145</v>
      </c>
      <c r="M1049" s="11">
        <f t="shared" si="133"/>
        <v>30.041666666671517</v>
      </c>
      <c r="N1049" t="b">
        <v>0</v>
      </c>
      <c r="O1049" s="9">
        <f t="shared" si="134"/>
        <v>5.0000000000000001E-4</v>
      </c>
      <c r="P1049" s="14">
        <f t="shared" si="135"/>
        <v>1</v>
      </c>
      <c r="Q1049" s="14" t="s">
        <v>8335</v>
      </c>
      <c r="R1049" s="14" t="s">
        <v>8336</v>
      </c>
      <c r="S1049">
        <v>1</v>
      </c>
      <c r="T1049" t="b">
        <v>0</v>
      </c>
      <c r="U1049" t="s">
        <v>8281</v>
      </c>
      <c r="V1049" t="str">
        <f t="shared" si="136"/>
        <v xml:space="preserve"> </v>
      </c>
      <c r="W1049" s="21" t="str">
        <f t="shared" si="137"/>
        <v xml:space="preserve"> </v>
      </c>
      <c r="X1049" s="21">
        <f t="shared" si="138"/>
        <v>1</v>
      </c>
    </row>
    <row r="1050" spans="1:24" ht="43.2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131"/>
        <v>42638.053113425922</v>
      </c>
      <c r="K1050">
        <v>1471310189</v>
      </c>
      <c r="L1050" s="10">
        <f t="shared" si="132"/>
        <v>42598.053113425922</v>
      </c>
      <c r="M1050" s="11">
        <f t="shared" si="133"/>
        <v>40</v>
      </c>
      <c r="N1050" t="b">
        <v>0</v>
      </c>
      <c r="O1050" s="9">
        <f t="shared" si="134"/>
        <v>1.4133333333333333E-2</v>
      </c>
      <c r="P1050" s="14">
        <f t="shared" si="135"/>
        <v>53</v>
      </c>
      <c r="Q1050" s="14" t="s">
        <v>8335</v>
      </c>
      <c r="R1050" s="14" t="s">
        <v>8336</v>
      </c>
      <c r="S1050">
        <v>4</v>
      </c>
      <c r="T1050" t="b">
        <v>0</v>
      </c>
      <c r="U1050" t="s">
        <v>8281</v>
      </c>
      <c r="V1050" t="str">
        <f t="shared" si="136"/>
        <v xml:space="preserve"> </v>
      </c>
      <c r="W1050" s="21" t="str">
        <f t="shared" si="137"/>
        <v xml:space="preserve"> </v>
      </c>
      <c r="X1050" s="21">
        <f t="shared" si="138"/>
        <v>4</v>
      </c>
    </row>
    <row r="1051" spans="1:24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131"/>
        <v>42412.431076388893</v>
      </c>
      <c r="K1051">
        <v>1452680445</v>
      </c>
      <c r="L1051" s="10">
        <f t="shared" si="132"/>
        <v>42382.431076388893</v>
      </c>
      <c r="M1051" s="11">
        <f t="shared" si="133"/>
        <v>30</v>
      </c>
      <c r="N1051" t="b">
        <v>0</v>
      </c>
      <c r="O1051" s="9">
        <f t="shared" si="134"/>
        <v>0</v>
      </c>
      <c r="P1051" s="14">
        <f t="shared" si="135"/>
        <v>0</v>
      </c>
      <c r="Q1051" s="14" t="s">
        <v>8335</v>
      </c>
      <c r="R1051" s="14" t="s">
        <v>8336</v>
      </c>
      <c r="S1051">
        <v>0</v>
      </c>
      <c r="T1051" t="b">
        <v>0</v>
      </c>
      <c r="U1051" t="s">
        <v>8281</v>
      </c>
      <c r="V1051" t="str">
        <f t="shared" si="136"/>
        <v xml:space="preserve"> </v>
      </c>
      <c r="W1051" s="21" t="str">
        <f t="shared" si="137"/>
        <v xml:space="preserve"> </v>
      </c>
      <c r="X1051" s="21">
        <f t="shared" si="138"/>
        <v>0</v>
      </c>
    </row>
    <row r="1052" spans="1:24" ht="28.8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131"/>
        <v>42261.7971875</v>
      </c>
      <c r="K1052">
        <v>1439665677</v>
      </c>
      <c r="L1052" s="10">
        <f t="shared" si="132"/>
        <v>42231.7971875</v>
      </c>
      <c r="M1052" s="11">
        <f t="shared" si="133"/>
        <v>30</v>
      </c>
      <c r="N1052" t="b">
        <v>0</v>
      </c>
      <c r="O1052" s="9">
        <f t="shared" si="134"/>
        <v>0</v>
      </c>
      <c r="P1052" s="14">
        <f t="shared" si="135"/>
        <v>0</v>
      </c>
      <c r="Q1052" s="14" t="s">
        <v>8335</v>
      </c>
      <c r="R1052" s="14" t="s">
        <v>8336</v>
      </c>
      <c r="S1052">
        <v>0</v>
      </c>
      <c r="T1052" t="b">
        <v>0</v>
      </c>
      <c r="U1052" t="s">
        <v>8281</v>
      </c>
      <c r="V1052" t="str">
        <f t="shared" si="136"/>
        <v xml:space="preserve"> </v>
      </c>
      <c r="W1052" s="21" t="str">
        <f t="shared" si="137"/>
        <v xml:space="preserve"> </v>
      </c>
      <c r="X1052" s="21">
        <f t="shared" si="138"/>
        <v>0</v>
      </c>
    </row>
    <row r="1053" spans="1:24" ht="43.2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131"/>
        <v>41878.014178240745</v>
      </c>
      <c r="K1053">
        <v>1406679625</v>
      </c>
      <c r="L1053" s="10">
        <f t="shared" si="132"/>
        <v>41850.014178240745</v>
      </c>
      <c r="M1053" s="11">
        <f t="shared" si="133"/>
        <v>28</v>
      </c>
      <c r="N1053" t="b">
        <v>0</v>
      </c>
      <c r="O1053" s="9">
        <f t="shared" si="134"/>
        <v>0</v>
      </c>
      <c r="P1053" s="14">
        <f t="shared" si="135"/>
        <v>0</v>
      </c>
      <c r="Q1053" s="14" t="s">
        <v>8335</v>
      </c>
      <c r="R1053" s="14" t="s">
        <v>8336</v>
      </c>
      <c r="S1053">
        <v>0</v>
      </c>
      <c r="T1053" t="b">
        <v>0</v>
      </c>
      <c r="U1053" t="s">
        <v>8281</v>
      </c>
      <c r="V1053" t="str">
        <f t="shared" si="136"/>
        <v xml:space="preserve"> </v>
      </c>
      <c r="W1053" s="21" t="str">
        <f t="shared" si="137"/>
        <v xml:space="preserve"> </v>
      </c>
      <c r="X1053" s="21">
        <f t="shared" si="138"/>
        <v>0</v>
      </c>
    </row>
    <row r="1054" spans="1:24" ht="57.6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131"/>
        <v>42527.839583333334</v>
      </c>
      <c r="K1054">
        <v>1461438495</v>
      </c>
      <c r="L1054" s="10">
        <f t="shared" si="132"/>
        <v>42483.797395833331</v>
      </c>
      <c r="M1054" s="11">
        <f t="shared" si="133"/>
        <v>44.04218750000291</v>
      </c>
      <c r="N1054" t="b">
        <v>0</v>
      </c>
      <c r="O1054" s="9">
        <f t="shared" si="134"/>
        <v>0</v>
      </c>
      <c r="P1054" s="14">
        <f t="shared" si="135"/>
        <v>0</v>
      </c>
      <c r="Q1054" s="14" t="s">
        <v>8335</v>
      </c>
      <c r="R1054" s="14" t="s">
        <v>8336</v>
      </c>
      <c r="S1054">
        <v>0</v>
      </c>
      <c r="T1054" t="b">
        <v>0</v>
      </c>
      <c r="U1054" t="s">
        <v>8281</v>
      </c>
      <c r="V1054" t="str">
        <f t="shared" si="136"/>
        <v xml:space="preserve"> </v>
      </c>
      <c r="W1054" s="21" t="str">
        <f t="shared" si="137"/>
        <v xml:space="preserve"> </v>
      </c>
      <c r="X1054" s="21">
        <f t="shared" si="138"/>
        <v>0</v>
      </c>
    </row>
    <row r="1055" spans="1:24" ht="43.2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131"/>
        <v>42800.172824074078</v>
      </c>
      <c r="K1055">
        <v>1486613332</v>
      </c>
      <c r="L1055" s="10">
        <f t="shared" si="132"/>
        <v>42775.172824074078</v>
      </c>
      <c r="M1055" s="11">
        <f t="shared" si="133"/>
        <v>25</v>
      </c>
      <c r="N1055" t="b">
        <v>0</v>
      </c>
      <c r="O1055" s="9">
        <f t="shared" si="134"/>
        <v>0.01</v>
      </c>
      <c r="P1055" s="14">
        <f t="shared" si="135"/>
        <v>15</v>
      </c>
      <c r="Q1055" s="14" t="s">
        <v>8335</v>
      </c>
      <c r="R1055" s="14" t="s">
        <v>8336</v>
      </c>
      <c r="S1055">
        <v>1</v>
      </c>
      <c r="T1055" t="b">
        <v>0</v>
      </c>
      <c r="U1055" t="s">
        <v>8281</v>
      </c>
      <c r="V1055" t="str">
        <f t="shared" si="136"/>
        <v xml:space="preserve"> </v>
      </c>
      <c r="W1055" s="21" t="str">
        <f t="shared" si="137"/>
        <v xml:space="preserve"> </v>
      </c>
      <c r="X1055" s="21">
        <f t="shared" si="138"/>
        <v>1</v>
      </c>
    </row>
    <row r="1056" spans="1:24" ht="57.6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131"/>
        <v>41861.916666666664</v>
      </c>
      <c r="K1056">
        <v>1405110399</v>
      </c>
      <c r="L1056" s="10">
        <f t="shared" si="132"/>
        <v>41831.851840277777</v>
      </c>
      <c r="M1056" s="11">
        <f t="shared" si="133"/>
        <v>30.064826388887013</v>
      </c>
      <c r="N1056" t="b">
        <v>0</v>
      </c>
      <c r="O1056" s="9">
        <f t="shared" si="134"/>
        <v>0</v>
      </c>
      <c r="P1056" s="14">
        <f t="shared" si="135"/>
        <v>0</v>
      </c>
      <c r="Q1056" s="14" t="s">
        <v>8335</v>
      </c>
      <c r="R1056" s="14" t="s">
        <v>8336</v>
      </c>
      <c r="S1056">
        <v>0</v>
      </c>
      <c r="T1056" t="b">
        <v>0</v>
      </c>
      <c r="U1056" t="s">
        <v>8281</v>
      </c>
      <c r="V1056" t="str">
        <f t="shared" si="136"/>
        <v xml:space="preserve"> </v>
      </c>
      <c r="W1056" s="21" t="str">
        <f t="shared" si="137"/>
        <v xml:space="preserve"> </v>
      </c>
      <c r="X1056" s="21">
        <f t="shared" si="138"/>
        <v>0</v>
      </c>
    </row>
    <row r="1057" spans="1:24" ht="43.2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131"/>
        <v>42436.992418981477</v>
      </c>
      <c r="K1057">
        <v>1454802545</v>
      </c>
      <c r="L1057" s="10">
        <f t="shared" si="132"/>
        <v>42406.992418981477</v>
      </c>
      <c r="M1057" s="11">
        <f t="shared" si="133"/>
        <v>30</v>
      </c>
      <c r="N1057" t="b">
        <v>0</v>
      </c>
      <c r="O1057" s="9">
        <f t="shared" si="134"/>
        <v>0</v>
      </c>
      <c r="P1057" s="14">
        <f t="shared" si="135"/>
        <v>0</v>
      </c>
      <c r="Q1057" s="14" t="s">
        <v>8335</v>
      </c>
      <c r="R1057" s="14" t="s">
        <v>8336</v>
      </c>
      <c r="S1057">
        <v>0</v>
      </c>
      <c r="T1057" t="b">
        <v>0</v>
      </c>
      <c r="U1057" t="s">
        <v>8281</v>
      </c>
      <c r="V1057" t="str">
        <f t="shared" si="136"/>
        <v xml:space="preserve"> </v>
      </c>
      <c r="W1057" s="21" t="str">
        <f t="shared" si="137"/>
        <v xml:space="preserve"> </v>
      </c>
      <c r="X1057" s="21">
        <f t="shared" si="138"/>
        <v>0</v>
      </c>
    </row>
    <row r="1058" spans="1:24" ht="43.2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131"/>
        <v>42118.677974537044</v>
      </c>
      <c r="K1058">
        <v>1424711777</v>
      </c>
      <c r="L1058" s="10">
        <f t="shared" si="132"/>
        <v>42058.719641203701</v>
      </c>
      <c r="M1058" s="11">
        <f t="shared" si="133"/>
        <v>59.958333333343035</v>
      </c>
      <c r="N1058" t="b">
        <v>0</v>
      </c>
      <c r="O1058" s="9">
        <f t="shared" si="134"/>
        <v>0</v>
      </c>
      <c r="P1058" s="14">
        <f t="shared" si="135"/>
        <v>0</v>
      </c>
      <c r="Q1058" s="14" t="s">
        <v>8335</v>
      </c>
      <c r="R1058" s="14" t="s">
        <v>8336</v>
      </c>
      <c r="S1058">
        <v>0</v>
      </c>
      <c r="T1058" t="b">
        <v>0</v>
      </c>
      <c r="U1058" t="s">
        <v>8281</v>
      </c>
      <c r="V1058" t="str">
        <f t="shared" si="136"/>
        <v xml:space="preserve"> </v>
      </c>
      <c r="W1058" s="21" t="str">
        <f t="shared" si="137"/>
        <v xml:space="preserve"> </v>
      </c>
      <c r="X1058" s="21">
        <f t="shared" si="138"/>
        <v>0</v>
      </c>
    </row>
    <row r="1059" spans="1:24" ht="43.2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131"/>
        <v>42708.912997685184</v>
      </c>
      <c r="K1059">
        <v>1478292883</v>
      </c>
      <c r="L1059" s="10">
        <f t="shared" si="132"/>
        <v>42678.871331018512</v>
      </c>
      <c r="M1059" s="11">
        <f t="shared" si="133"/>
        <v>30.041666666671517</v>
      </c>
      <c r="N1059" t="b">
        <v>0</v>
      </c>
      <c r="O1059" s="9">
        <f t="shared" si="134"/>
        <v>0</v>
      </c>
      <c r="P1059" s="14">
        <f t="shared" si="135"/>
        <v>0</v>
      </c>
      <c r="Q1059" s="14" t="s">
        <v>8335</v>
      </c>
      <c r="R1059" s="14" t="s">
        <v>8336</v>
      </c>
      <c r="S1059">
        <v>0</v>
      </c>
      <c r="T1059" t="b">
        <v>0</v>
      </c>
      <c r="U1059" t="s">
        <v>8281</v>
      </c>
      <c r="V1059" t="str">
        <f t="shared" si="136"/>
        <v xml:space="preserve"> </v>
      </c>
      <c r="W1059" s="21" t="str">
        <f t="shared" si="137"/>
        <v xml:space="preserve"> </v>
      </c>
      <c r="X1059" s="21">
        <f t="shared" si="138"/>
        <v>0</v>
      </c>
    </row>
    <row r="1060" spans="1:24" ht="43.2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131"/>
        <v>42089</v>
      </c>
      <c r="K1060">
        <v>1423777043</v>
      </c>
      <c r="L1060" s="10">
        <f t="shared" si="132"/>
        <v>42047.900960648149</v>
      </c>
      <c r="M1060" s="11">
        <f t="shared" si="133"/>
        <v>41.099039351851388</v>
      </c>
      <c r="N1060" t="b">
        <v>0</v>
      </c>
      <c r="O1060" s="9">
        <f t="shared" si="134"/>
        <v>0</v>
      </c>
      <c r="P1060" s="14">
        <f t="shared" si="135"/>
        <v>0</v>
      </c>
      <c r="Q1060" s="14" t="s">
        <v>8335</v>
      </c>
      <c r="R1060" s="14" t="s">
        <v>8336</v>
      </c>
      <c r="S1060">
        <v>0</v>
      </c>
      <c r="T1060" t="b">
        <v>0</v>
      </c>
      <c r="U1060" t="s">
        <v>8281</v>
      </c>
      <c r="V1060" t="str">
        <f t="shared" si="136"/>
        <v xml:space="preserve"> </v>
      </c>
      <c r="W1060" s="21" t="str">
        <f t="shared" si="137"/>
        <v xml:space="preserve"> </v>
      </c>
      <c r="X1060" s="21">
        <f t="shared" si="138"/>
        <v>0</v>
      </c>
    </row>
    <row r="1061" spans="1:24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131"/>
        <v>42076.748333333337</v>
      </c>
      <c r="K1061">
        <v>1423681056</v>
      </c>
      <c r="L1061" s="10">
        <f t="shared" si="132"/>
        <v>42046.79</v>
      </c>
      <c r="M1061" s="11">
        <f t="shared" si="133"/>
        <v>29.958333333335759</v>
      </c>
      <c r="N1061" t="b">
        <v>0</v>
      </c>
      <c r="O1061" s="9">
        <f t="shared" si="134"/>
        <v>0</v>
      </c>
      <c r="P1061" s="14">
        <f t="shared" si="135"/>
        <v>0</v>
      </c>
      <c r="Q1061" s="14" t="s">
        <v>8335</v>
      </c>
      <c r="R1061" s="14" t="s">
        <v>8336</v>
      </c>
      <c r="S1061">
        <v>0</v>
      </c>
      <c r="T1061" t="b">
        <v>0</v>
      </c>
      <c r="U1061" t="s">
        <v>8281</v>
      </c>
      <c r="V1061" t="str">
        <f t="shared" si="136"/>
        <v xml:space="preserve"> </v>
      </c>
      <c r="W1061" s="21" t="str">
        <f t="shared" si="137"/>
        <v xml:space="preserve"> </v>
      </c>
      <c r="X1061" s="21">
        <f t="shared" si="138"/>
        <v>0</v>
      </c>
    </row>
    <row r="1062" spans="1:24" ht="43.2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131"/>
        <v>42109.913113425922</v>
      </c>
      <c r="K1062">
        <v>1426542893</v>
      </c>
      <c r="L1062" s="10">
        <f t="shared" si="132"/>
        <v>42079.913113425922</v>
      </c>
      <c r="M1062" s="11">
        <f t="shared" si="133"/>
        <v>30</v>
      </c>
      <c r="N1062" t="b">
        <v>0</v>
      </c>
      <c r="O1062" s="9">
        <f t="shared" si="134"/>
        <v>0.01</v>
      </c>
      <c r="P1062" s="14">
        <f t="shared" si="135"/>
        <v>50</v>
      </c>
      <c r="Q1062" s="14" t="s">
        <v>8335</v>
      </c>
      <c r="R1062" s="14" t="s">
        <v>8336</v>
      </c>
      <c r="S1062">
        <v>1</v>
      </c>
      <c r="T1062" t="b">
        <v>0</v>
      </c>
      <c r="U1062" t="s">
        <v>8281</v>
      </c>
      <c r="V1062" t="str">
        <f t="shared" si="136"/>
        <v xml:space="preserve"> </v>
      </c>
      <c r="W1062" s="21" t="str">
        <f t="shared" si="137"/>
        <v xml:space="preserve"> </v>
      </c>
      <c r="X1062" s="21">
        <f t="shared" si="138"/>
        <v>1</v>
      </c>
    </row>
    <row r="1063" spans="1:24" ht="28.8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131"/>
        <v>42492.041666666672</v>
      </c>
      <c r="K1063">
        <v>1456987108</v>
      </c>
      <c r="L1063" s="10">
        <f t="shared" si="132"/>
        <v>42432.276712962965</v>
      </c>
      <c r="M1063" s="11">
        <f t="shared" si="133"/>
        <v>59.764953703706851</v>
      </c>
      <c r="N1063" t="b">
        <v>0</v>
      </c>
      <c r="O1063" s="9">
        <f t="shared" si="134"/>
        <v>0</v>
      </c>
      <c r="P1063" s="14">
        <f t="shared" si="135"/>
        <v>0</v>
      </c>
      <c r="Q1063" s="14" t="s">
        <v>8335</v>
      </c>
      <c r="R1063" s="14" t="s">
        <v>8336</v>
      </c>
      <c r="S1063">
        <v>0</v>
      </c>
      <c r="T1063" t="b">
        <v>0</v>
      </c>
      <c r="U1063" t="s">
        <v>8281</v>
      </c>
      <c r="V1063" t="str">
        <f t="shared" si="136"/>
        <v xml:space="preserve"> </v>
      </c>
      <c r="W1063" s="21" t="str">
        <f t="shared" si="137"/>
        <v xml:space="preserve"> </v>
      </c>
      <c r="X1063" s="21">
        <f t="shared" si="138"/>
        <v>0</v>
      </c>
    </row>
    <row r="1064" spans="1:24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131"/>
        <v>42563.807187500002</v>
      </c>
      <c r="K1064">
        <v>1467746541</v>
      </c>
      <c r="L1064" s="10">
        <f t="shared" si="132"/>
        <v>42556.807187500002</v>
      </c>
      <c r="M1064" s="11">
        <f t="shared" si="133"/>
        <v>7</v>
      </c>
      <c r="N1064" t="b">
        <v>0</v>
      </c>
      <c r="O1064" s="9">
        <f t="shared" si="134"/>
        <v>0.95477386934673369</v>
      </c>
      <c r="P1064" s="14">
        <f t="shared" si="135"/>
        <v>47.5</v>
      </c>
      <c r="Q1064" s="14" t="s">
        <v>8335</v>
      </c>
      <c r="R1064" s="14" t="s">
        <v>8336</v>
      </c>
      <c r="S1064">
        <v>4</v>
      </c>
      <c r="T1064" t="b">
        <v>0</v>
      </c>
      <c r="U1064" t="s">
        <v>8281</v>
      </c>
      <c r="V1064" t="str">
        <f t="shared" si="136"/>
        <v xml:space="preserve"> </v>
      </c>
      <c r="W1064" s="21" t="str">
        <f t="shared" si="137"/>
        <v xml:space="preserve"> </v>
      </c>
      <c r="X1064" s="21">
        <f t="shared" si="138"/>
        <v>4</v>
      </c>
    </row>
    <row r="1065" spans="1:24" ht="43.2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131"/>
        <v>42613.030810185184</v>
      </c>
      <c r="K1065">
        <v>1470012262</v>
      </c>
      <c r="L1065" s="10">
        <f t="shared" si="132"/>
        <v>42583.030810185184</v>
      </c>
      <c r="M1065" s="11">
        <f t="shared" si="133"/>
        <v>30</v>
      </c>
      <c r="N1065" t="b">
        <v>0</v>
      </c>
      <c r="O1065" s="9">
        <f t="shared" si="134"/>
        <v>0</v>
      </c>
      <c r="P1065" s="14">
        <f t="shared" si="135"/>
        <v>0</v>
      </c>
      <c r="Q1065" s="14" t="s">
        <v>8335</v>
      </c>
      <c r="R1065" s="14" t="s">
        <v>8336</v>
      </c>
      <c r="S1065">
        <v>0</v>
      </c>
      <c r="T1065" t="b">
        <v>0</v>
      </c>
      <c r="U1065" t="s">
        <v>8281</v>
      </c>
      <c r="V1065" t="str">
        <f t="shared" si="136"/>
        <v xml:space="preserve"> </v>
      </c>
      <c r="W1065" s="21" t="str">
        <f t="shared" si="137"/>
        <v xml:space="preserve"> </v>
      </c>
      <c r="X1065" s="21">
        <f t="shared" si="138"/>
        <v>0</v>
      </c>
    </row>
    <row r="1066" spans="1:24" ht="43.2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131"/>
        <v>41462.228043981479</v>
      </c>
      <c r="K1066">
        <v>1369286903</v>
      </c>
      <c r="L1066" s="10">
        <f t="shared" si="132"/>
        <v>41417.228043981479</v>
      </c>
      <c r="M1066" s="11">
        <f t="shared" si="133"/>
        <v>45</v>
      </c>
      <c r="N1066" t="b">
        <v>0</v>
      </c>
      <c r="O1066" s="9">
        <f t="shared" si="134"/>
        <v>8.9744444444444446E-2</v>
      </c>
      <c r="P1066" s="14">
        <f t="shared" si="135"/>
        <v>65.666666666666671</v>
      </c>
      <c r="Q1066" s="14" t="s">
        <v>8337</v>
      </c>
      <c r="R1066" s="14" t="s">
        <v>8338</v>
      </c>
      <c r="S1066">
        <v>123</v>
      </c>
      <c r="T1066" t="b">
        <v>0</v>
      </c>
      <c r="U1066" t="s">
        <v>8282</v>
      </c>
      <c r="V1066" t="str">
        <f t="shared" si="136"/>
        <v xml:space="preserve"> </v>
      </c>
      <c r="W1066" s="21">
        <f t="shared" si="137"/>
        <v>123</v>
      </c>
      <c r="X1066" s="21" t="str">
        <f t="shared" si="138"/>
        <v xml:space="preserve"> </v>
      </c>
    </row>
    <row r="1067" spans="1:24" ht="43.2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131"/>
        <v>41689.381041666667</v>
      </c>
      <c r="K1067">
        <v>1390381722</v>
      </c>
      <c r="L1067" s="10">
        <f t="shared" si="132"/>
        <v>41661.381041666667</v>
      </c>
      <c r="M1067" s="11">
        <f t="shared" si="133"/>
        <v>28</v>
      </c>
      <c r="N1067" t="b">
        <v>0</v>
      </c>
      <c r="O1067" s="9">
        <f t="shared" si="134"/>
        <v>2.7E-2</v>
      </c>
      <c r="P1067" s="14">
        <f t="shared" si="135"/>
        <v>16.2</v>
      </c>
      <c r="Q1067" s="14" t="s">
        <v>8337</v>
      </c>
      <c r="R1067" s="14" t="s">
        <v>8338</v>
      </c>
      <c r="S1067">
        <v>5</v>
      </c>
      <c r="T1067" t="b">
        <v>0</v>
      </c>
      <c r="U1067" t="s">
        <v>8282</v>
      </c>
      <c r="V1067" t="str">
        <f t="shared" si="136"/>
        <v xml:space="preserve"> </v>
      </c>
      <c r="W1067" s="21">
        <f t="shared" si="137"/>
        <v>5</v>
      </c>
      <c r="X1067" s="21" t="str">
        <f t="shared" si="138"/>
        <v xml:space="preserve"> </v>
      </c>
    </row>
    <row r="1068" spans="1:24" ht="43.2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131"/>
        <v>41490.962754629632</v>
      </c>
      <c r="K1068">
        <v>1371769582</v>
      </c>
      <c r="L1068" s="10">
        <f t="shared" si="132"/>
        <v>41445.962754629632</v>
      </c>
      <c r="M1068" s="11">
        <f t="shared" si="133"/>
        <v>45</v>
      </c>
      <c r="N1068" t="b">
        <v>0</v>
      </c>
      <c r="O1068" s="9">
        <f t="shared" si="134"/>
        <v>3.3673333333333333E-2</v>
      </c>
      <c r="P1068" s="14">
        <f t="shared" si="135"/>
        <v>34.128378378378379</v>
      </c>
      <c r="Q1068" s="14" t="s">
        <v>8337</v>
      </c>
      <c r="R1068" s="14" t="s">
        <v>8338</v>
      </c>
      <c r="S1068">
        <v>148</v>
      </c>
      <c r="T1068" t="b">
        <v>0</v>
      </c>
      <c r="U1068" t="s">
        <v>8282</v>
      </c>
      <c r="V1068" t="str">
        <f t="shared" si="136"/>
        <v xml:space="preserve"> </v>
      </c>
      <c r="W1068" s="21">
        <f t="shared" si="137"/>
        <v>148</v>
      </c>
      <c r="X1068" s="21" t="str">
        <f t="shared" si="138"/>
        <v xml:space="preserve"> </v>
      </c>
    </row>
    <row r="1069" spans="1:24" ht="43.2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131"/>
        <v>41629.855682870373</v>
      </c>
      <c r="K1069">
        <v>1385065931</v>
      </c>
      <c r="L1069" s="10">
        <f t="shared" si="132"/>
        <v>41599.855682870373</v>
      </c>
      <c r="M1069" s="11">
        <f t="shared" si="133"/>
        <v>30</v>
      </c>
      <c r="N1069" t="b">
        <v>0</v>
      </c>
      <c r="O1069" s="9">
        <f t="shared" si="134"/>
        <v>0.26</v>
      </c>
      <c r="P1069" s="14">
        <f t="shared" si="135"/>
        <v>13</v>
      </c>
      <c r="Q1069" s="14" t="s">
        <v>8337</v>
      </c>
      <c r="R1069" s="14" t="s">
        <v>8338</v>
      </c>
      <c r="S1069">
        <v>10</v>
      </c>
      <c r="T1069" t="b">
        <v>0</v>
      </c>
      <c r="U1069" t="s">
        <v>8282</v>
      </c>
      <c r="V1069" t="str">
        <f t="shared" si="136"/>
        <v xml:space="preserve"> </v>
      </c>
      <c r="W1069" s="21">
        <f t="shared" si="137"/>
        <v>10</v>
      </c>
      <c r="X1069" s="21" t="str">
        <f t="shared" si="138"/>
        <v xml:space="preserve"> </v>
      </c>
    </row>
    <row r="1070" spans="1:24" ht="57.6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131"/>
        <v>42470.329444444447</v>
      </c>
      <c r="K1070">
        <v>1457686464</v>
      </c>
      <c r="L1070" s="10">
        <f t="shared" si="132"/>
        <v>42440.371111111104</v>
      </c>
      <c r="M1070" s="11">
        <f t="shared" si="133"/>
        <v>29.958333333343035</v>
      </c>
      <c r="N1070" t="b">
        <v>0</v>
      </c>
      <c r="O1070" s="9">
        <f t="shared" si="134"/>
        <v>1.5E-3</v>
      </c>
      <c r="P1070" s="14">
        <f t="shared" si="135"/>
        <v>11.25</v>
      </c>
      <c r="Q1070" s="14" t="s">
        <v>8337</v>
      </c>
      <c r="R1070" s="14" t="s">
        <v>8338</v>
      </c>
      <c r="S1070">
        <v>4</v>
      </c>
      <c r="T1070" t="b">
        <v>0</v>
      </c>
      <c r="U1070" t="s">
        <v>8282</v>
      </c>
      <c r="V1070" t="str">
        <f t="shared" si="136"/>
        <v xml:space="preserve"> </v>
      </c>
      <c r="W1070" s="21">
        <f t="shared" si="137"/>
        <v>4</v>
      </c>
      <c r="X1070" s="21" t="str">
        <f t="shared" si="138"/>
        <v xml:space="preserve"> </v>
      </c>
    </row>
    <row r="1071" spans="1:24" ht="43.2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131"/>
        <v>41604.271516203706</v>
      </c>
      <c r="K1071">
        <v>1382679059</v>
      </c>
      <c r="L1071" s="10">
        <f t="shared" si="132"/>
        <v>41572.229849537034</v>
      </c>
      <c r="M1071" s="11">
        <f t="shared" si="133"/>
        <v>32.041666666671517</v>
      </c>
      <c r="N1071" t="b">
        <v>0</v>
      </c>
      <c r="O1071" s="9">
        <f t="shared" si="134"/>
        <v>0.38636363636363635</v>
      </c>
      <c r="P1071" s="14">
        <f t="shared" si="135"/>
        <v>40.476190476190474</v>
      </c>
      <c r="Q1071" s="14" t="s">
        <v>8337</v>
      </c>
      <c r="R1071" s="14" t="s">
        <v>8338</v>
      </c>
      <c r="S1071">
        <v>21</v>
      </c>
      <c r="T1071" t="b">
        <v>0</v>
      </c>
      <c r="U1071" t="s">
        <v>8282</v>
      </c>
      <c r="V1071" t="str">
        <f t="shared" si="136"/>
        <v xml:space="preserve"> </v>
      </c>
      <c r="W1071" s="21">
        <f t="shared" si="137"/>
        <v>21</v>
      </c>
      <c r="X1071" s="21" t="str">
        <f t="shared" si="138"/>
        <v xml:space="preserve"> </v>
      </c>
    </row>
    <row r="1072" spans="1:24" ht="43.2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131"/>
        <v>41183.011828703704</v>
      </c>
      <c r="K1072">
        <v>1347322622</v>
      </c>
      <c r="L1072" s="10">
        <f t="shared" si="132"/>
        <v>41163.011828703704</v>
      </c>
      <c r="M1072" s="11">
        <f t="shared" si="133"/>
        <v>20</v>
      </c>
      <c r="N1072" t="b">
        <v>0</v>
      </c>
      <c r="O1072" s="9">
        <f t="shared" si="134"/>
        <v>7.0000000000000001E-3</v>
      </c>
      <c r="P1072" s="14">
        <f t="shared" si="135"/>
        <v>35</v>
      </c>
      <c r="Q1072" s="14" t="s">
        <v>8337</v>
      </c>
      <c r="R1072" s="14" t="s">
        <v>8338</v>
      </c>
      <c r="S1072">
        <v>2</v>
      </c>
      <c r="T1072" t="b">
        <v>0</v>
      </c>
      <c r="U1072" t="s">
        <v>8282</v>
      </c>
      <c r="V1072" t="str">
        <f t="shared" si="136"/>
        <v xml:space="preserve"> </v>
      </c>
      <c r="W1072" s="21">
        <f t="shared" si="137"/>
        <v>2</v>
      </c>
      <c r="X1072" s="21" t="str">
        <f t="shared" si="138"/>
        <v xml:space="preserve"> </v>
      </c>
    </row>
    <row r="1073" spans="1:24" ht="43.2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131"/>
        <v>42325.795057870375</v>
      </c>
      <c r="K1073">
        <v>1445191493</v>
      </c>
      <c r="L1073" s="10">
        <f t="shared" si="132"/>
        <v>42295.753391203703</v>
      </c>
      <c r="M1073" s="11">
        <f t="shared" si="133"/>
        <v>30.041666666671517</v>
      </c>
      <c r="N1073" t="b">
        <v>0</v>
      </c>
      <c r="O1073" s="9">
        <f t="shared" si="134"/>
        <v>0</v>
      </c>
      <c r="P1073" s="14">
        <f t="shared" si="135"/>
        <v>0</v>
      </c>
      <c r="Q1073" s="14" t="s">
        <v>8337</v>
      </c>
      <c r="R1073" s="14" t="s">
        <v>8338</v>
      </c>
      <c r="S1073">
        <v>0</v>
      </c>
      <c r="T1073" t="b">
        <v>0</v>
      </c>
      <c r="U1073" t="s">
        <v>8282</v>
      </c>
      <c r="V1073" t="str">
        <f t="shared" si="136"/>
        <v xml:space="preserve"> </v>
      </c>
      <c r="W1073" s="21">
        <f t="shared" si="137"/>
        <v>0</v>
      </c>
      <c r="X1073" s="21" t="str">
        <f t="shared" si="138"/>
        <v xml:space="preserve"> </v>
      </c>
    </row>
    <row r="1074" spans="1:24" ht="43.2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131"/>
        <v>41675.832141203704</v>
      </c>
      <c r="K1074">
        <v>1389038297</v>
      </c>
      <c r="L1074" s="10">
        <f t="shared" si="132"/>
        <v>41645.832141203704</v>
      </c>
      <c r="M1074" s="11">
        <f t="shared" si="133"/>
        <v>30</v>
      </c>
      <c r="N1074" t="b">
        <v>0</v>
      </c>
      <c r="O1074" s="9">
        <f t="shared" si="134"/>
        <v>6.8000000000000005E-4</v>
      </c>
      <c r="P1074" s="14">
        <f t="shared" si="135"/>
        <v>12.75</v>
      </c>
      <c r="Q1074" s="14" t="s">
        <v>8337</v>
      </c>
      <c r="R1074" s="14" t="s">
        <v>8338</v>
      </c>
      <c r="S1074">
        <v>4</v>
      </c>
      <c r="T1074" t="b">
        <v>0</v>
      </c>
      <c r="U1074" t="s">
        <v>8282</v>
      </c>
      <c r="V1074" t="str">
        <f t="shared" si="136"/>
        <v xml:space="preserve"> </v>
      </c>
      <c r="W1074" s="21">
        <f t="shared" si="137"/>
        <v>4</v>
      </c>
      <c r="X1074" s="21" t="str">
        <f t="shared" si="138"/>
        <v xml:space="preserve"> </v>
      </c>
    </row>
    <row r="1075" spans="1:24" ht="28.8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131"/>
        <v>40832.964594907404</v>
      </c>
      <c r="K1075">
        <v>1316214541</v>
      </c>
      <c r="L1075" s="10">
        <f t="shared" si="132"/>
        <v>40802.964594907404</v>
      </c>
      <c r="M1075" s="11">
        <f t="shared" si="133"/>
        <v>30</v>
      </c>
      <c r="N1075" t="b">
        <v>0</v>
      </c>
      <c r="O1075" s="9">
        <f t="shared" si="134"/>
        <v>1.3333333333333334E-2</v>
      </c>
      <c r="P1075" s="14">
        <f t="shared" si="135"/>
        <v>10</v>
      </c>
      <c r="Q1075" s="14" t="s">
        <v>8337</v>
      </c>
      <c r="R1075" s="14" t="s">
        <v>8338</v>
      </c>
      <c r="S1075">
        <v>1</v>
      </c>
      <c r="T1075" t="b">
        <v>0</v>
      </c>
      <c r="U1075" t="s">
        <v>8282</v>
      </c>
      <c r="V1075" t="str">
        <f t="shared" si="136"/>
        <v xml:space="preserve"> </v>
      </c>
      <c r="W1075" s="21">
        <f t="shared" si="137"/>
        <v>1</v>
      </c>
      <c r="X1075" s="21" t="str">
        <f t="shared" si="138"/>
        <v xml:space="preserve"> </v>
      </c>
    </row>
    <row r="1076" spans="1:24" ht="57.6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131"/>
        <v>41643.172974537039</v>
      </c>
      <c r="K1076">
        <v>1386216545</v>
      </c>
      <c r="L1076" s="10">
        <f t="shared" si="132"/>
        <v>41613.172974537039</v>
      </c>
      <c r="M1076" s="11">
        <f t="shared" si="133"/>
        <v>30</v>
      </c>
      <c r="N1076" t="b">
        <v>0</v>
      </c>
      <c r="O1076" s="9">
        <f t="shared" si="134"/>
        <v>6.3092592592592589E-2</v>
      </c>
      <c r="P1076" s="14">
        <f t="shared" si="135"/>
        <v>113.56666666666666</v>
      </c>
      <c r="Q1076" s="14" t="s">
        <v>8337</v>
      </c>
      <c r="R1076" s="14" t="s">
        <v>8338</v>
      </c>
      <c r="S1076">
        <v>30</v>
      </c>
      <c r="T1076" t="b">
        <v>0</v>
      </c>
      <c r="U1076" t="s">
        <v>8282</v>
      </c>
      <c r="V1076" t="str">
        <f t="shared" si="136"/>
        <v xml:space="preserve"> </v>
      </c>
      <c r="W1076" s="21">
        <f t="shared" si="137"/>
        <v>30</v>
      </c>
      <c r="X1076" s="21" t="str">
        <f t="shared" si="138"/>
        <v xml:space="preserve"> </v>
      </c>
    </row>
    <row r="1077" spans="1:24" ht="28.8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131"/>
        <v>41035.904120370367</v>
      </c>
      <c r="K1077">
        <v>1333748516</v>
      </c>
      <c r="L1077" s="10">
        <f t="shared" si="132"/>
        <v>41005.904120370367</v>
      </c>
      <c r="M1077" s="11">
        <f t="shared" si="133"/>
        <v>30</v>
      </c>
      <c r="N1077" t="b">
        <v>0</v>
      </c>
      <c r="O1077" s="9">
        <f t="shared" si="134"/>
        <v>4.4999999999999998E-2</v>
      </c>
      <c r="P1077" s="14">
        <f t="shared" si="135"/>
        <v>15</v>
      </c>
      <c r="Q1077" s="14" t="s">
        <v>8337</v>
      </c>
      <c r="R1077" s="14" t="s">
        <v>8338</v>
      </c>
      <c r="S1077">
        <v>3</v>
      </c>
      <c r="T1077" t="b">
        <v>0</v>
      </c>
      <c r="U1077" t="s">
        <v>8282</v>
      </c>
      <c r="V1077" t="str">
        <f t="shared" si="136"/>
        <v xml:space="preserve"> </v>
      </c>
      <c r="W1077" s="21">
        <f t="shared" si="137"/>
        <v>3</v>
      </c>
      <c r="X1077" s="21" t="str">
        <f t="shared" si="138"/>
        <v xml:space="preserve"> </v>
      </c>
    </row>
    <row r="1078" spans="1:24" ht="43.2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131"/>
        <v>41893.377893518518</v>
      </c>
      <c r="K1078">
        <v>1405674250</v>
      </c>
      <c r="L1078" s="10">
        <f t="shared" si="132"/>
        <v>41838.377893518518</v>
      </c>
      <c r="M1078" s="11">
        <f t="shared" si="133"/>
        <v>55</v>
      </c>
      <c r="N1078" t="b">
        <v>0</v>
      </c>
      <c r="O1078" s="9">
        <f t="shared" si="134"/>
        <v>0.62765333333333329</v>
      </c>
      <c r="P1078" s="14">
        <f t="shared" si="135"/>
        <v>48.281025641025643</v>
      </c>
      <c r="Q1078" s="14" t="s">
        <v>8337</v>
      </c>
      <c r="R1078" s="14" t="s">
        <v>8338</v>
      </c>
      <c r="S1078">
        <v>975</v>
      </c>
      <c r="T1078" t="b">
        <v>0</v>
      </c>
      <c r="U1078" t="s">
        <v>8282</v>
      </c>
      <c r="V1078" t="str">
        <f t="shared" si="136"/>
        <v xml:space="preserve"> </v>
      </c>
      <c r="W1078" s="21">
        <f t="shared" si="137"/>
        <v>975</v>
      </c>
      <c r="X1078" s="21" t="str">
        <f t="shared" si="138"/>
        <v xml:space="preserve"> </v>
      </c>
    </row>
    <row r="1079" spans="1:24" ht="43.2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131"/>
        <v>42383.16679398148</v>
      </c>
      <c r="K1079">
        <v>1450152011</v>
      </c>
      <c r="L1079" s="10">
        <f t="shared" si="132"/>
        <v>42353.16679398148</v>
      </c>
      <c r="M1079" s="11">
        <f t="shared" si="133"/>
        <v>30</v>
      </c>
      <c r="N1079" t="b">
        <v>0</v>
      </c>
      <c r="O1079" s="9">
        <f t="shared" si="134"/>
        <v>0.29376000000000002</v>
      </c>
      <c r="P1079" s="14">
        <f t="shared" si="135"/>
        <v>43.976047904191617</v>
      </c>
      <c r="Q1079" s="14" t="s">
        <v>8337</v>
      </c>
      <c r="R1079" s="14" t="s">
        <v>8338</v>
      </c>
      <c r="S1079">
        <v>167</v>
      </c>
      <c r="T1079" t="b">
        <v>0</v>
      </c>
      <c r="U1079" t="s">
        <v>8282</v>
      </c>
      <c r="V1079" t="str">
        <f t="shared" si="136"/>
        <v xml:space="preserve"> </v>
      </c>
      <c r="W1079" s="21">
        <f t="shared" si="137"/>
        <v>167</v>
      </c>
      <c r="X1079" s="21" t="str">
        <f t="shared" si="138"/>
        <v xml:space="preserve"> </v>
      </c>
    </row>
    <row r="1080" spans="1:24" ht="57.6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131"/>
        <v>40746.195844907408</v>
      </c>
      <c r="K1080">
        <v>1307421721</v>
      </c>
      <c r="L1080" s="10">
        <f t="shared" si="132"/>
        <v>40701.195844907408</v>
      </c>
      <c r="M1080" s="11">
        <f t="shared" si="133"/>
        <v>45</v>
      </c>
      <c r="N1080" t="b">
        <v>0</v>
      </c>
      <c r="O1080" s="9">
        <f t="shared" si="134"/>
        <v>7.4999999999999997E-2</v>
      </c>
      <c r="P1080" s="14">
        <f t="shared" si="135"/>
        <v>9</v>
      </c>
      <c r="Q1080" s="14" t="s">
        <v>8337</v>
      </c>
      <c r="R1080" s="14" t="s">
        <v>8338</v>
      </c>
      <c r="S1080">
        <v>5</v>
      </c>
      <c r="T1080" t="b">
        <v>0</v>
      </c>
      <c r="U1080" t="s">
        <v>8282</v>
      </c>
      <c r="V1080" t="str">
        <f t="shared" si="136"/>
        <v xml:space="preserve"> </v>
      </c>
      <c r="W1080" s="21">
        <f t="shared" si="137"/>
        <v>5</v>
      </c>
      <c r="X1080" s="21" t="str">
        <f t="shared" si="138"/>
        <v xml:space="preserve"> </v>
      </c>
    </row>
    <row r="1081" spans="1:24" ht="43.2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131"/>
        <v>42504.566388888896</v>
      </c>
      <c r="K1081">
        <v>1461072936</v>
      </c>
      <c r="L1081" s="10">
        <f t="shared" si="132"/>
        <v>42479.566388888896</v>
      </c>
      <c r="M1081" s="11">
        <f t="shared" si="133"/>
        <v>25</v>
      </c>
      <c r="N1081" t="b">
        <v>0</v>
      </c>
      <c r="O1081" s="9">
        <f t="shared" si="134"/>
        <v>2.6076923076923077E-2</v>
      </c>
      <c r="P1081" s="14">
        <f t="shared" si="135"/>
        <v>37.666666666666664</v>
      </c>
      <c r="Q1081" s="14" t="s">
        <v>8337</v>
      </c>
      <c r="R1081" s="14" t="s">
        <v>8338</v>
      </c>
      <c r="S1081">
        <v>18</v>
      </c>
      <c r="T1081" t="b">
        <v>0</v>
      </c>
      <c r="U1081" t="s">
        <v>8282</v>
      </c>
      <c r="V1081" t="str">
        <f t="shared" si="136"/>
        <v xml:space="preserve"> </v>
      </c>
      <c r="W1081" s="21">
        <f t="shared" si="137"/>
        <v>18</v>
      </c>
      <c r="X1081" s="21" t="str">
        <f t="shared" si="138"/>
        <v xml:space="preserve"> </v>
      </c>
    </row>
    <row r="1082" spans="1:24" ht="43.2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131"/>
        <v>41770.138113425928</v>
      </c>
      <c r="K1082">
        <v>1397186333</v>
      </c>
      <c r="L1082" s="10">
        <f t="shared" si="132"/>
        <v>41740.138113425928</v>
      </c>
      <c r="M1082" s="11">
        <f t="shared" si="133"/>
        <v>30</v>
      </c>
      <c r="N1082" t="b">
        <v>0</v>
      </c>
      <c r="O1082" s="9">
        <f t="shared" si="134"/>
        <v>9.1050000000000006E-2</v>
      </c>
      <c r="P1082" s="14">
        <f t="shared" si="135"/>
        <v>18.581632653061224</v>
      </c>
      <c r="Q1082" s="14" t="s">
        <v>8337</v>
      </c>
      <c r="R1082" s="14" t="s">
        <v>8338</v>
      </c>
      <c r="S1082">
        <v>98</v>
      </c>
      <c r="T1082" t="b">
        <v>0</v>
      </c>
      <c r="U1082" t="s">
        <v>8282</v>
      </c>
      <c r="V1082" t="str">
        <f t="shared" si="136"/>
        <v xml:space="preserve"> </v>
      </c>
      <c r="W1082" s="21">
        <f t="shared" si="137"/>
        <v>98</v>
      </c>
      <c r="X1082" s="21" t="str">
        <f t="shared" si="138"/>
        <v xml:space="preserve"> </v>
      </c>
    </row>
    <row r="1083" spans="1:24" ht="43.2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131"/>
        <v>42032.926990740743</v>
      </c>
      <c r="K1083">
        <v>1419891292</v>
      </c>
      <c r="L1083" s="10">
        <f t="shared" si="132"/>
        <v>42002.926990740743</v>
      </c>
      <c r="M1083" s="11">
        <f t="shared" si="133"/>
        <v>30</v>
      </c>
      <c r="N1083" t="b">
        <v>0</v>
      </c>
      <c r="O1083" s="9">
        <f t="shared" si="134"/>
        <v>1.7647058823529413E-4</v>
      </c>
      <c r="P1083" s="14">
        <f t="shared" si="135"/>
        <v>3</v>
      </c>
      <c r="Q1083" s="14" t="s">
        <v>8337</v>
      </c>
      <c r="R1083" s="14" t="s">
        <v>8338</v>
      </c>
      <c r="S1083">
        <v>4</v>
      </c>
      <c r="T1083" t="b">
        <v>0</v>
      </c>
      <c r="U1083" t="s">
        <v>8282</v>
      </c>
      <c r="V1083" t="str">
        <f t="shared" si="136"/>
        <v xml:space="preserve"> </v>
      </c>
      <c r="W1083" s="21">
        <f t="shared" si="137"/>
        <v>4</v>
      </c>
      <c r="X1083" s="21" t="str">
        <f t="shared" si="138"/>
        <v xml:space="preserve"> </v>
      </c>
    </row>
    <row r="1084" spans="1:24" ht="43.2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131"/>
        <v>41131.906111111115</v>
      </c>
      <c r="K1084">
        <v>1342043088</v>
      </c>
      <c r="L1084" s="10">
        <f t="shared" si="132"/>
        <v>41101.906111111115</v>
      </c>
      <c r="M1084" s="11">
        <f t="shared" si="133"/>
        <v>30</v>
      </c>
      <c r="N1084" t="b">
        <v>0</v>
      </c>
      <c r="O1084" s="9">
        <f t="shared" si="134"/>
        <v>5.5999999999999999E-3</v>
      </c>
      <c r="P1084" s="14">
        <f t="shared" si="135"/>
        <v>18.666666666666668</v>
      </c>
      <c r="Q1084" s="14" t="s">
        <v>8337</v>
      </c>
      <c r="R1084" s="14" t="s">
        <v>8338</v>
      </c>
      <c r="S1084">
        <v>3</v>
      </c>
      <c r="T1084" t="b">
        <v>0</v>
      </c>
      <c r="U1084" t="s">
        <v>8282</v>
      </c>
      <c r="V1084" t="str">
        <f t="shared" si="136"/>
        <v xml:space="preserve"> </v>
      </c>
      <c r="W1084" s="21">
        <f t="shared" si="137"/>
        <v>3</v>
      </c>
      <c r="X1084" s="21" t="str">
        <f t="shared" si="138"/>
        <v xml:space="preserve"> </v>
      </c>
    </row>
    <row r="1085" spans="1:24" ht="43.2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131"/>
        <v>41853.659525462965</v>
      </c>
      <c r="K1085">
        <v>1401810583</v>
      </c>
      <c r="L1085" s="10">
        <f t="shared" si="132"/>
        <v>41793.659525462965</v>
      </c>
      <c r="M1085" s="11">
        <f t="shared" si="133"/>
        <v>60</v>
      </c>
      <c r="N1085" t="b">
        <v>0</v>
      </c>
      <c r="O1085" s="9">
        <f t="shared" si="134"/>
        <v>8.2000000000000007E-3</v>
      </c>
      <c r="P1085" s="14">
        <f t="shared" si="135"/>
        <v>410</v>
      </c>
      <c r="Q1085" s="14" t="s">
        <v>8337</v>
      </c>
      <c r="R1085" s="14" t="s">
        <v>8338</v>
      </c>
      <c r="S1085">
        <v>1</v>
      </c>
      <c r="T1085" t="b">
        <v>0</v>
      </c>
      <c r="U1085" t="s">
        <v>8282</v>
      </c>
      <c r="V1085" t="str">
        <f t="shared" si="136"/>
        <v xml:space="preserve"> </v>
      </c>
      <c r="W1085" s="21">
        <f t="shared" si="137"/>
        <v>1</v>
      </c>
      <c r="X1085" s="21" t="str">
        <f t="shared" si="138"/>
        <v xml:space="preserve"> </v>
      </c>
    </row>
    <row r="1086" spans="1:24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131"/>
        <v>41859.912083333329</v>
      </c>
      <c r="K1086">
        <v>1404942804</v>
      </c>
      <c r="L1086" s="10">
        <f t="shared" si="132"/>
        <v>41829.912083333329</v>
      </c>
      <c r="M1086" s="11">
        <f t="shared" si="133"/>
        <v>30</v>
      </c>
      <c r="N1086" t="b">
        <v>0</v>
      </c>
      <c r="O1086" s="9">
        <f t="shared" si="134"/>
        <v>0</v>
      </c>
      <c r="P1086" s="14">
        <f t="shared" si="135"/>
        <v>0</v>
      </c>
      <c r="Q1086" s="14" t="s">
        <v>8337</v>
      </c>
      <c r="R1086" s="14" t="s">
        <v>8338</v>
      </c>
      <c r="S1086">
        <v>0</v>
      </c>
      <c r="T1086" t="b">
        <v>0</v>
      </c>
      <c r="U1086" t="s">
        <v>8282</v>
      </c>
      <c r="V1086" t="str">
        <f t="shared" si="136"/>
        <v xml:space="preserve"> </v>
      </c>
      <c r="W1086" s="21">
        <f t="shared" si="137"/>
        <v>0</v>
      </c>
      <c r="X1086" s="21" t="str">
        <f t="shared" si="138"/>
        <v xml:space="preserve"> </v>
      </c>
    </row>
    <row r="1087" spans="1:24" ht="43.2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131"/>
        <v>42443.629340277781</v>
      </c>
      <c r="K1087">
        <v>1455379575</v>
      </c>
      <c r="L1087" s="10">
        <f t="shared" si="132"/>
        <v>42413.671006944445</v>
      </c>
      <c r="M1087" s="11">
        <f t="shared" si="133"/>
        <v>29.958333333335759</v>
      </c>
      <c r="N1087" t="b">
        <v>0</v>
      </c>
      <c r="O1087" s="9">
        <f t="shared" si="134"/>
        <v>3.4200000000000001E-2</v>
      </c>
      <c r="P1087" s="14">
        <f t="shared" si="135"/>
        <v>114</v>
      </c>
      <c r="Q1087" s="14" t="s">
        <v>8337</v>
      </c>
      <c r="R1087" s="14" t="s">
        <v>8338</v>
      </c>
      <c r="S1087">
        <v>9</v>
      </c>
      <c r="T1087" t="b">
        <v>0</v>
      </c>
      <c r="U1087" t="s">
        <v>8282</v>
      </c>
      <c r="V1087" t="str">
        <f t="shared" si="136"/>
        <v xml:space="preserve"> </v>
      </c>
      <c r="W1087" s="21">
        <f t="shared" si="137"/>
        <v>9</v>
      </c>
      <c r="X1087" s="21" t="str">
        <f t="shared" si="138"/>
        <v xml:space="preserve"> </v>
      </c>
    </row>
    <row r="1088" spans="1:24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131"/>
        <v>41875.866793981484</v>
      </c>
      <c r="K1088">
        <v>1406321291</v>
      </c>
      <c r="L1088" s="10">
        <f t="shared" si="132"/>
        <v>41845.866793981484</v>
      </c>
      <c r="M1088" s="11">
        <f t="shared" si="133"/>
        <v>30</v>
      </c>
      <c r="N1088" t="b">
        <v>0</v>
      </c>
      <c r="O1088" s="9">
        <f t="shared" si="134"/>
        <v>8.3333333333333339E-4</v>
      </c>
      <c r="P1088" s="14">
        <f t="shared" si="135"/>
        <v>7.5</v>
      </c>
      <c r="Q1088" s="14" t="s">
        <v>8337</v>
      </c>
      <c r="R1088" s="14" t="s">
        <v>8338</v>
      </c>
      <c r="S1088">
        <v>2</v>
      </c>
      <c r="T1088" t="b">
        <v>0</v>
      </c>
      <c r="U1088" t="s">
        <v>8282</v>
      </c>
      <c r="V1088" t="str">
        <f t="shared" si="136"/>
        <v xml:space="preserve"> </v>
      </c>
      <c r="W1088" s="21">
        <f t="shared" si="137"/>
        <v>2</v>
      </c>
      <c r="X1088" s="21" t="str">
        <f t="shared" si="138"/>
        <v xml:space="preserve"> </v>
      </c>
    </row>
    <row r="1089" spans="1:24" ht="43.2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131"/>
        <v>41805.713969907411</v>
      </c>
      <c r="K1089">
        <v>1400260087</v>
      </c>
      <c r="L1089" s="10">
        <f t="shared" si="132"/>
        <v>41775.713969907411</v>
      </c>
      <c r="M1089" s="11">
        <f t="shared" si="133"/>
        <v>30</v>
      </c>
      <c r="N1089" t="b">
        <v>0</v>
      </c>
      <c r="O1089" s="9">
        <f t="shared" si="134"/>
        <v>0</v>
      </c>
      <c r="P1089" s="14">
        <f t="shared" si="135"/>
        <v>0</v>
      </c>
      <c r="Q1089" s="14" t="s">
        <v>8337</v>
      </c>
      <c r="R1089" s="14" t="s">
        <v>8338</v>
      </c>
      <c r="S1089">
        <v>0</v>
      </c>
      <c r="T1089" t="b">
        <v>0</v>
      </c>
      <c r="U1089" t="s">
        <v>8282</v>
      </c>
      <c r="V1089" t="str">
        <f t="shared" si="136"/>
        <v xml:space="preserve"> </v>
      </c>
      <c r="W1089" s="21">
        <f t="shared" si="137"/>
        <v>0</v>
      </c>
      <c r="X1089" s="21" t="str">
        <f t="shared" si="138"/>
        <v xml:space="preserve"> </v>
      </c>
    </row>
    <row r="1090" spans="1:24" ht="28.8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ref="J1090:J1153" si="139">(((I1090/60)/60)/24)+DATE(1970,1,1)</f>
        <v>41753.799386574072</v>
      </c>
      <c r="K1090">
        <v>1395774667</v>
      </c>
      <c r="L1090" s="10">
        <f t="shared" ref="L1090:L1153" si="140">(((K1090/60)/60)/24)+DATE(1970,1,1)</f>
        <v>41723.799386574072</v>
      </c>
      <c r="M1090" s="11">
        <f t="shared" ref="M1090:M1153" si="141">J1090-L1090</f>
        <v>30</v>
      </c>
      <c r="N1090" t="b">
        <v>0</v>
      </c>
      <c r="O1090" s="9">
        <f t="shared" ref="O1090:O1153" si="142">E1090/D1090</f>
        <v>0.14182977777777778</v>
      </c>
      <c r="P1090" s="14">
        <f t="shared" ref="P1090:P1153" si="143">IF(E1090&gt;0,(E1090/S1090),0)</f>
        <v>43.41727891156463</v>
      </c>
      <c r="Q1090" s="14" t="s">
        <v>8337</v>
      </c>
      <c r="R1090" s="14" t="s">
        <v>8338</v>
      </c>
      <c r="S1090">
        <v>147</v>
      </c>
      <c r="T1090" t="b">
        <v>0</v>
      </c>
      <c r="U1090" t="s">
        <v>8282</v>
      </c>
      <c r="V1090" t="str">
        <f t="shared" si="136"/>
        <v xml:space="preserve"> </v>
      </c>
      <c r="W1090" s="21">
        <f t="shared" si="137"/>
        <v>147</v>
      </c>
      <c r="X1090" s="21" t="str">
        <f t="shared" si="138"/>
        <v xml:space="preserve"> </v>
      </c>
    </row>
    <row r="1091" spans="1:24" ht="28.8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si="139"/>
        <v>42181.189525462964</v>
      </c>
      <c r="K1091">
        <v>1432701175</v>
      </c>
      <c r="L1091" s="10">
        <f t="shared" si="140"/>
        <v>42151.189525462964</v>
      </c>
      <c r="M1091" s="11">
        <f t="shared" si="141"/>
        <v>30</v>
      </c>
      <c r="N1091" t="b">
        <v>0</v>
      </c>
      <c r="O1091" s="9">
        <f t="shared" si="142"/>
        <v>7.8266666666666665E-2</v>
      </c>
      <c r="P1091" s="14">
        <f t="shared" si="143"/>
        <v>23.959183673469386</v>
      </c>
      <c r="Q1091" s="14" t="s">
        <v>8337</v>
      </c>
      <c r="R1091" s="14" t="s">
        <v>8338</v>
      </c>
      <c r="S1091">
        <v>49</v>
      </c>
      <c r="T1091" t="b">
        <v>0</v>
      </c>
      <c r="U1091" t="s">
        <v>8282</v>
      </c>
      <c r="V1091" t="str">
        <f t="shared" ref="V1091:V1154" si="144">IF(F1091 = "successful",S1091," ")</f>
        <v xml:space="preserve"> </v>
      </c>
      <c r="W1091" s="21">
        <f t="shared" ref="W1091:W1154" si="145">IF(F1091 = "failed",S1091," ")</f>
        <v>49</v>
      </c>
      <c r="X1091" s="21" t="str">
        <f t="shared" ref="X1091:X1154" si="146">IF(F1091 = "canceled",S1091," ")</f>
        <v xml:space="preserve"> </v>
      </c>
    </row>
    <row r="1092" spans="1:24" ht="43.2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139"/>
        <v>42153.185798611114</v>
      </c>
      <c r="K1092">
        <v>1430281653</v>
      </c>
      <c r="L1092" s="10">
        <f t="shared" si="140"/>
        <v>42123.185798611114</v>
      </c>
      <c r="M1092" s="11">
        <f t="shared" si="141"/>
        <v>30</v>
      </c>
      <c r="N1092" t="b">
        <v>0</v>
      </c>
      <c r="O1092" s="9">
        <f t="shared" si="142"/>
        <v>3.8464497269020693E-4</v>
      </c>
      <c r="P1092" s="14">
        <f t="shared" si="143"/>
        <v>5</v>
      </c>
      <c r="Q1092" s="14" t="s">
        <v>8337</v>
      </c>
      <c r="R1092" s="14" t="s">
        <v>8338</v>
      </c>
      <c r="S1092">
        <v>1</v>
      </c>
      <c r="T1092" t="b">
        <v>0</v>
      </c>
      <c r="U1092" t="s">
        <v>8282</v>
      </c>
      <c r="V1092" t="str">
        <f t="shared" si="144"/>
        <v xml:space="preserve"> </v>
      </c>
      <c r="W1092" s="21">
        <f t="shared" si="145"/>
        <v>1</v>
      </c>
      <c r="X1092" s="21" t="str">
        <f t="shared" si="146"/>
        <v xml:space="preserve"> </v>
      </c>
    </row>
    <row r="1093" spans="1:24" ht="43.2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139"/>
        <v>42470.778611111105</v>
      </c>
      <c r="K1093">
        <v>1457725272</v>
      </c>
      <c r="L1093" s="10">
        <f t="shared" si="140"/>
        <v>42440.820277777777</v>
      </c>
      <c r="M1093" s="11">
        <f t="shared" si="141"/>
        <v>29.958333333328483</v>
      </c>
      <c r="N1093" t="b">
        <v>0</v>
      </c>
      <c r="O1093" s="9">
        <f t="shared" si="142"/>
        <v>0.125</v>
      </c>
      <c r="P1093" s="14">
        <f t="shared" si="143"/>
        <v>12.5</v>
      </c>
      <c r="Q1093" s="14" t="s">
        <v>8337</v>
      </c>
      <c r="R1093" s="14" t="s">
        <v>8338</v>
      </c>
      <c r="S1093">
        <v>2</v>
      </c>
      <c r="T1093" t="b">
        <v>0</v>
      </c>
      <c r="U1093" t="s">
        <v>8282</v>
      </c>
      <c r="V1093" t="str">
        <f t="shared" si="144"/>
        <v xml:space="preserve"> </v>
      </c>
      <c r="W1093" s="21">
        <f t="shared" si="145"/>
        <v>2</v>
      </c>
      <c r="X1093" s="21" t="str">
        <f t="shared" si="146"/>
        <v xml:space="preserve"> </v>
      </c>
    </row>
    <row r="1094" spans="1:24" ht="57.6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139"/>
        <v>41280.025902777779</v>
      </c>
      <c r="K1094">
        <v>1354840638</v>
      </c>
      <c r="L1094" s="10">
        <f t="shared" si="140"/>
        <v>41250.025902777779</v>
      </c>
      <c r="M1094" s="11">
        <f t="shared" si="141"/>
        <v>30</v>
      </c>
      <c r="N1094" t="b">
        <v>0</v>
      </c>
      <c r="O1094" s="9">
        <f t="shared" si="142"/>
        <v>1.0500000000000001E-2</v>
      </c>
      <c r="P1094" s="14">
        <f t="shared" si="143"/>
        <v>3</v>
      </c>
      <c r="Q1094" s="14" t="s">
        <v>8337</v>
      </c>
      <c r="R1094" s="14" t="s">
        <v>8338</v>
      </c>
      <c r="S1094">
        <v>7</v>
      </c>
      <c r="T1094" t="b">
        <v>0</v>
      </c>
      <c r="U1094" t="s">
        <v>8282</v>
      </c>
      <c r="V1094" t="str">
        <f t="shared" si="144"/>
        <v xml:space="preserve"> </v>
      </c>
      <c r="W1094" s="21">
        <f t="shared" si="145"/>
        <v>7</v>
      </c>
      <c r="X1094" s="21" t="str">
        <f t="shared" si="146"/>
        <v xml:space="preserve"> </v>
      </c>
    </row>
    <row r="1095" spans="1:24" ht="43.2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139"/>
        <v>42411.973807870367</v>
      </c>
      <c r="K1095">
        <v>1453936937</v>
      </c>
      <c r="L1095" s="10">
        <f t="shared" si="140"/>
        <v>42396.973807870367</v>
      </c>
      <c r="M1095" s="11">
        <f t="shared" si="141"/>
        <v>15</v>
      </c>
      <c r="N1095" t="b">
        <v>0</v>
      </c>
      <c r="O1095" s="9">
        <f t="shared" si="142"/>
        <v>0.14083333333333334</v>
      </c>
      <c r="P1095" s="14">
        <f t="shared" si="143"/>
        <v>10.5625</v>
      </c>
      <c r="Q1095" s="14" t="s">
        <v>8337</v>
      </c>
      <c r="R1095" s="14" t="s">
        <v>8338</v>
      </c>
      <c r="S1095">
        <v>4</v>
      </c>
      <c r="T1095" t="b">
        <v>0</v>
      </c>
      <c r="U1095" t="s">
        <v>8282</v>
      </c>
      <c r="V1095" t="str">
        <f t="shared" si="144"/>
        <v xml:space="preserve"> </v>
      </c>
      <c r="W1095" s="21">
        <f t="shared" si="145"/>
        <v>4</v>
      </c>
      <c r="X1095" s="21" t="str">
        <f t="shared" si="146"/>
        <v xml:space="preserve"> </v>
      </c>
    </row>
    <row r="1096" spans="1:24" ht="43.2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139"/>
        <v>40825.713344907403</v>
      </c>
      <c r="K1096">
        <v>1315588033</v>
      </c>
      <c r="L1096" s="10">
        <f t="shared" si="140"/>
        <v>40795.713344907403</v>
      </c>
      <c r="M1096" s="11">
        <f t="shared" si="141"/>
        <v>30</v>
      </c>
      <c r="N1096" t="b">
        <v>0</v>
      </c>
      <c r="O1096" s="9">
        <f t="shared" si="142"/>
        <v>0.18300055555555556</v>
      </c>
      <c r="P1096" s="14">
        <f t="shared" si="143"/>
        <v>122.00037037037038</v>
      </c>
      <c r="Q1096" s="14" t="s">
        <v>8337</v>
      </c>
      <c r="R1096" s="14" t="s">
        <v>8338</v>
      </c>
      <c r="S1096">
        <v>27</v>
      </c>
      <c r="T1096" t="b">
        <v>0</v>
      </c>
      <c r="U1096" t="s">
        <v>8282</v>
      </c>
      <c r="V1096" t="str">
        <f t="shared" si="144"/>
        <v xml:space="preserve"> </v>
      </c>
      <c r="W1096" s="21">
        <f t="shared" si="145"/>
        <v>27</v>
      </c>
      <c r="X1096" s="21" t="str">
        <f t="shared" si="146"/>
        <v xml:space="preserve"> </v>
      </c>
    </row>
    <row r="1097" spans="1:24" ht="43.2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139"/>
        <v>41516.537268518521</v>
      </c>
      <c r="K1097">
        <v>1375275220</v>
      </c>
      <c r="L1097" s="10">
        <f t="shared" si="140"/>
        <v>41486.537268518521</v>
      </c>
      <c r="M1097" s="11">
        <f t="shared" si="141"/>
        <v>30</v>
      </c>
      <c r="N1097" t="b">
        <v>0</v>
      </c>
      <c r="O1097" s="9">
        <f t="shared" si="142"/>
        <v>5.0347999999999997E-2</v>
      </c>
      <c r="P1097" s="14">
        <f t="shared" si="143"/>
        <v>267.80851063829789</v>
      </c>
      <c r="Q1097" s="14" t="s">
        <v>8337</v>
      </c>
      <c r="R1097" s="14" t="s">
        <v>8338</v>
      </c>
      <c r="S1097">
        <v>94</v>
      </c>
      <c r="T1097" t="b">
        <v>0</v>
      </c>
      <c r="U1097" t="s">
        <v>8282</v>
      </c>
      <c r="V1097" t="str">
        <f t="shared" si="144"/>
        <v xml:space="preserve"> </v>
      </c>
      <c r="W1097" s="21">
        <f t="shared" si="145"/>
        <v>94</v>
      </c>
      <c r="X1097" s="21" t="str">
        <f t="shared" si="146"/>
        <v xml:space="preserve"> </v>
      </c>
    </row>
    <row r="1098" spans="1:24" ht="43.2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139"/>
        <v>41916.145833333336</v>
      </c>
      <c r="K1098">
        <v>1409747154</v>
      </c>
      <c r="L1098" s="10">
        <f t="shared" si="140"/>
        <v>41885.51798611111</v>
      </c>
      <c r="M1098" s="11">
        <f t="shared" si="141"/>
        <v>30.627847222225682</v>
      </c>
      <c r="N1098" t="b">
        <v>0</v>
      </c>
      <c r="O1098" s="9">
        <f t="shared" si="142"/>
        <v>0.17933333333333334</v>
      </c>
      <c r="P1098" s="14">
        <f t="shared" si="143"/>
        <v>74.206896551724142</v>
      </c>
      <c r="Q1098" s="14" t="s">
        <v>8337</v>
      </c>
      <c r="R1098" s="14" t="s">
        <v>8338</v>
      </c>
      <c r="S1098">
        <v>29</v>
      </c>
      <c r="T1098" t="b">
        <v>0</v>
      </c>
      <c r="U1098" t="s">
        <v>8282</v>
      </c>
      <c r="V1098" t="str">
        <f t="shared" si="144"/>
        <v xml:space="preserve"> </v>
      </c>
      <c r="W1098" s="21">
        <f t="shared" si="145"/>
        <v>29</v>
      </c>
      <c r="X1098" s="21" t="str">
        <f t="shared" si="146"/>
        <v xml:space="preserve"> </v>
      </c>
    </row>
    <row r="1099" spans="1:24" ht="43.2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139"/>
        <v>41700.792557870373</v>
      </c>
      <c r="K1099">
        <v>1390330877</v>
      </c>
      <c r="L1099" s="10">
        <f t="shared" si="140"/>
        <v>41660.792557870373</v>
      </c>
      <c r="M1099" s="11">
        <f t="shared" si="141"/>
        <v>40</v>
      </c>
      <c r="N1099" t="b">
        <v>0</v>
      </c>
      <c r="O1099" s="9">
        <f t="shared" si="142"/>
        <v>4.6999999999999999E-4</v>
      </c>
      <c r="P1099" s="14">
        <f t="shared" si="143"/>
        <v>6.7142857142857144</v>
      </c>
      <c r="Q1099" s="14" t="s">
        <v>8337</v>
      </c>
      <c r="R1099" s="14" t="s">
        <v>8338</v>
      </c>
      <c r="S1099">
        <v>7</v>
      </c>
      <c r="T1099" t="b">
        <v>0</v>
      </c>
      <c r="U1099" t="s">
        <v>8282</v>
      </c>
      <c r="V1099" t="str">
        <f t="shared" si="144"/>
        <v xml:space="preserve"> </v>
      </c>
      <c r="W1099" s="21">
        <f t="shared" si="145"/>
        <v>7</v>
      </c>
      <c r="X1099" s="21" t="str">
        <f t="shared" si="146"/>
        <v xml:space="preserve"> </v>
      </c>
    </row>
    <row r="1100" spans="1:24" ht="28.8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139"/>
        <v>41742.762673611112</v>
      </c>
      <c r="K1100">
        <v>1394821095</v>
      </c>
      <c r="L1100" s="10">
        <f t="shared" si="140"/>
        <v>41712.762673611112</v>
      </c>
      <c r="M1100" s="11">
        <f t="shared" si="141"/>
        <v>30</v>
      </c>
      <c r="N1100" t="b">
        <v>0</v>
      </c>
      <c r="O1100" s="9">
        <f t="shared" si="142"/>
        <v>7.2120000000000004E-2</v>
      </c>
      <c r="P1100" s="14">
        <f t="shared" si="143"/>
        <v>81.954545454545453</v>
      </c>
      <c r="Q1100" s="14" t="s">
        <v>8337</v>
      </c>
      <c r="R1100" s="14" t="s">
        <v>8338</v>
      </c>
      <c r="S1100">
        <v>22</v>
      </c>
      <c r="T1100" t="b">
        <v>0</v>
      </c>
      <c r="U1100" t="s">
        <v>8282</v>
      </c>
      <c r="V1100" t="str">
        <f t="shared" si="144"/>
        <v xml:space="preserve"> </v>
      </c>
      <c r="W1100" s="21">
        <f t="shared" si="145"/>
        <v>22</v>
      </c>
      <c r="X1100" s="21" t="str">
        <f t="shared" si="146"/>
        <v xml:space="preserve"> </v>
      </c>
    </row>
    <row r="1101" spans="1:24" ht="57.6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139"/>
        <v>42137.836435185185</v>
      </c>
      <c r="K1101">
        <v>1428955468</v>
      </c>
      <c r="L1101" s="10">
        <f t="shared" si="140"/>
        <v>42107.836435185185</v>
      </c>
      <c r="M1101" s="11">
        <f t="shared" si="141"/>
        <v>30</v>
      </c>
      <c r="N1101" t="b">
        <v>0</v>
      </c>
      <c r="O1101" s="9">
        <f t="shared" si="142"/>
        <v>5.0000000000000001E-3</v>
      </c>
      <c r="P1101" s="14">
        <f t="shared" si="143"/>
        <v>25</v>
      </c>
      <c r="Q1101" s="14" t="s">
        <v>8337</v>
      </c>
      <c r="R1101" s="14" t="s">
        <v>8338</v>
      </c>
      <c r="S1101">
        <v>1</v>
      </c>
      <c r="T1101" t="b">
        <v>0</v>
      </c>
      <c r="U1101" t="s">
        <v>8282</v>
      </c>
      <c r="V1101" t="str">
        <f t="shared" si="144"/>
        <v xml:space="preserve"> </v>
      </c>
      <c r="W1101" s="21">
        <f t="shared" si="145"/>
        <v>1</v>
      </c>
      <c r="X1101" s="21" t="str">
        <f t="shared" si="146"/>
        <v xml:space="preserve"> </v>
      </c>
    </row>
    <row r="1102" spans="1:24" ht="43.2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139"/>
        <v>42414.110775462963</v>
      </c>
      <c r="K1102">
        <v>1452825571</v>
      </c>
      <c r="L1102" s="10">
        <f t="shared" si="140"/>
        <v>42384.110775462963</v>
      </c>
      <c r="M1102" s="11">
        <f t="shared" si="141"/>
        <v>30</v>
      </c>
      <c r="N1102" t="b">
        <v>0</v>
      </c>
      <c r="O1102" s="9">
        <f t="shared" si="142"/>
        <v>2.5000000000000001E-2</v>
      </c>
      <c r="P1102" s="14">
        <f t="shared" si="143"/>
        <v>10</v>
      </c>
      <c r="Q1102" s="14" t="s">
        <v>8337</v>
      </c>
      <c r="R1102" s="14" t="s">
        <v>8338</v>
      </c>
      <c r="S1102">
        <v>10</v>
      </c>
      <c r="T1102" t="b">
        <v>0</v>
      </c>
      <c r="U1102" t="s">
        <v>8282</v>
      </c>
      <c r="V1102" t="str">
        <f t="shared" si="144"/>
        <v xml:space="preserve"> </v>
      </c>
      <c r="W1102" s="21">
        <f t="shared" si="145"/>
        <v>10</v>
      </c>
      <c r="X1102" s="21" t="str">
        <f t="shared" si="146"/>
        <v xml:space="preserve"> </v>
      </c>
    </row>
    <row r="1103" spans="1:24" ht="28.8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139"/>
        <v>42565.758333333331</v>
      </c>
      <c r="K1103">
        <v>1466188338</v>
      </c>
      <c r="L1103" s="10">
        <f t="shared" si="140"/>
        <v>42538.77243055556</v>
      </c>
      <c r="M1103" s="11">
        <f t="shared" si="141"/>
        <v>26.985902777771116</v>
      </c>
      <c r="N1103" t="b">
        <v>0</v>
      </c>
      <c r="O1103" s="9">
        <f t="shared" si="142"/>
        <v>4.0999999999999999E-4</v>
      </c>
      <c r="P1103" s="14">
        <f t="shared" si="143"/>
        <v>6.833333333333333</v>
      </c>
      <c r="Q1103" s="14" t="s">
        <v>8337</v>
      </c>
      <c r="R1103" s="14" t="s">
        <v>8338</v>
      </c>
      <c r="S1103">
        <v>6</v>
      </c>
      <c r="T1103" t="b">
        <v>0</v>
      </c>
      <c r="U1103" t="s">
        <v>8282</v>
      </c>
      <c r="V1103" t="str">
        <f t="shared" si="144"/>
        <v xml:space="preserve"> </v>
      </c>
      <c r="W1103" s="21">
        <f t="shared" si="145"/>
        <v>6</v>
      </c>
      <c r="X1103" s="21" t="str">
        <f t="shared" si="146"/>
        <v xml:space="preserve"> </v>
      </c>
    </row>
    <row r="1104" spans="1:24" ht="43.2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139"/>
        <v>41617.249305555553</v>
      </c>
      <c r="K1104">
        <v>1383095125</v>
      </c>
      <c r="L1104" s="10">
        <f t="shared" si="140"/>
        <v>41577.045428240745</v>
      </c>
      <c r="M1104" s="11">
        <f t="shared" si="141"/>
        <v>40.203877314808778</v>
      </c>
      <c r="N1104" t="b">
        <v>0</v>
      </c>
      <c r="O1104" s="9">
        <f t="shared" si="142"/>
        <v>5.3124999999999999E-2</v>
      </c>
      <c r="P1104" s="14">
        <f t="shared" si="143"/>
        <v>17.708333333333332</v>
      </c>
      <c r="Q1104" s="14" t="s">
        <v>8337</v>
      </c>
      <c r="R1104" s="14" t="s">
        <v>8338</v>
      </c>
      <c r="S1104">
        <v>24</v>
      </c>
      <c r="T1104" t="b">
        <v>0</v>
      </c>
      <c r="U1104" t="s">
        <v>8282</v>
      </c>
      <c r="V1104" t="str">
        <f t="shared" si="144"/>
        <v xml:space="preserve"> </v>
      </c>
      <c r="W1104" s="21">
        <f t="shared" si="145"/>
        <v>24</v>
      </c>
      <c r="X1104" s="21" t="str">
        <f t="shared" si="146"/>
        <v xml:space="preserve"> </v>
      </c>
    </row>
    <row r="1105" spans="1:24" ht="43.2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139"/>
        <v>42539.22210648148</v>
      </c>
      <c r="K1105">
        <v>1461043190</v>
      </c>
      <c r="L1105" s="10">
        <f t="shared" si="140"/>
        <v>42479.22210648148</v>
      </c>
      <c r="M1105" s="11">
        <f t="shared" si="141"/>
        <v>60</v>
      </c>
      <c r="N1105" t="b">
        <v>0</v>
      </c>
      <c r="O1105" s="9">
        <f t="shared" si="142"/>
        <v>1.6199999999999999E-2</v>
      </c>
      <c r="P1105" s="14">
        <f t="shared" si="143"/>
        <v>16.2</v>
      </c>
      <c r="Q1105" s="14" t="s">
        <v>8337</v>
      </c>
      <c r="R1105" s="14" t="s">
        <v>8338</v>
      </c>
      <c r="S1105">
        <v>15</v>
      </c>
      <c r="T1105" t="b">
        <v>0</v>
      </c>
      <c r="U1105" t="s">
        <v>8282</v>
      </c>
      <c r="V1105" t="str">
        <f t="shared" si="144"/>
        <v xml:space="preserve"> </v>
      </c>
      <c r="W1105" s="21">
        <f t="shared" si="145"/>
        <v>15</v>
      </c>
      <c r="X1105" s="21" t="str">
        <f t="shared" si="146"/>
        <v xml:space="preserve"> </v>
      </c>
    </row>
    <row r="1106" spans="1:24" ht="43.2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139"/>
        <v>41801.40996527778</v>
      </c>
      <c r="K1106">
        <v>1399888221</v>
      </c>
      <c r="L1106" s="10">
        <f t="shared" si="140"/>
        <v>41771.40996527778</v>
      </c>
      <c r="M1106" s="11">
        <f t="shared" si="141"/>
        <v>30</v>
      </c>
      <c r="N1106" t="b">
        <v>0</v>
      </c>
      <c r="O1106" s="9">
        <f t="shared" si="142"/>
        <v>4.9516666666666667E-2</v>
      </c>
      <c r="P1106" s="14">
        <f t="shared" si="143"/>
        <v>80.297297297297291</v>
      </c>
      <c r="Q1106" s="14" t="s">
        <v>8337</v>
      </c>
      <c r="R1106" s="14" t="s">
        <v>8338</v>
      </c>
      <c r="S1106">
        <v>37</v>
      </c>
      <c r="T1106" t="b">
        <v>0</v>
      </c>
      <c r="U1106" t="s">
        <v>8282</v>
      </c>
      <c r="V1106" t="str">
        <f t="shared" si="144"/>
        <v xml:space="preserve"> </v>
      </c>
      <c r="W1106" s="21">
        <f t="shared" si="145"/>
        <v>37</v>
      </c>
      <c r="X1106" s="21" t="str">
        <f t="shared" si="146"/>
        <v xml:space="preserve"> </v>
      </c>
    </row>
    <row r="1107" spans="1:24" ht="57.6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139"/>
        <v>41722.0940625</v>
      </c>
      <c r="K1107">
        <v>1393038927</v>
      </c>
      <c r="L1107" s="10">
        <f t="shared" si="140"/>
        <v>41692.135729166665</v>
      </c>
      <c r="M1107" s="11">
        <f t="shared" si="141"/>
        <v>29.958333333335759</v>
      </c>
      <c r="N1107" t="b">
        <v>0</v>
      </c>
      <c r="O1107" s="9">
        <f t="shared" si="142"/>
        <v>1.5900000000000001E-3</v>
      </c>
      <c r="P1107" s="14">
        <f t="shared" si="143"/>
        <v>71.55</v>
      </c>
      <c r="Q1107" s="14" t="s">
        <v>8337</v>
      </c>
      <c r="R1107" s="14" t="s">
        <v>8338</v>
      </c>
      <c r="S1107">
        <v>20</v>
      </c>
      <c r="T1107" t="b">
        <v>0</v>
      </c>
      <c r="U1107" t="s">
        <v>8282</v>
      </c>
      <c r="V1107" t="str">
        <f t="shared" si="144"/>
        <v xml:space="preserve"> </v>
      </c>
      <c r="W1107" s="21">
        <f t="shared" si="145"/>
        <v>20</v>
      </c>
      <c r="X1107" s="21" t="str">
        <f t="shared" si="146"/>
        <v xml:space="preserve"> </v>
      </c>
    </row>
    <row r="1108" spans="1:24" ht="43.2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139"/>
        <v>41003.698784722219</v>
      </c>
      <c r="K1108">
        <v>1330969575</v>
      </c>
      <c r="L1108" s="10">
        <f t="shared" si="140"/>
        <v>40973.740451388891</v>
      </c>
      <c r="M1108" s="11">
        <f t="shared" si="141"/>
        <v>29.958333333328483</v>
      </c>
      <c r="N1108" t="b">
        <v>0</v>
      </c>
      <c r="O1108" s="9">
        <f t="shared" si="142"/>
        <v>0.41249999999999998</v>
      </c>
      <c r="P1108" s="14">
        <f t="shared" si="143"/>
        <v>23.571428571428573</v>
      </c>
      <c r="Q1108" s="14" t="s">
        <v>8337</v>
      </c>
      <c r="R1108" s="14" t="s">
        <v>8338</v>
      </c>
      <c r="S1108">
        <v>7</v>
      </c>
      <c r="T1108" t="b">
        <v>0</v>
      </c>
      <c r="U1108" t="s">
        <v>8282</v>
      </c>
      <c r="V1108" t="str">
        <f t="shared" si="144"/>
        <v xml:space="preserve"> </v>
      </c>
      <c r="W1108" s="21">
        <f t="shared" si="145"/>
        <v>7</v>
      </c>
      <c r="X1108" s="21" t="str">
        <f t="shared" si="146"/>
        <v xml:space="preserve"> </v>
      </c>
    </row>
    <row r="1109" spans="1:24" ht="57.6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139"/>
        <v>41843.861388888887</v>
      </c>
      <c r="K1109">
        <v>1403556024</v>
      </c>
      <c r="L1109" s="10">
        <f t="shared" si="140"/>
        <v>41813.861388888887</v>
      </c>
      <c r="M1109" s="11">
        <f t="shared" si="141"/>
        <v>30</v>
      </c>
      <c r="N1109" t="b">
        <v>0</v>
      </c>
      <c r="O1109" s="9">
        <f t="shared" si="142"/>
        <v>0</v>
      </c>
      <c r="P1109" s="14">
        <f t="shared" si="143"/>
        <v>0</v>
      </c>
      <c r="Q1109" s="14" t="s">
        <v>8337</v>
      </c>
      <c r="R1109" s="14" t="s">
        <v>8338</v>
      </c>
      <c r="S1109">
        <v>0</v>
      </c>
      <c r="T1109" t="b">
        <v>0</v>
      </c>
      <c r="U1109" t="s">
        <v>8282</v>
      </c>
      <c r="V1109" t="str">
        <f t="shared" si="144"/>
        <v xml:space="preserve"> </v>
      </c>
      <c r="W1109" s="21">
        <f t="shared" si="145"/>
        <v>0</v>
      </c>
      <c r="X1109" s="21" t="str">
        <f t="shared" si="146"/>
        <v xml:space="preserve"> </v>
      </c>
    </row>
    <row r="1110" spans="1:24" ht="57.6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139"/>
        <v>41012.595312500001</v>
      </c>
      <c r="K1110">
        <v>1329146235</v>
      </c>
      <c r="L1110" s="10">
        <f t="shared" si="140"/>
        <v>40952.636979166666</v>
      </c>
      <c r="M1110" s="11">
        <f t="shared" si="141"/>
        <v>59.958333333335759</v>
      </c>
      <c r="N1110" t="b">
        <v>0</v>
      </c>
      <c r="O1110" s="9">
        <f t="shared" si="142"/>
        <v>2.93E-2</v>
      </c>
      <c r="P1110" s="14">
        <f t="shared" si="143"/>
        <v>34.88095238095238</v>
      </c>
      <c r="Q1110" s="14" t="s">
        <v>8337</v>
      </c>
      <c r="R1110" s="14" t="s">
        <v>8338</v>
      </c>
      <c r="S1110">
        <v>21</v>
      </c>
      <c r="T1110" t="b">
        <v>0</v>
      </c>
      <c r="U1110" t="s">
        <v>8282</v>
      </c>
      <c r="V1110" t="str">
        <f t="shared" si="144"/>
        <v xml:space="preserve"> </v>
      </c>
      <c r="W1110" s="21">
        <f t="shared" si="145"/>
        <v>21</v>
      </c>
      <c r="X1110" s="21" t="str">
        <f t="shared" si="146"/>
        <v xml:space="preserve"> </v>
      </c>
    </row>
    <row r="1111" spans="1:24" ht="43.2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139"/>
        <v>42692.793865740736</v>
      </c>
      <c r="K1111">
        <v>1476900190</v>
      </c>
      <c r="L1111" s="10">
        <f t="shared" si="140"/>
        <v>42662.752199074079</v>
      </c>
      <c r="M1111" s="11">
        <f t="shared" si="141"/>
        <v>30.041666666656965</v>
      </c>
      <c r="N1111" t="b">
        <v>0</v>
      </c>
      <c r="O1111" s="9">
        <f t="shared" si="142"/>
        <v>4.4999999999999997E-3</v>
      </c>
      <c r="P1111" s="14">
        <f t="shared" si="143"/>
        <v>15</v>
      </c>
      <c r="Q1111" s="14" t="s">
        <v>8337</v>
      </c>
      <c r="R1111" s="14" t="s">
        <v>8338</v>
      </c>
      <c r="S1111">
        <v>3</v>
      </c>
      <c r="T1111" t="b">
        <v>0</v>
      </c>
      <c r="U1111" t="s">
        <v>8282</v>
      </c>
      <c r="V1111" t="str">
        <f t="shared" si="144"/>
        <v xml:space="preserve"> </v>
      </c>
      <c r="W1111" s="21">
        <f t="shared" si="145"/>
        <v>3</v>
      </c>
      <c r="X1111" s="21" t="str">
        <f t="shared" si="146"/>
        <v xml:space="preserve"> </v>
      </c>
    </row>
    <row r="1112" spans="1:24" ht="43.2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139"/>
        <v>41250.933124999996</v>
      </c>
      <c r="K1112">
        <v>1352327022</v>
      </c>
      <c r="L1112" s="10">
        <f t="shared" si="140"/>
        <v>41220.933124999996</v>
      </c>
      <c r="M1112" s="11">
        <f t="shared" si="141"/>
        <v>30</v>
      </c>
      <c r="N1112" t="b">
        <v>0</v>
      </c>
      <c r="O1112" s="9">
        <f t="shared" si="142"/>
        <v>5.1000000000000004E-3</v>
      </c>
      <c r="P1112" s="14">
        <f t="shared" si="143"/>
        <v>23.181818181818183</v>
      </c>
      <c r="Q1112" s="14" t="s">
        <v>8337</v>
      </c>
      <c r="R1112" s="14" t="s">
        <v>8338</v>
      </c>
      <c r="S1112">
        <v>11</v>
      </c>
      <c r="T1112" t="b">
        <v>0</v>
      </c>
      <c r="U1112" t="s">
        <v>8282</v>
      </c>
      <c r="V1112" t="str">
        <f t="shared" si="144"/>
        <v xml:space="preserve"> </v>
      </c>
      <c r="W1112" s="21">
        <f t="shared" si="145"/>
        <v>11</v>
      </c>
      <c r="X1112" s="21" t="str">
        <f t="shared" si="146"/>
        <v xml:space="preserve"> </v>
      </c>
    </row>
    <row r="1113" spans="1:24" ht="43.2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139"/>
        <v>42377.203587962969</v>
      </c>
      <c r="K1113">
        <v>1449636790</v>
      </c>
      <c r="L1113" s="10">
        <f t="shared" si="140"/>
        <v>42347.203587962969</v>
      </c>
      <c r="M1113" s="11">
        <f t="shared" si="141"/>
        <v>30</v>
      </c>
      <c r="N1113" t="b">
        <v>0</v>
      </c>
      <c r="O1113" s="9">
        <f t="shared" si="142"/>
        <v>4.0000000000000002E-4</v>
      </c>
      <c r="P1113" s="14">
        <f t="shared" si="143"/>
        <v>1</v>
      </c>
      <c r="Q1113" s="14" t="s">
        <v>8337</v>
      </c>
      <c r="R1113" s="14" t="s">
        <v>8338</v>
      </c>
      <c r="S1113">
        <v>1</v>
      </c>
      <c r="T1113" t="b">
        <v>0</v>
      </c>
      <c r="U1113" t="s">
        <v>8282</v>
      </c>
      <c r="V1113" t="str">
        <f t="shared" si="144"/>
        <v xml:space="preserve"> </v>
      </c>
      <c r="W1113" s="21">
        <f t="shared" si="145"/>
        <v>1</v>
      </c>
      <c r="X1113" s="21" t="str">
        <f t="shared" si="146"/>
        <v xml:space="preserve"> </v>
      </c>
    </row>
    <row r="1114" spans="1:24" ht="43.2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139"/>
        <v>42023.354166666672</v>
      </c>
      <c r="K1114">
        <v>1416507211</v>
      </c>
      <c r="L1114" s="10">
        <f t="shared" si="140"/>
        <v>41963.759386574078</v>
      </c>
      <c r="M1114" s="11">
        <f t="shared" si="141"/>
        <v>59.594780092593282</v>
      </c>
      <c r="N1114" t="b">
        <v>0</v>
      </c>
      <c r="O1114" s="9">
        <f t="shared" si="142"/>
        <v>0.35537409090909089</v>
      </c>
      <c r="P1114" s="14">
        <f t="shared" si="143"/>
        <v>100.23371794871794</v>
      </c>
      <c r="Q1114" s="14" t="s">
        <v>8337</v>
      </c>
      <c r="R1114" s="14" t="s">
        <v>8338</v>
      </c>
      <c r="S1114">
        <v>312</v>
      </c>
      <c r="T1114" t="b">
        <v>0</v>
      </c>
      <c r="U1114" t="s">
        <v>8282</v>
      </c>
      <c r="V1114" t="str">
        <f t="shared" si="144"/>
        <v xml:space="preserve"> </v>
      </c>
      <c r="W1114" s="21">
        <f t="shared" si="145"/>
        <v>312</v>
      </c>
      <c r="X1114" s="21" t="str">
        <f t="shared" si="146"/>
        <v xml:space="preserve"> </v>
      </c>
    </row>
    <row r="1115" spans="1:24" ht="43.2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139"/>
        <v>41865.977083333331</v>
      </c>
      <c r="K1115">
        <v>1405466820</v>
      </c>
      <c r="L1115" s="10">
        <f t="shared" si="140"/>
        <v>41835.977083333331</v>
      </c>
      <c r="M1115" s="11">
        <f t="shared" si="141"/>
        <v>30</v>
      </c>
      <c r="N1115" t="b">
        <v>0</v>
      </c>
      <c r="O1115" s="9">
        <f t="shared" si="142"/>
        <v>5.0000000000000001E-3</v>
      </c>
      <c r="P1115" s="14">
        <f t="shared" si="143"/>
        <v>5</v>
      </c>
      <c r="Q1115" s="14" t="s">
        <v>8337</v>
      </c>
      <c r="R1115" s="14" t="s">
        <v>8338</v>
      </c>
      <c r="S1115">
        <v>1</v>
      </c>
      <c r="T1115" t="b">
        <v>0</v>
      </c>
      <c r="U1115" t="s">
        <v>8282</v>
      </c>
      <c r="V1115" t="str">
        <f t="shared" si="144"/>
        <v xml:space="preserve"> </v>
      </c>
      <c r="W1115" s="21">
        <f t="shared" si="145"/>
        <v>1</v>
      </c>
      <c r="X1115" s="21" t="str">
        <f t="shared" si="146"/>
        <v xml:space="preserve"> </v>
      </c>
    </row>
    <row r="1116" spans="1:24" ht="43.2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139"/>
        <v>41556.345914351856</v>
      </c>
      <c r="K1116">
        <v>1378714687</v>
      </c>
      <c r="L1116" s="10">
        <f t="shared" si="140"/>
        <v>41526.345914351856</v>
      </c>
      <c r="M1116" s="11">
        <f t="shared" si="141"/>
        <v>30</v>
      </c>
      <c r="N1116" t="b">
        <v>0</v>
      </c>
      <c r="O1116" s="9">
        <f t="shared" si="142"/>
        <v>1.6666666666666668E-3</v>
      </c>
      <c r="P1116" s="14">
        <f t="shared" si="143"/>
        <v>3.3333333333333335</v>
      </c>
      <c r="Q1116" s="14" t="s">
        <v>8337</v>
      </c>
      <c r="R1116" s="14" t="s">
        <v>8338</v>
      </c>
      <c r="S1116">
        <v>3</v>
      </c>
      <c r="T1116" t="b">
        <v>0</v>
      </c>
      <c r="U1116" t="s">
        <v>8282</v>
      </c>
      <c r="V1116" t="str">
        <f t="shared" si="144"/>
        <v xml:space="preserve"> </v>
      </c>
      <c r="W1116" s="21">
        <f t="shared" si="145"/>
        <v>3</v>
      </c>
      <c r="X1116" s="21" t="str">
        <f t="shared" si="146"/>
        <v xml:space="preserve"> </v>
      </c>
    </row>
    <row r="1117" spans="1:24" ht="43.2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139"/>
        <v>42459.653877314813</v>
      </c>
      <c r="K1117">
        <v>1456764095</v>
      </c>
      <c r="L1117" s="10">
        <f t="shared" si="140"/>
        <v>42429.695543981477</v>
      </c>
      <c r="M1117" s="11">
        <f t="shared" si="141"/>
        <v>29.958333333335759</v>
      </c>
      <c r="N1117" t="b">
        <v>0</v>
      </c>
      <c r="O1117" s="9">
        <f t="shared" si="142"/>
        <v>1.325E-3</v>
      </c>
      <c r="P1117" s="14">
        <f t="shared" si="143"/>
        <v>13.25</v>
      </c>
      <c r="Q1117" s="14" t="s">
        <v>8337</v>
      </c>
      <c r="R1117" s="14" t="s">
        <v>8338</v>
      </c>
      <c r="S1117">
        <v>4</v>
      </c>
      <c r="T1117" t="b">
        <v>0</v>
      </c>
      <c r="U1117" t="s">
        <v>8282</v>
      </c>
      <c r="V1117" t="str">
        <f t="shared" si="144"/>
        <v xml:space="preserve"> </v>
      </c>
      <c r="W1117" s="21">
        <f t="shared" si="145"/>
        <v>4</v>
      </c>
      <c r="X1117" s="21" t="str">
        <f t="shared" si="146"/>
        <v xml:space="preserve"> </v>
      </c>
    </row>
    <row r="1118" spans="1:24" ht="43.2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139"/>
        <v>41069.847314814811</v>
      </c>
      <c r="K1118">
        <v>1334089208</v>
      </c>
      <c r="L1118" s="10">
        <f t="shared" si="140"/>
        <v>41009.847314814811</v>
      </c>
      <c r="M1118" s="11">
        <f t="shared" si="141"/>
        <v>60</v>
      </c>
      <c r="N1118" t="b">
        <v>0</v>
      </c>
      <c r="O1118" s="9">
        <f t="shared" si="142"/>
        <v>3.5704000000000004E-4</v>
      </c>
      <c r="P1118" s="14">
        <f t="shared" si="143"/>
        <v>17.852</v>
      </c>
      <c r="Q1118" s="14" t="s">
        <v>8337</v>
      </c>
      <c r="R1118" s="14" t="s">
        <v>8338</v>
      </c>
      <c r="S1118">
        <v>10</v>
      </c>
      <c r="T1118" t="b">
        <v>0</v>
      </c>
      <c r="U1118" t="s">
        <v>8282</v>
      </c>
      <c r="V1118" t="str">
        <f t="shared" si="144"/>
        <v xml:space="preserve"> </v>
      </c>
      <c r="W1118" s="21">
        <f t="shared" si="145"/>
        <v>10</v>
      </c>
      <c r="X1118" s="21" t="str">
        <f t="shared" si="146"/>
        <v xml:space="preserve"> </v>
      </c>
    </row>
    <row r="1119" spans="1:24" ht="43.2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139"/>
        <v>42363.598530092597</v>
      </c>
      <c r="K1119">
        <v>1448461313</v>
      </c>
      <c r="L1119" s="10">
        <f t="shared" si="140"/>
        <v>42333.598530092597</v>
      </c>
      <c r="M1119" s="11">
        <f t="shared" si="141"/>
        <v>30</v>
      </c>
      <c r="N1119" t="b">
        <v>0</v>
      </c>
      <c r="O1119" s="9">
        <f t="shared" si="142"/>
        <v>8.3000000000000004E-2</v>
      </c>
      <c r="P1119" s="14">
        <f t="shared" si="143"/>
        <v>10.375</v>
      </c>
      <c r="Q1119" s="14" t="s">
        <v>8337</v>
      </c>
      <c r="R1119" s="14" t="s">
        <v>8338</v>
      </c>
      <c r="S1119">
        <v>8</v>
      </c>
      <c r="T1119" t="b">
        <v>0</v>
      </c>
      <c r="U1119" t="s">
        <v>8282</v>
      </c>
      <c r="V1119" t="str">
        <f t="shared" si="144"/>
        <v xml:space="preserve"> </v>
      </c>
      <c r="W1119" s="21">
        <f t="shared" si="145"/>
        <v>8</v>
      </c>
      <c r="X1119" s="21" t="str">
        <f t="shared" si="146"/>
        <v xml:space="preserve"> </v>
      </c>
    </row>
    <row r="1120" spans="1:24" ht="43.2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139"/>
        <v>41734.124756944446</v>
      </c>
      <c r="K1120">
        <v>1394078379</v>
      </c>
      <c r="L1120" s="10">
        <f t="shared" si="140"/>
        <v>41704.16642361111</v>
      </c>
      <c r="M1120" s="11">
        <f t="shared" si="141"/>
        <v>29.958333333335759</v>
      </c>
      <c r="N1120" t="b">
        <v>0</v>
      </c>
      <c r="O1120" s="9">
        <f t="shared" si="142"/>
        <v>2.4222222222222221E-2</v>
      </c>
      <c r="P1120" s="14">
        <f t="shared" si="143"/>
        <v>36.333333333333336</v>
      </c>
      <c r="Q1120" s="14" t="s">
        <v>8337</v>
      </c>
      <c r="R1120" s="14" t="s">
        <v>8338</v>
      </c>
      <c r="S1120">
        <v>3</v>
      </c>
      <c r="T1120" t="b">
        <v>0</v>
      </c>
      <c r="U1120" t="s">
        <v>8282</v>
      </c>
      <c r="V1120" t="str">
        <f t="shared" si="144"/>
        <v xml:space="preserve"> </v>
      </c>
      <c r="W1120" s="21">
        <f t="shared" si="145"/>
        <v>3</v>
      </c>
      <c r="X1120" s="21" t="str">
        <f t="shared" si="146"/>
        <v xml:space="preserve"> </v>
      </c>
    </row>
    <row r="1121" spans="1:24" ht="57.6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139"/>
        <v>41735.792407407411</v>
      </c>
      <c r="K1121">
        <v>1395687664</v>
      </c>
      <c r="L1121" s="10">
        <f t="shared" si="140"/>
        <v>41722.792407407411</v>
      </c>
      <c r="M1121" s="11">
        <f t="shared" si="141"/>
        <v>13</v>
      </c>
      <c r="N1121" t="b">
        <v>0</v>
      </c>
      <c r="O1121" s="9">
        <f t="shared" si="142"/>
        <v>2.3809523809523812E-3</v>
      </c>
      <c r="P1121" s="14">
        <f t="shared" si="143"/>
        <v>5</v>
      </c>
      <c r="Q1121" s="14" t="s">
        <v>8337</v>
      </c>
      <c r="R1121" s="14" t="s">
        <v>8338</v>
      </c>
      <c r="S1121">
        <v>1</v>
      </c>
      <c r="T1121" t="b">
        <v>0</v>
      </c>
      <c r="U1121" t="s">
        <v>8282</v>
      </c>
      <c r="V1121" t="str">
        <f t="shared" si="144"/>
        <v xml:space="preserve"> </v>
      </c>
      <c r="W1121" s="21">
        <f t="shared" si="145"/>
        <v>1</v>
      </c>
      <c r="X1121" s="21" t="str">
        <f t="shared" si="146"/>
        <v xml:space="preserve"> </v>
      </c>
    </row>
    <row r="1122" spans="1:24" ht="43.2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139"/>
        <v>40844.872685185182</v>
      </c>
      <c r="K1122">
        <v>1315947400</v>
      </c>
      <c r="L1122" s="10">
        <f t="shared" si="140"/>
        <v>40799.872685185182</v>
      </c>
      <c r="M1122" s="11">
        <f t="shared" si="141"/>
        <v>45</v>
      </c>
      <c r="N1122" t="b">
        <v>0</v>
      </c>
      <c r="O1122" s="9">
        <f t="shared" si="142"/>
        <v>0</v>
      </c>
      <c r="P1122" s="14">
        <f t="shared" si="143"/>
        <v>0</v>
      </c>
      <c r="Q1122" s="14" t="s">
        <v>8337</v>
      </c>
      <c r="R1122" s="14" t="s">
        <v>8338</v>
      </c>
      <c r="S1122">
        <v>0</v>
      </c>
      <c r="T1122" t="b">
        <v>0</v>
      </c>
      <c r="U1122" t="s">
        <v>8282</v>
      </c>
      <c r="V1122" t="str">
        <f t="shared" si="144"/>
        <v xml:space="preserve"> </v>
      </c>
      <c r="W1122" s="21">
        <f t="shared" si="145"/>
        <v>0</v>
      </c>
      <c r="X1122" s="21" t="str">
        <f t="shared" si="146"/>
        <v xml:space="preserve"> </v>
      </c>
    </row>
    <row r="1123" spans="1:24" ht="43.2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139"/>
        <v>42442.892546296294</v>
      </c>
      <c r="K1123">
        <v>1455315916</v>
      </c>
      <c r="L1123" s="10">
        <f t="shared" si="140"/>
        <v>42412.934212962966</v>
      </c>
      <c r="M1123" s="11">
        <f t="shared" si="141"/>
        <v>29.958333333328483</v>
      </c>
      <c r="N1123" t="b">
        <v>0</v>
      </c>
      <c r="O1123" s="9">
        <f t="shared" si="142"/>
        <v>1.16E-4</v>
      </c>
      <c r="P1123" s="14">
        <f t="shared" si="143"/>
        <v>5.8</v>
      </c>
      <c r="Q1123" s="14" t="s">
        <v>8337</v>
      </c>
      <c r="R1123" s="14" t="s">
        <v>8338</v>
      </c>
      <c r="S1123">
        <v>5</v>
      </c>
      <c r="T1123" t="b">
        <v>0</v>
      </c>
      <c r="U1123" t="s">
        <v>8282</v>
      </c>
      <c r="V1123" t="str">
        <f t="shared" si="144"/>
        <v xml:space="preserve"> </v>
      </c>
      <c r="W1123" s="21">
        <f t="shared" si="145"/>
        <v>5</v>
      </c>
      <c r="X1123" s="21" t="str">
        <f t="shared" si="146"/>
        <v xml:space="preserve"> </v>
      </c>
    </row>
    <row r="1124" spans="1:24" ht="57.6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139"/>
        <v>41424.703993055555</v>
      </c>
      <c r="K1124">
        <v>1368723225</v>
      </c>
      <c r="L1124" s="10">
        <f t="shared" si="140"/>
        <v>41410.703993055555</v>
      </c>
      <c r="M1124" s="11">
        <f t="shared" si="141"/>
        <v>14</v>
      </c>
      <c r="N1124" t="b">
        <v>0</v>
      </c>
      <c r="O1124" s="9">
        <f t="shared" si="142"/>
        <v>0</v>
      </c>
      <c r="P1124" s="14">
        <f t="shared" si="143"/>
        <v>0</v>
      </c>
      <c r="Q1124" s="14" t="s">
        <v>8337</v>
      </c>
      <c r="R1124" s="14" t="s">
        <v>8338</v>
      </c>
      <c r="S1124">
        <v>0</v>
      </c>
      <c r="T1124" t="b">
        <v>0</v>
      </c>
      <c r="U1124" t="s">
        <v>8282</v>
      </c>
      <c r="V1124" t="str">
        <f t="shared" si="144"/>
        <v xml:space="preserve"> </v>
      </c>
      <c r="W1124" s="21">
        <f t="shared" si="145"/>
        <v>0</v>
      </c>
      <c r="X1124" s="21" t="str">
        <f t="shared" si="146"/>
        <v xml:space="preserve"> </v>
      </c>
    </row>
    <row r="1125" spans="1:24" ht="43.2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139"/>
        <v>41748.5237037037</v>
      </c>
      <c r="K1125">
        <v>1395318848</v>
      </c>
      <c r="L1125" s="10">
        <f t="shared" si="140"/>
        <v>41718.5237037037</v>
      </c>
      <c r="M1125" s="11">
        <f t="shared" si="141"/>
        <v>30</v>
      </c>
      <c r="N1125" t="b">
        <v>0</v>
      </c>
      <c r="O1125" s="9">
        <f t="shared" si="142"/>
        <v>2.2000000000000001E-3</v>
      </c>
      <c r="P1125" s="14">
        <f t="shared" si="143"/>
        <v>3.6666666666666665</v>
      </c>
      <c r="Q1125" s="14" t="s">
        <v>8337</v>
      </c>
      <c r="R1125" s="14" t="s">
        <v>8338</v>
      </c>
      <c r="S1125">
        <v>3</v>
      </c>
      <c r="T1125" t="b">
        <v>0</v>
      </c>
      <c r="U1125" t="s">
        <v>8282</v>
      </c>
      <c r="V1125" t="str">
        <f t="shared" si="144"/>
        <v xml:space="preserve"> </v>
      </c>
      <c r="W1125" s="21">
        <f t="shared" si="145"/>
        <v>3</v>
      </c>
      <c r="X1125" s="21" t="str">
        <f t="shared" si="146"/>
        <v xml:space="preserve"> </v>
      </c>
    </row>
    <row r="1126" spans="1:24" ht="43.2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139"/>
        <v>42124.667256944449</v>
      </c>
      <c r="K1126">
        <v>1427817651</v>
      </c>
      <c r="L1126" s="10">
        <f t="shared" si="140"/>
        <v>42094.667256944449</v>
      </c>
      <c r="M1126" s="11">
        <f t="shared" si="141"/>
        <v>30</v>
      </c>
      <c r="N1126" t="b">
        <v>0</v>
      </c>
      <c r="O1126" s="9">
        <f t="shared" si="142"/>
        <v>4.7222222222222223E-3</v>
      </c>
      <c r="P1126" s="14">
        <f t="shared" si="143"/>
        <v>60.714285714285715</v>
      </c>
      <c r="Q1126" s="14" t="s">
        <v>8337</v>
      </c>
      <c r="R1126" s="14" t="s">
        <v>8339</v>
      </c>
      <c r="S1126">
        <v>7</v>
      </c>
      <c r="T1126" t="b">
        <v>0</v>
      </c>
      <c r="U1126" t="s">
        <v>8283</v>
      </c>
      <c r="V1126" t="str">
        <f t="shared" si="144"/>
        <v xml:space="preserve"> </v>
      </c>
      <c r="W1126" s="21">
        <f t="shared" si="145"/>
        <v>7</v>
      </c>
      <c r="X1126" s="21" t="str">
        <f t="shared" si="146"/>
        <v xml:space="preserve"> </v>
      </c>
    </row>
    <row r="1127" spans="1:24" ht="43.2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139"/>
        <v>42272.624189814815</v>
      </c>
      <c r="K1127">
        <v>1438009130</v>
      </c>
      <c r="L1127" s="10">
        <f t="shared" si="140"/>
        <v>42212.624189814815</v>
      </c>
      <c r="M1127" s="11">
        <f t="shared" si="141"/>
        <v>60</v>
      </c>
      <c r="N1127" t="b">
        <v>0</v>
      </c>
      <c r="O1127" s="9">
        <f t="shared" si="142"/>
        <v>0</v>
      </c>
      <c r="P1127" s="14">
        <f t="shared" si="143"/>
        <v>0</v>
      </c>
      <c r="Q1127" s="14" t="s">
        <v>8337</v>
      </c>
      <c r="R1127" s="14" t="s">
        <v>8339</v>
      </c>
      <c r="S1127">
        <v>0</v>
      </c>
      <c r="T1127" t="b">
        <v>0</v>
      </c>
      <c r="U1127" t="s">
        <v>8283</v>
      </c>
      <c r="V1127" t="str">
        <f t="shared" si="144"/>
        <v xml:space="preserve"> </v>
      </c>
      <c r="W1127" s="21">
        <f t="shared" si="145"/>
        <v>0</v>
      </c>
      <c r="X1127" s="21" t="str">
        <f t="shared" si="146"/>
        <v xml:space="preserve"> </v>
      </c>
    </row>
    <row r="1128" spans="1:24" ht="43.2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139"/>
        <v>42565.327476851846</v>
      </c>
      <c r="K1128">
        <v>1465890694</v>
      </c>
      <c r="L1128" s="10">
        <f t="shared" si="140"/>
        <v>42535.327476851846</v>
      </c>
      <c r="M1128" s="11">
        <f t="shared" si="141"/>
        <v>30</v>
      </c>
      <c r="N1128" t="b">
        <v>0</v>
      </c>
      <c r="O1128" s="9">
        <f t="shared" si="142"/>
        <v>5.0000000000000001E-3</v>
      </c>
      <c r="P1128" s="14">
        <f t="shared" si="143"/>
        <v>5</v>
      </c>
      <c r="Q1128" s="14" t="s">
        <v>8337</v>
      </c>
      <c r="R1128" s="14" t="s">
        <v>8339</v>
      </c>
      <c r="S1128">
        <v>2</v>
      </c>
      <c r="T1128" t="b">
        <v>0</v>
      </c>
      <c r="U1128" t="s">
        <v>8283</v>
      </c>
      <c r="V1128" t="str">
        <f t="shared" si="144"/>
        <v xml:space="preserve"> </v>
      </c>
      <c r="W1128" s="21">
        <f t="shared" si="145"/>
        <v>2</v>
      </c>
      <c r="X1128" s="21" t="str">
        <f t="shared" si="146"/>
        <v xml:space="preserve"> </v>
      </c>
    </row>
    <row r="1129" spans="1:24" ht="57.6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139"/>
        <v>41957.895833333328</v>
      </c>
      <c r="K1129">
        <v>1413318600</v>
      </c>
      <c r="L1129" s="10">
        <f t="shared" si="140"/>
        <v>41926.854166666664</v>
      </c>
      <c r="M1129" s="11">
        <f t="shared" si="141"/>
        <v>31.041666666664241</v>
      </c>
      <c r="N1129" t="b">
        <v>0</v>
      </c>
      <c r="O1129" s="9">
        <f t="shared" si="142"/>
        <v>1.6714285714285713E-2</v>
      </c>
      <c r="P1129" s="14">
        <f t="shared" si="143"/>
        <v>25.434782608695652</v>
      </c>
      <c r="Q1129" s="14" t="s">
        <v>8337</v>
      </c>
      <c r="R1129" s="14" t="s">
        <v>8339</v>
      </c>
      <c r="S1129">
        <v>23</v>
      </c>
      <c r="T1129" t="b">
        <v>0</v>
      </c>
      <c r="U1129" t="s">
        <v>8283</v>
      </c>
      <c r="V1129" t="str">
        <f t="shared" si="144"/>
        <v xml:space="preserve"> </v>
      </c>
      <c r="W1129" s="21">
        <f t="shared" si="145"/>
        <v>23</v>
      </c>
      <c r="X1129" s="21" t="str">
        <f t="shared" si="146"/>
        <v xml:space="preserve"> </v>
      </c>
    </row>
    <row r="1130" spans="1:24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139"/>
        <v>41858.649502314816</v>
      </c>
      <c r="K1130">
        <v>1404833717</v>
      </c>
      <c r="L1130" s="10">
        <f t="shared" si="140"/>
        <v>41828.649502314816</v>
      </c>
      <c r="M1130" s="11">
        <f t="shared" si="141"/>
        <v>30</v>
      </c>
      <c r="N1130" t="b">
        <v>0</v>
      </c>
      <c r="O1130" s="9">
        <f t="shared" si="142"/>
        <v>1E-3</v>
      </c>
      <c r="P1130" s="14">
        <f t="shared" si="143"/>
        <v>1</v>
      </c>
      <c r="Q1130" s="14" t="s">
        <v>8337</v>
      </c>
      <c r="R1130" s="14" t="s">
        <v>8339</v>
      </c>
      <c r="S1130">
        <v>1</v>
      </c>
      <c r="T1130" t="b">
        <v>0</v>
      </c>
      <c r="U1130" t="s">
        <v>8283</v>
      </c>
      <c r="V1130" t="str">
        <f t="shared" si="144"/>
        <v xml:space="preserve"> </v>
      </c>
      <c r="W1130" s="21">
        <f t="shared" si="145"/>
        <v>1</v>
      </c>
      <c r="X1130" s="21" t="str">
        <f t="shared" si="146"/>
        <v xml:space="preserve"> </v>
      </c>
    </row>
    <row r="1131" spans="1:24" ht="43.2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139"/>
        <v>42526.264965277776</v>
      </c>
      <c r="K1131">
        <v>1462515693</v>
      </c>
      <c r="L1131" s="10">
        <f t="shared" si="140"/>
        <v>42496.264965277776</v>
      </c>
      <c r="M1131" s="11">
        <f t="shared" si="141"/>
        <v>30</v>
      </c>
      <c r="N1131" t="b">
        <v>0</v>
      </c>
      <c r="O1131" s="9">
        <f t="shared" si="142"/>
        <v>1.0499999999999999E-3</v>
      </c>
      <c r="P1131" s="14">
        <f t="shared" si="143"/>
        <v>10.5</v>
      </c>
      <c r="Q1131" s="14" t="s">
        <v>8337</v>
      </c>
      <c r="R1131" s="14" t="s">
        <v>8339</v>
      </c>
      <c r="S1131">
        <v>2</v>
      </c>
      <c r="T1131" t="b">
        <v>0</v>
      </c>
      <c r="U1131" t="s">
        <v>8283</v>
      </c>
      <c r="V1131" t="str">
        <f t="shared" si="144"/>
        <v xml:space="preserve"> </v>
      </c>
      <c r="W1131" s="21">
        <f t="shared" si="145"/>
        <v>2</v>
      </c>
      <c r="X1131" s="21" t="str">
        <f t="shared" si="146"/>
        <v xml:space="preserve"> </v>
      </c>
    </row>
    <row r="1132" spans="1:24" ht="43.2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139"/>
        <v>41969.038194444445</v>
      </c>
      <c r="K1132">
        <v>1411775700</v>
      </c>
      <c r="L1132" s="10">
        <f t="shared" si="140"/>
        <v>41908.996527777781</v>
      </c>
      <c r="M1132" s="11">
        <f t="shared" si="141"/>
        <v>60.041666666664241</v>
      </c>
      <c r="N1132" t="b">
        <v>0</v>
      </c>
      <c r="O1132" s="9">
        <f t="shared" si="142"/>
        <v>2.2000000000000001E-3</v>
      </c>
      <c r="P1132" s="14">
        <f t="shared" si="143"/>
        <v>3.6666666666666665</v>
      </c>
      <c r="Q1132" s="14" t="s">
        <v>8337</v>
      </c>
      <c r="R1132" s="14" t="s">
        <v>8339</v>
      </c>
      <c r="S1132">
        <v>3</v>
      </c>
      <c r="T1132" t="b">
        <v>0</v>
      </c>
      <c r="U1132" t="s">
        <v>8283</v>
      </c>
      <c r="V1132" t="str">
        <f t="shared" si="144"/>
        <v xml:space="preserve"> </v>
      </c>
      <c r="W1132" s="21">
        <f t="shared" si="145"/>
        <v>3</v>
      </c>
      <c r="X1132" s="21" t="str">
        <f t="shared" si="146"/>
        <v xml:space="preserve"> </v>
      </c>
    </row>
    <row r="1133" spans="1:24" ht="43.2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139"/>
        <v>42362.908194444448</v>
      </c>
      <c r="K1133">
        <v>1448401668</v>
      </c>
      <c r="L1133" s="10">
        <f t="shared" si="140"/>
        <v>42332.908194444448</v>
      </c>
      <c r="M1133" s="11">
        <f t="shared" si="141"/>
        <v>30</v>
      </c>
      <c r="N1133" t="b">
        <v>0</v>
      </c>
      <c r="O1133" s="9">
        <f t="shared" si="142"/>
        <v>0</v>
      </c>
      <c r="P1133" s="14">
        <f t="shared" si="143"/>
        <v>0</v>
      </c>
      <c r="Q1133" s="14" t="s">
        <v>8337</v>
      </c>
      <c r="R1133" s="14" t="s">
        <v>8339</v>
      </c>
      <c r="S1133">
        <v>0</v>
      </c>
      <c r="T1133" t="b">
        <v>0</v>
      </c>
      <c r="U1133" t="s">
        <v>8283</v>
      </c>
      <c r="V1133" t="str">
        <f t="shared" si="144"/>
        <v xml:space="preserve"> </v>
      </c>
      <c r="W1133" s="21">
        <f t="shared" si="145"/>
        <v>0</v>
      </c>
      <c r="X1133" s="21" t="str">
        <f t="shared" si="146"/>
        <v xml:space="preserve"> </v>
      </c>
    </row>
    <row r="1134" spans="1:24" ht="43.2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139"/>
        <v>42736.115405092598</v>
      </c>
      <c r="K1134">
        <v>1480646771</v>
      </c>
      <c r="L1134" s="10">
        <f t="shared" si="140"/>
        <v>42706.115405092598</v>
      </c>
      <c r="M1134" s="11">
        <f t="shared" si="141"/>
        <v>30</v>
      </c>
      <c r="N1134" t="b">
        <v>0</v>
      </c>
      <c r="O1134" s="9">
        <f t="shared" si="142"/>
        <v>0.14380000000000001</v>
      </c>
      <c r="P1134" s="14">
        <f t="shared" si="143"/>
        <v>110.61538461538461</v>
      </c>
      <c r="Q1134" s="14" t="s">
        <v>8337</v>
      </c>
      <c r="R1134" s="14" t="s">
        <v>8339</v>
      </c>
      <c r="S1134">
        <v>13</v>
      </c>
      <c r="T1134" t="b">
        <v>0</v>
      </c>
      <c r="U1134" t="s">
        <v>8283</v>
      </c>
      <c r="V1134" t="str">
        <f t="shared" si="144"/>
        <v xml:space="preserve"> </v>
      </c>
      <c r="W1134" s="21">
        <f t="shared" si="145"/>
        <v>13</v>
      </c>
      <c r="X1134" s="21" t="str">
        <f t="shared" si="146"/>
        <v xml:space="preserve"> </v>
      </c>
    </row>
    <row r="1135" spans="1:24" ht="43.2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139"/>
        <v>41851.407187500001</v>
      </c>
      <c r="K1135">
        <v>1404207981</v>
      </c>
      <c r="L1135" s="10">
        <f t="shared" si="140"/>
        <v>41821.407187500001</v>
      </c>
      <c r="M1135" s="11">
        <f t="shared" si="141"/>
        <v>30</v>
      </c>
      <c r="N1135" t="b">
        <v>0</v>
      </c>
      <c r="O1135" s="9">
        <f t="shared" si="142"/>
        <v>6.6666666666666671E-3</v>
      </c>
      <c r="P1135" s="14">
        <f t="shared" si="143"/>
        <v>20</v>
      </c>
      <c r="Q1135" s="14" t="s">
        <v>8337</v>
      </c>
      <c r="R1135" s="14" t="s">
        <v>8339</v>
      </c>
      <c r="S1135">
        <v>1</v>
      </c>
      <c r="T1135" t="b">
        <v>0</v>
      </c>
      <c r="U1135" t="s">
        <v>8283</v>
      </c>
      <c r="V1135" t="str">
        <f t="shared" si="144"/>
        <v xml:space="preserve"> </v>
      </c>
      <c r="W1135" s="21">
        <f t="shared" si="145"/>
        <v>1</v>
      </c>
      <c r="X1135" s="21" t="str">
        <f t="shared" si="146"/>
        <v xml:space="preserve"> </v>
      </c>
    </row>
    <row r="1136" spans="1:24" ht="43.2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139"/>
        <v>41972.189583333333</v>
      </c>
      <c r="K1136">
        <v>1416034228</v>
      </c>
      <c r="L1136" s="10">
        <f t="shared" si="140"/>
        <v>41958.285046296296</v>
      </c>
      <c r="M1136" s="11">
        <f t="shared" si="141"/>
        <v>13.904537037036789</v>
      </c>
      <c r="N1136" t="b">
        <v>0</v>
      </c>
      <c r="O1136" s="9">
        <f t="shared" si="142"/>
        <v>4.0000000000000003E-5</v>
      </c>
      <c r="P1136" s="14">
        <f t="shared" si="143"/>
        <v>1</v>
      </c>
      <c r="Q1136" s="14" t="s">
        <v>8337</v>
      </c>
      <c r="R1136" s="14" t="s">
        <v>8339</v>
      </c>
      <c r="S1136">
        <v>1</v>
      </c>
      <c r="T1136" t="b">
        <v>0</v>
      </c>
      <c r="U1136" t="s">
        <v>8283</v>
      </c>
      <c r="V1136" t="str">
        <f t="shared" si="144"/>
        <v xml:space="preserve"> </v>
      </c>
      <c r="W1136" s="21">
        <f t="shared" si="145"/>
        <v>1</v>
      </c>
      <c r="X1136" s="21" t="str">
        <f t="shared" si="146"/>
        <v xml:space="preserve"> </v>
      </c>
    </row>
    <row r="1137" spans="1:24" ht="57.6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139"/>
        <v>42588.989513888882</v>
      </c>
      <c r="K1137">
        <v>1467935094</v>
      </c>
      <c r="L1137" s="10">
        <f t="shared" si="140"/>
        <v>42558.989513888882</v>
      </c>
      <c r="M1137" s="11">
        <f t="shared" si="141"/>
        <v>30</v>
      </c>
      <c r="N1137" t="b">
        <v>0</v>
      </c>
      <c r="O1137" s="9">
        <f t="shared" si="142"/>
        <v>0.05</v>
      </c>
      <c r="P1137" s="14">
        <f t="shared" si="143"/>
        <v>50</v>
      </c>
      <c r="Q1137" s="14" t="s">
        <v>8337</v>
      </c>
      <c r="R1137" s="14" t="s">
        <v>8339</v>
      </c>
      <c r="S1137">
        <v>1</v>
      </c>
      <c r="T1137" t="b">
        <v>0</v>
      </c>
      <c r="U1137" t="s">
        <v>8283</v>
      </c>
      <c r="V1137" t="str">
        <f t="shared" si="144"/>
        <v xml:space="preserve"> </v>
      </c>
      <c r="W1137" s="21">
        <f t="shared" si="145"/>
        <v>1</v>
      </c>
      <c r="X1137" s="21" t="str">
        <f t="shared" si="146"/>
        <v xml:space="preserve"> </v>
      </c>
    </row>
    <row r="1138" spans="1:24" ht="43.2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139"/>
        <v>42357.671631944439</v>
      </c>
      <c r="K1138">
        <v>1447949229</v>
      </c>
      <c r="L1138" s="10">
        <f t="shared" si="140"/>
        <v>42327.671631944439</v>
      </c>
      <c r="M1138" s="11">
        <f t="shared" si="141"/>
        <v>30</v>
      </c>
      <c r="N1138" t="b">
        <v>0</v>
      </c>
      <c r="O1138" s="9">
        <f t="shared" si="142"/>
        <v>6.4439140811455853E-2</v>
      </c>
      <c r="P1138" s="14">
        <f t="shared" si="143"/>
        <v>45</v>
      </c>
      <c r="Q1138" s="14" t="s">
        <v>8337</v>
      </c>
      <c r="R1138" s="14" t="s">
        <v>8339</v>
      </c>
      <c r="S1138">
        <v>6</v>
      </c>
      <c r="T1138" t="b">
        <v>0</v>
      </c>
      <c r="U1138" t="s">
        <v>8283</v>
      </c>
      <c r="V1138" t="str">
        <f t="shared" si="144"/>
        <v xml:space="preserve"> </v>
      </c>
      <c r="W1138" s="21">
        <f t="shared" si="145"/>
        <v>6</v>
      </c>
      <c r="X1138" s="21" t="str">
        <f t="shared" si="146"/>
        <v xml:space="preserve"> </v>
      </c>
    </row>
    <row r="1139" spans="1:24" ht="43.2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139"/>
        <v>42483.819687499999</v>
      </c>
      <c r="K1139">
        <v>1458848421</v>
      </c>
      <c r="L1139" s="10">
        <f t="shared" si="140"/>
        <v>42453.819687499999</v>
      </c>
      <c r="M1139" s="11">
        <f t="shared" si="141"/>
        <v>30</v>
      </c>
      <c r="N1139" t="b">
        <v>0</v>
      </c>
      <c r="O1139" s="9">
        <f t="shared" si="142"/>
        <v>0.39500000000000002</v>
      </c>
      <c r="P1139" s="14">
        <f t="shared" si="143"/>
        <v>253.2051282051282</v>
      </c>
      <c r="Q1139" s="14" t="s">
        <v>8337</v>
      </c>
      <c r="R1139" s="14" t="s">
        <v>8339</v>
      </c>
      <c r="S1139">
        <v>39</v>
      </c>
      <c r="T1139" t="b">
        <v>0</v>
      </c>
      <c r="U1139" t="s">
        <v>8283</v>
      </c>
      <c r="V1139" t="str">
        <f t="shared" si="144"/>
        <v xml:space="preserve"> </v>
      </c>
      <c r="W1139" s="21">
        <f t="shared" si="145"/>
        <v>39</v>
      </c>
      <c r="X1139" s="21" t="str">
        <f t="shared" si="146"/>
        <v xml:space="preserve"> </v>
      </c>
    </row>
    <row r="1140" spans="1:24" ht="43.2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139"/>
        <v>42756.9066087963</v>
      </c>
      <c r="K1140">
        <v>1483307131</v>
      </c>
      <c r="L1140" s="10">
        <f t="shared" si="140"/>
        <v>42736.9066087963</v>
      </c>
      <c r="M1140" s="11">
        <f t="shared" si="141"/>
        <v>20</v>
      </c>
      <c r="N1140" t="b">
        <v>0</v>
      </c>
      <c r="O1140" s="9">
        <f t="shared" si="142"/>
        <v>3.5714285714285713E-3</v>
      </c>
      <c r="P1140" s="14">
        <f t="shared" si="143"/>
        <v>31.25</v>
      </c>
      <c r="Q1140" s="14" t="s">
        <v>8337</v>
      </c>
      <c r="R1140" s="14" t="s">
        <v>8339</v>
      </c>
      <c r="S1140">
        <v>4</v>
      </c>
      <c r="T1140" t="b">
        <v>0</v>
      </c>
      <c r="U1140" t="s">
        <v>8283</v>
      </c>
      <c r="V1140" t="str">
        <f t="shared" si="144"/>
        <v xml:space="preserve"> </v>
      </c>
      <c r="W1140" s="21">
        <f t="shared" si="145"/>
        <v>4</v>
      </c>
      <c r="X1140" s="21" t="str">
        <f t="shared" si="146"/>
        <v xml:space="preserve"> </v>
      </c>
    </row>
    <row r="1141" spans="1:24" ht="43.2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139"/>
        <v>42005.347523148142</v>
      </c>
      <c r="K1141">
        <v>1417508426</v>
      </c>
      <c r="L1141" s="10">
        <f t="shared" si="140"/>
        <v>41975.347523148142</v>
      </c>
      <c r="M1141" s="11">
        <f t="shared" si="141"/>
        <v>30</v>
      </c>
      <c r="N1141" t="b">
        <v>0</v>
      </c>
      <c r="O1141" s="9">
        <f t="shared" si="142"/>
        <v>6.2500000000000001E-4</v>
      </c>
      <c r="P1141" s="14">
        <f t="shared" si="143"/>
        <v>5</v>
      </c>
      <c r="Q1141" s="14" t="s">
        <v>8337</v>
      </c>
      <c r="R1141" s="14" t="s">
        <v>8339</v>
      </c>
      <c r="S1141">
        <v>1</v>
      </c>
      <c r="T1141" t="b">
        <v>0</v>
      </c>
      <c r="U1141" t="s">
        <v>8283</v>
      </c>
      <c r="V1141" t="str">
        <f t="shared" si="144"/>
        <v xml:space="preserve"> </v>
      </c>
      <c r="W1141" s="21">
        <f t="shared" si="145"/>
        <v>1</v>
      </c>
      <c r="X1141" s="21" t="str">
        <f t="shared" si="146"/>
        <v xml:space="preserve"> </v>
      </c>
    </row>
    <row r="1142" spans="1:24" ht="43.2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139"/>
        <v>42222.462048611109</v>
      </c>
      <c r="K1142">
        <v>1436267121</v>
      </c>
      <c r="L1142" s="10">
        <f t="shared" si="140"/>
        <v>42192.462048611109</v>
      </c>
      <c r="M1142" s="11">
        <f t="shared" si="141"/>
        <v>30</v>
      </c>
      <c r="N1142" t="b">
        <v>0</v>
      </c>
      <c r="O1142" s="9">
        <f t="shared" si="142"/>
        <v>0</v>
      </c>
      <c r="P1142" s="14">
        <f t="shared" si="143"/>
        <v>0</v>
      </c>
      <c r="Q1142" s="14" t="s">
        <v>8337</v>
      </c>
      <c r="R1142" s="14" t="s">
        <v>8339</v>
      </c>
      <c r="S1142">
        <v>0</v>
      </c>
      <c r="T1142" t="b">
        <v>0</v>
      </c>
      <c r="U1142" t="s">
        <v>8283</v>
      </c>
      <c r="V1142" t="str">
        <f t="shared" si="144"/>
        <v xml:space="preserve"> </v>
      </c>
      <c r="W1142" s="21">
        <f t="shared" si="145"/>
        <v>0</v>
      </c>
      <c r="X1142" s="21" t="str">
        <f t="shared" si="146"/>
        <v xml:space="preserve"> </v>
      </c>
    </row>
    <row r="1143" spans="1:24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139"/>
        <v>42194.699652777781</v>
      </c>
      <c r="K1143">
        <v>1433868450</v>
      </c>
      <c r="L1143" s="10">
        <f t="shared" si="140"/>
        <v>42164.699652777781</v>
      </c>
      <c r="M1143" s="11">
        <f t="shared" si="141"/>
        <v>30</v>
      </c>
      <c r="N1143" t="b">
        <v>0</v>
      </c>
      <c r="O1143" s="9">
        <f t="shared" si="142"/>
        <v>0</v>
      </c>
      <c r="P1143" s="14">
        <f t="shared" si="143"/>
        <v>0</v>
      </c>
      <c r="Q1143" s="14" t="s">
        <v>8337</v>
      </c>
      <c r="R1143" s="14" t="s">
        <v>8339</v>
      </c>
      <c r="S1143">
        <v>0</v>
      </c>
      <c r="T1143" t="b">
        <v>0</v>
      </c>
      <c r="U1143" t="s">
        <v>8283</v>
      </c>
      <c r="V1143" t="str">
        <f t="shared" si="144"/>
        <v xml:space="preserve"> </v>
      </c>
      <c r="W1143" s="21">
        <f t="shared" si="145"/>
        <v>0</v>
      </c>
      <c r="X1143" s="21" t="str">
        <f t="shared" si="146"/>
        <v xml:space="preserve"> </v>
      </c>
    </row>
    <row r="1144" spans="1:24" ht="43.2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139"/>
        <v>42052.006099537044</v>
      </c>
      <c r="K1144">
        <v>1421539727</v>
      </c>
      <c r="L1144" s="10">
        <f t="shared" si="140"/>
        <v>42022.006099537044</v>
      </c>
      <c r="M1144" s="11">
        <f t="shared" si="141"/>
        <v>30</v>
      </c>
      <c r="N1144" t="b">
        <v>0</v>
      </c>
      <c r="O1144" s="9">
        <f t="shared" si="142"/>
        <v>0</v>
      </c>
      <c r="P1144" s="14">
        <f t="shared" si="143"/>
        <v>0</v>
      </c>
      <c r="Q1144" s="14" t="s">
        <v>8337</v>
      </c>
      <c r="R1144" s="14" t="s">
        <v>8339</v>
      </c>
      <c r="S1144">
        <v>0</v>
      </c>
      <c r="T1144" t="b">
        <v>0</v>
      </c>
      <c r="U1144" t="s">
        <v>8283</v>
      </c>
      <c r="V1144" t="str">
        <f t="shared" si="144"/>
        <v xml:space="preserve"> </v>
      </c>
      <c r="W1144" s="21">
        <f t="shared" si="145"/>
        <v>0</v>
      </c>
      <c r="X1144" s="21" t="str">
        <f t="shared" si="146"/>
        <v xml:space="preserve"> </v>
      </c>
    </row>
    <row r="1145" spans="1:24" ht="43.2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139"/>
        <v>42355.19358796296</v>
      </c>
      <c r="K1145">
        <v>1447735126</v>
      </c>
      <c r="L1145" s="10">
        <f t="shared" si="140"/>
        <v>42325.19358796296</v>
      </c>
      <c r="M1145" s="11">
        <f t="shared" si="141"/>
        <v>30</v>
      </c>
      <c r="N1145" t="b">
        <v>0</v>
      </c>
      <c r="O1145" s="9">
        <f t="shared" si="142"/>
        <v>4.1333333333333335E-3</v>
      </c>
      <c r="P1145" s="14">
        <f t="shared" si="143"/>
        <v>23.25</v>
      </c>
      <c r="Q1145" s="14" t="s">
        <v>8337</v>
      </c>
      <c r="R1145" s="14" t="s">
        <v>8339</v>
      </c>
      <c r="S1145">
        <v>8</v>
      </c>
      <c r="T1145" t="b">
        <v>0</v>
      </c>
      <c r="U1145" t="s">
        <v>8283</v>
      </c>
      <c r="V1145" t="str">
        <f t="shared" si="144"/>
        <v xml:space="preserve"> </v>
      </c>
      <c r="W1145" s="21">
        <f t="shared" si="145"/>
        <v>8</v>
      </c>
      <c r="X1145" s="21" t="str">
        <f t="shared" si="146"/>
        <v xml:space="preserve"> </v>
      </c>
    </row>
    <row r="1146" spans="1:24" ht="43.2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139"/>
        <v>42123.181944444441</v>
      </c>
      <c r="K1146">
        <v>1427689320</v>
      </c>
      <c r="L1146" s="10">
        <f t="shared" si="140"/>
        <v>42093.181944444441</v>
      </c>
      <c r="M1146" s="11">
        <f t="shared" si="141"/>
        <v>30</v>
      </c>
      <c r="N1146" t="b">
        <v>0</v>
      </c>
      <c r="O1146" s="9">
        <f t="shared" si="142"/>
        <v>0</v>
      </c>
      <c r="P1146" s="14">
        <f t="shared" si="143"/>
        <v>0</v>
      </c>
      <c r="Q1146" s="14" t="s">
        <v>8340</v>
      </c>
      <c r="R1146" s="14" t="s">
        <v>8341</v>
      </c>
      <c r="S1146">
        <v>0</v>
      </c>
      <c r="T1146" t="b">
        <v>0</v>
      </c>
      <c r="U1146" t="s">
        <v>8284</v>
      </c>
      <c r="V1146" t="str">
        <f t="shared" si="144"/>
        <v xml:space="preserve"> </v>
      </c>
      <c r="W1146" s="21">
        <f t="shared" si="145"/>
        <v>0</v>
      </c>
      <c r="X1146" s="21" t="str">
        <f t="shared" si="146"/>
        <v xml:space="preserve"> </v>
      </c>
    </row>
    <row r="1147" spans="1:24" ht="43.2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139"/>
        <v>41914.747592592597</v>
      </c>
      <c r="K1147">
        <v>1407088592</v>
      </c>
      <c r="L1147" s="10">
        <f t="shared" si="140"/>
        <v>41854.747592592597</v>
      </c>
      <c r="M1147" s="11">
        <f t="shared" si="141"/>
        <v>60</v>
      </c>
      <c r="N1147" t="b">
        <v>0</v>
      </c>
      <c r="O1147" s="9">
        <f t="shared" si="142"/>
        <v>1.25E-3</v>
      </c>
      <c r="P1147" s="14">
        <f t="shared" si="143"/>
        <v>100</v>
      </c>
      <c r="Q1147" s="14" t="s">
        <v>8340</v>
      </c>
      <c r="R1147" s="14" t="s">
        <v>8341</v>
      </c>
      <c r="S1147">
        <v>1</v>
      </c>
      <c r="T1147" t="b">
        <v>0</v>
      </c>
      <c r="U1147" t="s">
        <v>8284</v>
      </c>
      <c r="V1147" t="str">
        <f t="shared" si="144"/>
        <v xml:space="preserve"> </v>
      </c>
      <c r="W1147" s="21">
        <f t="shared" si="145"/>
        <v>1</v>
      </c>
      <c r="X1147" s="21" t="str">
        <f t="shared" si="146"/>
        <v xml:space="preserve"> </v>
      </c>
    </row>
    <row r="1148" spans="1:24" ht="43.2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139"/>
        <v>41761.9533912037</v>
      </c>
      <c r="K1148">
        <v>1395787973</v>
      </c>
      <c r="L1148" s="10">
        <f t="shared" si="140"/>
        <v>41723.9533912037</v>
      </c>
      <c r="M1148" s="11">
        <f t="shared" si="141"/>
        <v>38</v>
      </c>
      <c r="N1148" t="b">
        <v>0</v>
      </c>
      <c r="O1148" s="9">
        <f t="shared" si="142"/>
        <v>8.8333333333333333E-2</v>
      </c>
      <c r="P1148" s="14">
        <f t="shared" si="143"/>
        <v>44.166666666666664</v>
      </c>
      <c r="Q1148" s="14" t="s">
        <v>8340</v>
      </c>
      <c r="R1148" s="14" t="s">
        <v>8341</v>
      </c>
      <c r="S1148">
        <v>12</v>
      </c>
      <c r="T1148" t="b">
        <v>0</v>
      </c>
      <c r="U1148" t="s">
        <v>8284</v>
      </c>
      <c r="V1148" t="str">
        <f t="shared" si="144"/>
        <v xml:space="preserve"> </v>
      </c>
      <c r="W1148" s="21">
        <f t="shared" si="145"/>
        <v>12</v>
      </c>
      <c r="X1148" s="21" t="str">
        <f t="shared" si="146"/>
        <v xml:space="preserve"> </v>
      </c>
    </row>
    <row r="1149" spans="1:24" ht="43.2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139"/>
        <v>41931.972025462965</v>
      </c>
      <c r="K1149">
        <v>1408576783</v>
      </c>
      <c r="L1149" s="10">
        <f t="shared" si="140"/>
        <v>41871.972025462965</v>
      </c>
      <c r="M1149" s="11">
        <f t="shared" si="141"/>
        <v>60</v>
      </c>
      <c r="N1149" t="b">
        <v>0</v>
      </c>
      <c r="O1149" s="9">
        <f t="shared" si="142"/>
        <v>0</v>
      </c>
      <c r="P1149" s="14">
        <f t="shared" si="143"/>
        <v>0</v>
      </c>
      <c r="Q1149" s="14" t="s">
        <v>8340</v>
      </c>
      <c r="R1149" s="14" t="s">
        <v>8341</v>
      </c>
      <c r="S1149">
        <v>0</v>
      </c>
      <c r="T1149" t="b">
        <v>0</v>
      </c>
      <c r="U1149" t="s">
        <v>8284</v>
      </c>
      <c r="V1149" t="str">
        <f t="shared" si="144"/>
        <v xml:space="preserve"> </v>
      </c>
      <c r="W1149" s="21">
        <f t="shared" si="145"/>
        <v>0</v>
      </c>
      <c r="X1149" s="21" t="str">
        <f t="shared" si="146"/>
        <v xml:space="preserve"> </v>
      </c>
    </row>
    <row r="1150" spans="1:24" ht="28.8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139"/>
        <v>42705.212743055556</v>
      </c>
      <c r="K1150">
        <v>1477973181</v>
      </c>
      <c r="L1150" s="10">
        <f t="shared" si="140"/>
        <v>42675.171076388884</v>
      </c>
      <c r="M1150" s="11">
        <f t="shared" si="141"/>
        <v>30.041666666671517</v>
      </c>
      <c r="N1150" t="b">
        <v>0</v>
      </c>
      <c r="O1150" s="9">
        <f t="shared" si="142"/>
        <v>4.8666666666666667E-3</v>
      </c>
      <c r="P1150" s="14">
        <f t="shared" si="143"/>
        <v>24.333333333333332</v>
      </c>
      <c r="Q1150" s="14" t="s">
        <v>8340</v>
      </c>
      <c r="R1150" s="14" t="s">
        <v>8341</v>
      </c>
      <c r="S1150">
        <v>3</v>
      </c>
      <c r="T1150" t="b">
        <v>0</v>
      </c>
      <c r="U1150" t="s">
        <v>8284</v>
      </c>
      <c r="V1150" t="str">
        <f t="shared" si="144"/>
        <v xml:space="preserve"> </v>
      </c>
      <c r="W1150" s="21">
        <f t="shared" si="145"/>
        <v>3</v>
      </c>
      <c r="X1150" s="21" t="str">
        <f t="shared" si="146"/>
        <v xml:space="preserve"> </v>
      </c>
    </row>
    <row r="1151" spans="1:24" ht="28.8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139"/>
        <v>42537.71025462963</v>
      </c>
      <c r="K1151">
        <v>1463504566</v>
      </c>
      <c r="L1151" s="10">
        <f t="shared" si="140"/>
        <v>42507.71025462963</v>
      </c>
      <c r="M1151" s="11">
        <f t="shared" si="141"/>
        <v>30</v>
      </c>
      <c r="N1151" t="b">
        <v>0</v>
      </c>
      <c r="O1151" s="9">
        <f t="shared" si="142"/>
        <v>1.5E-3</v>
      </c>
      <c r="P1151" s="14">
        <f t="shared" si="143"/>
        <v>37.5</v>
      </c>
      <c r="Q1151" s="14" t="s">
        <v>8340</v>
      </c>
      <c r="R1151" s="14" t="s">
        <v>8341</v>
      </c>
      <c r="S1151">
        <v>2</v>
      </c>
      <c r="T1151" t="b">
        <v>0</v>
      </c>
      <c r="U1151" t="s">
        <v>8284</v>
      </c>
      <c r="V1151" t="str">
        <f t="shared" si="144"/>
        <v xml:space="preserve"> </v>
      </c>
      <c r="W1151" s="21">
        <f t="shared" si="145"/>
        <v>2</v>
      </c>
      <c r="X1151" s="21" t="str">
        <f t="shared" si="146"/>
        <v xml:space="preserve"> </v>
      </c>
    </row>
    <row r="1152" spans="1:24" ht="28.8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139"/>
        <v>42377.954571759255</v>
      </c>
      <c r="K1152">
        <v>1447109675</v>
      </c>
      <c r="L1152" s="10">
        <f t="shared" si="140"/>
        <v>42317.954571759255</v>
      </c>
      <c r="M1152" s="11">
        <f t="shared" si="141"/>
        <v>60</v>
      </c>
      <c r="N1152" t="b">
        <v>0</v>
      </c>
      <c r="O1152" s="9">
        <f t="shared" si="142"/>
        <v>0.1008</v>
      </c>
      <c r="P1152" s="14">
        <f t="shared" si="143"/>
        <v>42</v>
      </c>
      <c r="Q1152" s="14" t="s">
        <v>8340</v>
      </c>
      <c r="R1152" s="14" t="s">
        <v>8341</v>
      </c>
      <c r="S1152">
        <v>6</v>
      </c>
      <c r="T1152" t="b">
        <v>0</v>
      </c>
      <c r="U1152" t="s">
        <v>8284</v>
      </c>
      <c r="V1152" t="str">
        <f t="shared" si="144"/>
        <v xml:space="preserve"> </v>
      </c>
      <c r="W1152" s="21">
        <f t="shared" si="145"/>
        <v>6</v>
      </c>
      <c r="X1152" s="21" t="str">
        <f t="shared" si="146"/>
        <v xml:space="preserve"> </v>
      </c>
    </row>
    <row r="1153" spans="1:24" ht="57.6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139"/>
        <v>42254.102581018517</v>
      </c>
      <c r="K1153">
        <v>1439000863</v>
      </c>
      <c r="L1153" s="10">
        <f t="shared" si="140"/>
        <v>42224.102581018517</v>
      </c>
      <c r="M1153" s="11">
        <f t="shared" si="141"/>
        <v>30</v>
      </c>
      <c r="N1153" t="b">
        <v>0</v>
      </c>
      <c r="O1153" s="9">
        <f t="shared" si="142"/>
        <v>0</v>
      </c>
      <c r="P1153" s="14">
        <f t="shared" si="143"/>
        <v>0</v>
      </c>
      <c r="Q1153" s="14" t="s">
        <v>8340</v>
      </c>
      <c r="R1153" s="14" t="s">
        <v>8341</v>
      </c>
      <c r="S1153">
        <v>0</v>
      </c>
      <c r="T1153" t="b">
        <v>0</v>
      </c>
      <c r="U1153" t="s">
        <v>8284</v>
      </c>
      <c r="V1153" t="str">
        <f t="shared" si="144"/>
        <v xml:space="preserve"> </v>
      </c>
      <c r="W1153" s="21">
        <f t="shared" si="145"/>
        <v>0</v>
      </c>
      <c r="X1153" s="21" t="str">
        <f t="shared" si="146"/>
        <v xml:space="preserve"> </v>
      </c>
    </row>
    <row r="1154" spans="1:24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ref="J1154:J1217" si="147">(((I1154/60)/60)/24)+DATE(1970,1,1)</f>
        <v>42139.709629629629</v>
      </c>
      <c r="K1154">
        <v>1429117312</v>
      </c>
      <c r="L1154" s="10">
        <f t="shared" ref="L1154:L1217" si="148">(((K1154/60)/60)/24)+DATE(1970,1,1)</f>
        <v>42109.709629629629</v>
      </c>
      <c r="M1154" s="11">
        <f t="shared" ref="M1154:M1217" si="149">J1154-L1154</f>
        <v>30</v>
      </c>
      <c r="N1154" t="b">
        <v>0</v>
      </c>
      <c r="O1154" s="9">
        <f t="shared" ref="O1154:O1217" si="150">E1154/D1154</f>
        <v>5.6937500000000002E-2</v>
      </c>
      <c r="P1154" s="14">
        <f t="shared" ref="P1154:P1217" si="151">IF(E1154&gt;0,(E1154/S1154),0)</f>
        <v>60.733333333333334</v>
      </c>
      <c r="Q1154" s="14" t="s">
        <v>8340</v>
      </c>
      <c r="R1154" s="14" t="s">
        <v>8341</v>
      </c>
      <c r="S1154">
        <v>15</v>
      </c>
      <c r="T1154" t="b">
        <v>0</v>
      </c>
      <c r="U1154" t="s">
        <v>8284</v>
      </c>
      <c r="V1154" t="str">
        <f t="shared" si="144"/>
        <v xml:space="preserve"> </v>
      </c>
      <c r="W1154" s="21">
        <f t="shared" si="145"/>
        <v>15</v>
      </c>
      <c r="X1154" s="21" t="str">
        <f t="shared" si="146"/>
        <v xml:space="preserve"> </v>
      </c>
    </row>
    <row r="1155" spans="1:24" ht="28.8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si="147"/>
        <v>42173.714178240742</v>
      </c>
      <c r="K1155">
        <v>1432055305</v>
      </c>
      <c r="L1155" s="10">
        <f t="shared" si="148"/>
        <v>42143.714178240742</v>
      </c>
      <c r="M1155" s="11">
        <f t="shared" si="149"/>
        <v>30</v>
      </c>
      <c r="N1155" t="b">
        <v>0</v>
      </c>
      <c r="O1155" s="9">
        <f t="shared" si="150"/>
        <v>6.2500000000000003E-3</v>
      </c>
      <c r="P1155" s="14">
        <f t="shared" si="151"/>
        <v>50</v>
      </c>
      <c r="Q1155" s="14" t="s">
        <v>8340</v>
      </c>
      <c r="R1155" s="14" t="s">
        <v>8341</v>
      </c>
      <c r="S1155">
        <v>1</v>
      </c>
      <c r="T1155" t="b">
        <v>0</v>
      </c>
      <c r="U1155" t="s">
        <v>8284</v>
      </c>
      <c r="V1155" t="str">
        <f t="shared" ref="V1155:V1218" si="152">IF(F1155 = "successful",S1155," ")</f>
        <v xml:space="preserve"> </v>
      </c>
      <c r="W1155" s="21">
        <f t="shared" ref="W1155:W1218" si="153">IF(F1155 = "failed",S1155," ")</f>
        <v>1</v>
      </c>
      <c r="X1155" s="21" t="str">
        <f t="shared" ref="X1155:X1218" si="154">IF(F1155 = "canceled",S1155," ")</f>
        <v xml:space="preserve"> </v>
      </c>
    </row>
    <row r="1156" spans="1:24" ht="43.2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147"/>
        <v>42253.108865740738</v>
      </c>
      <c r="K1156">
        <v>1438915006</v>
      </c>
      <c r="L1156" s="10">
        <f t="shared" si="148"/>
        <v>42223.108865740738</v>
      </c>
      <c r="M1156" s="11">
        <f t="shared" si="149"/>
        <v>30</v>
      </c>
      <c r="N1156" t="b">
        <v>0</v>
      </c>
      <c r="O1156" s="9">
        <f t="shared" si="150"/>
        <v>6.5000000000000002E-2</v>
      </c>
      <c r="P1156" s="14">
        <f t="shared" si="151"/>
        <v>108.33333333333333</v>
      </c>
      <c r="Q1156" s="14" t="s">
        <v>8340</v>
      </c>
      <c r="R1156" s="14" t="s">
        <v>8341</v>
      </c>
      <c r="S1156">
        <v>3</v>
      </c>
      <c r="T1156" t="b">
        <v>0</v>
      </c>
      <c r="U1156" t="s">
        <v>8284</v>
      </c>
      <c r="V1156" t="str">
        <f t="shared" si="152"/>
        <v xml:space="preserve"> </v>
      </c>
      <c r="W1156" s="21">
        <f t="shared" si="153"/>
        <v>3</v>
      </c>
      <c r="X1156" s="21" t="str">
        <f t="shared" si="154"/>
        <v xml:space="preserve"> </v>
      </c>
    </row>
    <row r="1157" spans="1:24" ht="43.2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147"/>
        <v>41865.763981481483</v>
      </c>
      <c r="K1157">
        <v>1405448408</v>
      </c>
      <c r="L1157" s="10">
        <f t="shared" si="148"/>
        <v>41835.763981481483</v>
      </c>
      <c r="M1157" s="11">
        <f t="shared" si="149"/>
        <v>30</v>
      </c>
      <c r="N1157" t="b">
        <v>0</v>
      </c>
      <c r="O1157" s="9">
        <f t="shared" si="150"/>
        <v>7.5199999999999998E-3</v>
      </c>
      <c r="P1157" s="14">
        <f t="shared" si="151"/>
        <v>23.5</v>
      </c>
      <c r="Q1157" s="14" t="s">
        <v>8340</v>
      </c>
      <c r="R1157" s="14" t="s">
        <v>8341</v>
      </c>
      <c r="S1157">
        <v>8</v>
      </c>
      <c r="T1157" t="b">
        <v>0</v>
      </c>
      <c r="U1157" t="s">
        <v>8284</v>
      </c>
      <c r="V1157" t="str">
        <f t="shared" si="152"/>
        <v xml:space="preserve"> </v>
      </c>
      <c r="W1157" s="21">
        <f t="shared" si="153"/>
        <v>8</v>
      </c>
      <c r="X1157" s="21" t="str">
        <f t="shared" si="154"/>
        <v xml:space="preserve"> </v>
      </c>
    </row>
    <row r="1158" spans="1:24" ht="43.2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147"/>
        <v>42059.07131944444</v>
      </c>
      <c r="K1158">
        <v>1422150162</v>
      </c>
      <c r="L1158" s="10">
        <f t="shared" si="148"/>
        <v>42029.07131944444</v>
      </c>
      <c r="M1158" s="11">
        <f t="shared" si="149"/>
        <v>30</v>
      </c>
      <c r="N1158" t="b">
        <v>0</v>
      </c>
      <c r="O1158" s="9">
        <f t="shared" si="150"/>
        <v>0</v>
      </c>
      <c r="P1158" s="14">
        <f t="shared" si="151"/>
        <v>0</v>
      </c>
      <c r="Q1158" s="14" t="s">
        <v>8340</v>
      </c>
      <c r="R1158" s="14" t="s">
        <v>8341</v>
      </c>
      <c r="S1158">
        <v>0</v>
      </c>
      <c r="T1158" t="b">
        <v>0</v>
      </c>
      <c r="U1158" t="s">
        <v>8284</v>
      </c>
      <c r="V1158" t="str">
        <f t="shared" si="152"/>
        <v xml:space="preserve"> </v>
      </c>
      <c r="W1158" s="21">
        <f t="shared" si="153"/>
        <v>0</v>
      </c>
      <c r="X1158" s="21" t="str">
        <f t="shared" si="154"/>
        <v xml:space="preserve"> </v>
      </c>
    </row>
    <row r="1159" spans="1:24" ht="43.2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147"/>
        <v>41978.669907407413</v>
      </c>
      <c r="K1159">
        <v>1412607880</v>
      </c>
      <c r="L1159" s="10">
        <f t="shared" si="148"/>
        <v>41918.628240740742</v>
      </c>
      <c r="M1159" s="11">
        <f t="shared" si="149"/>
        <v>60.041666666671517</v>
      </c>
      <c r="N1159" t="b">
        <v>0</v>
      </c>
      <c r="O1159" s="9">
        <f t="shared" si="150"/>
        <v>1.5100000000000001E-2</v>
      </c>
      <c r="P1159" s="14">
        <f t="shared" si="151"/>
        <v>50.333333333333336</v>
      </c>
      <c r="Q1159" s="14" t="s">
        <v>8340</v>
      </c>
      <c r="R1159" s="14" t="s">
        <v>8341</v>
      </c>
      <c r="S1159">
        <v>3</v>
      </c>
      <c r="T1159" t="b">
        <v>0</v>
      </c>
      <c r="U1159" t="s">
        <v>8284</v>
      </c>
      <c r="V1159" t="str">
        <f t="shared" si="152"/>
        <v xml:space="preserve"> </v>
      </c>
      <c r="W1159" s="21">
        <f t="shared" si="153"/>
        <v>3</v>
      </c>
      <c r="X1159" s="21" t="str">
        <f t="shared" si="154"/>
        <v xml:space="preserve"> </v>
      </c>
    </row>
    <row r="1160" spans="1:24" ht="43.2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147"/>
        <v>41982.09175925926</v>
      </c>
      <c r="K1160">
        <v>1415499128</v>
      </c>
      <c r="L1160" s="10">
        <f t="shared" si="148"/>
        <v>41952.09175925926</v>
      </c>
      <c r="M1160" s="11">
        <f t="shared" si="149"/>
        <v>30</v>
      </c>
      <c r="N1160" t="b">
        <v>0</v>
      </c>
      <c r="O1160" s="9">
        <f t="shared" si="150"/>
        <v>4.6666666666666671E-3</v>
      </c>
      <c r="P1160" s="14">
        <f t="shared" si="151"/>
        <v>11.666666666666666</v>
      </c>
      <c r="Q1160" s="14" t="s">
        <v>8340</v>
      </c>
      <c r="R1160" s="14" t="s">
        <v>8341</v>
      </c>
      <c r="S1160">
        <v>3</v>
      </c>
      <c r="T1160" t="b">
        <v>0</v>
      </c>
      <c r="U1160" t="s">
        <v>8284</v>
      </c>
      <c r="V1160" t="str">
        <f t="shared" si="152"/>
        <v xml:space="preserve"> </v>
      </c>
      <c r="W1160" s="21">
        <f t="shared" si="153"/>
        <v>3</v>
      </c>
      <c r="X1160" s="21" t="str">
        <f t="shared" si="154"/>
        <v xml:space="preserve"> </v>
      </c>
    </row>
    <row r="1161" spans="1:24" ht="43.2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147"/>
        <v>42185.65625</v>
      </c>
      <c r="K1161">
        <v>1433006765</v>
      </c>
      <c r="L1161" s="10">
        <f t="shared" si="148"/>
        <v>42154.726446759261</v>
      </c>
      <c r="M1161" s="11">
        <f t="shared" si="149"/>
        <v>30.929803240738693</v>
      </c>
      <c r="N1161" t="b">
        <v>0</v>
      </c>
      <c r="O1161" s="9">
        <f t="shared" si="150"/>
        <v>0</v>
      </c>
      <c r="P1161" s="14">
        <f t="shared" si="151"/>
        <v>0</v>
      </c>
      <c r="Q1161" s="14" t="s">
        <v>8340</v>
      </c>
      <c r="R1161" s="14" t="s">
        <v>8341</v>
      </c>
      <c r="S1161">
        <v>0</v>
      </c>
      <c r="T1161" t="b">
        <v>0</v>
      </c>
      <c r="U1161" t="s">
        <v>8284</v>
      </c>
      <c r="V1161" t="str">
        <f t="shared" si="152"/>
        <v xml:space="preserve"> </v>
      </c>
      <c r="W1161" s="21">
        <f t="shared" si="153"/>
        <v>0</v>
      </c>
      <c r="X1161" s="21" t="str">
        <f t="shared" si="154"/>
        <v xml:space="preserve"> </v>
      </c>
    </row>
    <row r="1162" spans="1:24" ht="43.2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147"/>
        <v>42091.113263888896</v>
      </c>
      <c r="K1162">
        <v>1424922186</v>
      </c>
      <c r="L1162" s="10">
        <f t="shared" si="148"/>
        <v>42061.154930555553</v>
      </c>
      <c r="M1162" s="11">
        <f t="shared" si="149"/>
        <v>29.958333333343035</v>
      </c>
      <c r="N1162" t="b">
        <v>0</v>
      </c>
      <c r="O1162" s="9">
        <f t="shared" si="150"/>
        <v>3.85E-2</v>
      </c>
      <c r="P1162" s="14">
        <f t="shared" si="151"/>
        <v>60.789473684210527</v>
      </c>
      <c r="Q1162" s="14" t="s">
        <v>8340</v>
      </c>
      <c r="R1162" s="14" t="s">
        <v>8341</v>
      </c>
      <c r="S1162">
        <v>19</v>
      </c>
      <c r="T1162" t="b">
        <v>0</v>
      </c>
      <c r="U1162" t="s">
        <v>8284</v>
      </c>
      <c r="V1162" t="str">
        <f t="shared" si="152"/>
        <v xml:space="preserve"> </v>
      </c>
      <c r="W1162" s="21">
        <f t="shared" si="153"/>
        <v>19</v>
      </c>
      <c r="X1162" s="21" t="str">
        <f t="shared" si="154"/>
        <v xml:space="preserve"> </v>
      </c>
    </row>
    <row r="1163" spans="1:24" ht="43.2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147"/>
        <v>42143.629502314812</v>
      </c>
      <c r="K1163">
        <v>1430233589</v>
      </c>
      <c r="L1163" s="10">
        <f t="shared" si="148"/>
        <v>42122.629502314812</v>
      </c>
      <c r="M1163" s="11">
        <f t="shared" si="149"/>
        <v>21</v>
      </c>
      <c r="N1163" t="b">
        <v>0</v>
      </c>
      <c r="O1163" s="9">
        <f t="shared" si="150"/>
        <v>0</v>
      </c>
      <c r="P1163" s="14">
        <f t="shared" si="151"/>
        <v>0</v>
      </c>
      <c r="Q1163" s="14" t="s">
        <v>8340</v>
      </c>
      <c r="R1163" s="14" t="s">
        <v>8341</v>
      </c>
      <c r="S1163">
        <v>0</v>
      </c>
      <c r="T1163" t="b">
        <v>0</v>
      </c>
      <c r="U1163" t="s">
        <v>8284</v>
      </c>
      <c r="V1163" t="str">
        <f t="shared" si="152"/>
        <v xml:space="preserve"> </v>
      </c>
      <c r="W1163" s="21">
        <f t="shared" si="153"/>
        <v>0</v>
      </c>
      <c r="X1163" s="21" t="str">
        <f t="shared" si="154"/>
        <v xml:space="preserve"> </v>
      </c>
    </row>
    <row r="1164" spans="1:24" ht="57.6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147"/>
        <v>41907.683611111112</v>
      </c>
      <c r="K1164">
        <v>1408983864</v>
      </c>
      <c r="L1164" s="10">
        <f t="shared" si="148"/>
        <v>41876.683611111112</v>
      </c>
      <c r="M1164" s="11">
        <f t="shared" si="149"/>
        <v>31</v>
      </c>
      <c r="N1164" t="b">
        <v>0</v>
      </c>
      <c r="O1164" s="9">
        <f t="shared" si="150"/>
        <v>5.8333333333333338E-4</v>
      </c>
      <c r="P1164" s="14">
        <f t="shared" si="151"/>
        <v>17.5</v>
      </c>
      <c r="Q1164" s="14" t="s">
        <v>8340</v>
      </c>
      <c r="R1164" s="14" t="s">
        <v>8341</v>
      </c>
      <c r="S1164">
        <v>2</v>
      </c>
      <c r="T1164" t="b">
        <v>0</v>
      </c>
      <c r="U1164" t="s">
        <v>8284</v>
      </c>
      <c r="V1164" t="str">
        <f t="shared" si="152"/>
        <v xml:space="preserve"> </v>
      </c>
      <c r="W1164" s="21">
        <f t="shared" si="153"/>
        <v>2</v>
      </c>
      <c r="X1164" s="21" t="str">
        <f t="shared" si="154"/>
        <v xml:space="preserve"> </v>
      </c>
    </row>
    <row r="1165" spans="1:24" ht="43.2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147"/>
        <v>41860.723611111112</v>
      </c>
      <c r="K1165">
        <v>1405012920</v>
      </c>
      <c r="L1165" s="10">
        <f t="shared" si="148"/>
        <v>41830.723611111112</v>
      </c>
      <c r="M1165" s="11">
        <f t="shared" si="149"/>
        <v>30</v>
      </c>
      <c r="N1165" t="b">
        <v>0</v>
      </c>
      <c r="O1165" s="9">
        <f t="shared" si="150"/>
        <v>0</v>
      </c>
      <c r="P1165" s="14">
        <f t="shared" si="151"/>
        <v>0</v>
      </c>
      <c r="Q1165" s="14" t="s">
        <v>8340</v>
      </c>
      <c r="R1165" s="14" t="s">
        <v>8341</v>
      </c>
      <c r="S1165">
        <v>0</v>
      </c>
      <c r="T1165" t="b">
        <v>0</v>
      </c>
      <c r="U1165" t="s">
        <v>8284</v>
      </c>
      <c r="V1165" t="str">
        <f t="shared" si="152"/>
        <v xml:space="preserve"> </v>
      </c>
      <c r="W1165" s="21">
        <f t="shared" si="153"/>
        <v>0</v>
      </c>
      <c r="X1165" s="21" t="str">
        <f t="shared" si="154"/>
        <v xml:space="preserve"> </v>
      </c>
    </row>
    <row r="1166" spans="1:24" ht="57.6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147"/>
        <v>42539.724328703705</v>
      </c>
      <c r="K1166">
        <v>1463678582</v>
      </c>
      <c r="L1166" s="10">
        <f t="shared" si="148"/>
        <v>42509.724328703705</v>
      </c>
      <c r="M1166" s="11">
        <f t="shared" si="149"/>
        <v>30</v>
      </c>
      <c r="N1166" t="b">
        <v>0</v>
      </c>
      <c r="O1166" s="9">
        <f t="shared" si="150"/>
        <v>0</v>
      </c>
      <c r="P1166" s="14">
        <f t="shared" si="151"/>
        <v>0</v>
      </c>
      <c r="Q1166" s="14" t="s">
        <v>8340</v>
      </c>
      <c r="R1166" s="14" t="s">
        <v>8341</v>
      </c>
      <c r="S1166">
        <v>0</v>
      </c>
      <c r="T1166" t="b">
        <v>0</v>
      </c>
      <c r="U1166" t="s">
        <v>8284</v>
      </c>
      <c r="V1166" t="str">
        <f t="shared" si="152"/>
        <v xml:space="preserve"> </v>
      </c>
      <c r="W1166" s="21">
        <f t="shared" si="153"/>
        <v>0</v>
      </c>
      <c r="X1166" s="21" t="str">
        <f t="shared" si="154"/>
        <v xml:space="preserve"> </v>
      </c>
    </row>
    <row r="1167" spans="1:24" ht="43.2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147"/>
        <v>41826.214467592588</v>
      </c>
      <c r="K1167">
        <v>1401685730</v>
      </c>
      <c r="L1167" s="10">
        <f t="shared" si="148"/>
        <v>41792.214467592588</v>
      </c>
      <c r="M1167" s="11">
        <f t="shared" si="149"/>
        <v>34</v>
      </c>
      <c r="N1167" t="b">
        <v>0</v>
      </c>
      <c r="O1167" s="9">
        <f t="shared" si="150"/>
        <v>0.20705000000000001</v>
      </c>
      <c r="P1167" s="14">
        <f t="shared" si="151"/>
        <v>82.82</v>
      </c>
      <c r="Q1167" s="14" t="s">
        <v>8340</v>
      </c>
      <c r="R1167" s="14" t="s">
        <v>8341</v>
      </c>
      <c r="S1167">
        <v>25</v>
      </c>
      <c r="T1167" t="b">
        <v>0</v>
      </c>
      <c r="U1167" t="s">
        <v>8284</v>
      </c>
      <c r="V1167" t="str">
        <f t="shared" si="152"/>
        <v xml:space="preserve"> </v>
      </c>
      <c r="W1167" s="21">
        <f t="shared" si="153"/>
        <v>25</v>
      </c>
      <c r="X1167" s="21" t="str">
        <f t="shared" si="154"/>
        <v xml:space="preserve"> </v>
      </c>
    </row>
    <row r="1168" spans="1:24" ht="43.2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147"/>
        <v>42181.166666666672</v>
      </c>
      <c r="K1168">
        <v>1432640342</v>
      </c>
      <c r="L1168" s="10">
        <f t="shared" si="148"/>
        <v>42150.485439814816</v>
      </c>
      <c r="M1168" s="11">
        <f t="shared" si="149"/>
        <v>30.681226851855172</v>
      </c>
      <c r="N1168" t="b">
        <v>0</v>
      </c>
      <c r="O1168" s="9">
        <f t="shared" si="150"/>
        <v>0.19139999999999999</v>
      </c>
      <c r="P1168" s="14">
        <f t="shared" si="151"/>
        <v>358.875</v>
      </c>
      <c r="Q1168" s="14" t="s">
        <v>8340</v>
      </c>
      <c r="R1168" s="14" t="s">
        <v>8341</v>
      </c>
      <c r="S1168">
        <v>8</v>
      </c>
      <c r="T1168" t="b">
        <v>0</v>
      </c>
      <c r="U1168" t="s">
        <v>8284</v>
      </c>
      <c r="V1168" t="str">
        <f t="shared" si="152"/>
        <v xml:space="preserve"> </v>
      </c>
      <c r="W1168" s="21">
        <f t="shared" si="153"/>
        <v>8</v>
      </c>
      <c r="X1168" s="21" t="str">
        <f t="shared" si="154"/>
        <v xml:space="preserve"> </v>
      </c>
    </row>
    <row r="1169" spans="1:24" ht="43.2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147"/>
        <v>41894.734895833331</v>
      </c>
      <c r="K1169">
        <v>1407865095</v>
      </c>
      <c r="L1169" s="10">
        <f t="shared" si="148"/>
        <v>41863.734895833331</v>
      </c>
      <c r="M1169" s="11">
        <f t="shared" si="149"/>
        <v>31</v>
      </c>
      <c r="N1169" t="b">
        <v>0</v>
      </c>
      <c r="O1169" s="9">
        <f t="shared" si="150"/>
        <v>1.6316666666666667E-2</v>
      </c>
      <c r="P1169" s="14">
        <f t="shared" si="151"/>
        <v>61.1875</v>
      </c>
      <c r="Q1169" s="14" t="s">
        <v>8340</v>
      </c>
      <c r="R1169" s="14" t="s">
        <v>8341</v>
      </c>
      <c r="S1169">
        <v>16</v>
      </c>
      <c r="T1169" t="b">
        <v>0</v>
      </c>
      <c r="U1169" t="s">
        <v>8284</v>
      </c>
      <c r="V1169" t="str">
        <f t="shared" si="152"/>
        <v xml:space="preserve"> </v>
      </c>
      <c r="W1169" s="21">
        <f t="shared" si="153"/>
        <v>16</v>
      </c>
      <c r="X1169" s="21" t="str">
        <f t="shared" si="154"/>
        <v xml:space="preserve"> </v>
      </c>
    </row>
    <row r="1170" spans="1:24" ht="43.2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147"/>
        <v>42635.053993055553</v>
      </c>
      <c r="K1170">
        <v>1471915065</v>
      </c>
      <c r="L1170" s="10">
        <f t="shared" si="148"/>
        <v>42605.053993055553</v>
      </c>
      <c r="M1170" s="11">
        <f t="shared" si="149"/>
        <v>30</v>
      </c>
      <c r="N1170" t="b">
        <v>0</v>
      </c>
      <c r="O1170" s="9">
        <f t="shared" si="150"/>
        <v>5.6666666666666664E-2</v>
      </c>
      <c r="P1170" s="14">
        <f t="shared" si="151"/>
        <v>340</v>
      </c>
      <c r="Q1170" s="14" t="s">
        <v>8340</v>
      </c>
      <c r="R1170" s="14" t="s">
        <v>8341</v>
      </c>
      <c r="S1170">
        <v>3</v>
      </c>
      <c r="T1170" t="b">
        <v>0</v>
      </c>
      <c r="U1170" t="s">
        <v>8284</v>
      </c>
      <c r="V1170" t="str">
        <f t="shared" si="152"/>
        <v xml:space="preserve"> </v>
      </c>
      <c r="W1170" s="21">
        <f t="shared" si="153"/>
        <v>3</v>
      </c>
      <c r="X1170" s="21" t="str">
        <f t="shared" si="154"/>
        <v xml:space="preserve"> </v>
      </c>
    </row>
    <row r="1171" spans="1:24" ht="43.2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147"/>
        <v>42057.353738425925</v>
      </c>
      <c r="K1171">
        <v>1422001763</v>
      </c>
      <c r="L1171" s="10">
        <f t="shared" si="148"/>
        <v>42027.353738425925</v>
      </c>
      <c r="M1171" s="11">
        <f t="shared" si="149"/>
        <v>30</v>
      </c>
      <c r="N1171" t="b">
        <v>0</v>
      </c>
      <c r="O1171" s="9">
        <f t="shared" si="150"/>
        <v>1.6999999999999999E-3</v>
      </c>
      <c r="P1171" s="14">
        <f t="shared" si="151"/>
        <v>5.666666666666667</v>
      </c>
      <c r="Q1171" s="14" t="s">
        <v>8340</v>
      </c>
      <c r="R1171" s="14" t="s">
        <v>8341</v>
      </c>
      <c r="S1171">
        <v>3</v>
      </c>
      <c r="T1171" t="b">
        <v>0</v>
      </c>
      <c r="U1171" t="s">
        <v>8284</v>
      </c>
      <c r="V1171" t="str">
        <f t="shared" si="152"/>
        <v xml:space="preserve"> </v>
      </c>
      <c r="W1171" s="21">
        <f t="shared" si="153"/>
        <v>3</v>
      </c>
      <c r="X1171" s="21" t="str">
        <f t="shared" si="154"/>
        <v xml:space="preserve"> </v>
      </c>
    </row>
    <row r="1172" spans="1:24" ht="43.2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147"/>
        <v>42154.893182870372</v>
      </c>
      <c r="K1172">
        <v>1430429171</v>
      </c>
      <c r="L1172" s="10">
        <f t="shared" si="148"/>
        <v>42124.893182870372</v>
      </c>
      <c r="M1172" s="11">
        <f t="shared" si="149"/>
        <v>30</v>
      </c>
      <c r="N1172" t="b">
        <v>0</v>
      </c>
      <c r="O1172" s="9">
        <f t="shared" si="150"/>
        <v>4.0000000000000001E-3</v>
      </c>
      <c r="P1172" s="14">
        <f t="shared" si="151"/>
        <v>50</v>
      </c>
      <c r="Q1172" s="14" t="s">
        <v>8340</v>
      </c>
      <c r="R1172" s="14" t="s">
        <v>8341</v>
      </c>
      <c r="S1172">
        <v>2</v>
      </c>
      <c r="T1172" t="b">
        <v>0</v>
      </c>
      <c r="U1172" t="s">
        <v>8284</v>
      </c>
      <c r="V1172" t="str">
        <f t="shared" si="152"/>
        <v xml:space="preserve"> </v>
      </c>
      <c r="W1172" s="21">
        <f t="shared" si="153"/>
        <v>2</v>
      </c>
      <c r="X1172" s="21" t="str">
        <f t="shared" si="154"/>
        <v xml:space="preserve"> </v>
      </c>
    </row>
    <row r="1173" spans="1:24" ht="43.2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147"/>
        <v>41956.846377314811</v>
      </c>
      <c r="K1173">
        <v>1414351127</v>
      </c>
      <c r="L1173" s="10">
        <f t="shared" si="148"/>
        <v>41938.804710648146</v>
      </c>
      <c r="M1173" s="11">
        <f t="shared" si="149"/>
        <v>18.041666666664241</v>
      </c>
      <c r="N1173" t="b">
        <v>0</v>
      </c>
      <c r="O1173" s="9">
        <f t="shared" si="150"/>
        <v>1E-3</v>
      </c>
      <c r="P1173" s="14">
        <f t="shared" si="151"/>
        <v>25</v>
      </c>
      <c r="Q1173" s="14" t="s">
        <v>8340</v>
      </c>
      <c r="R1173" s="14" t="s">
        <v>8341</v>
      </c>
      <c r="S1173">
        <v>1</v>
      </c>
      <c r="T1173" t="b">
        <v>0</v>
      </c>
      <c r="U1173" t="s">
        <v>8284</v>
      </c>
      <c r="V1173" t="str">
        <f t="shared" si="152"/>
        <v xml:space="preserve"> </v>
      </c>
      <c r="W1173" s="21">
        <f t="shared" si="153"/>
        <v>1</v>
      </c>
      <c r="X1173" s="21" t="str">
        <f t="shared" si="154"/>
        <v xml:space="preserve"> </v>
      </c>
    </row>
    <row r="1174" spans="1:24" ht="28.8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147"/>
        <v>41871.682314814818</v>
      </c>
      <c r="K1174">
        <v>1405959752</v>
      </c>
      <c r="L1174" s="10">
        <f t="shared" si="148"/>
        <v>41841.682314814818</v>
      </c>
      <c r="M1174" s="11">
        <f t="shared" si="149"/>
        <v>30</v>
      </c>
      <c r="N1174" t="b">
        <v>0</v>
      </c>
      <c r="O1174" s="9">
        <f t="shared" si="150"/>
        <v>0</v>
      </c>
      <c r="P1174" s="14">
        <f t="shared" si="151"/>
        <v>0</v>
      </c>
      <c r="Q1174" s="14" t="s">
        <v>8340</v>
      </c>
      <c r="R1174" s="14" t="s">
        <v>8341</v>
      </c>
      <c r="S1174">
        <v>0</v>
      </c>
      <c r="T1174" t="b">
        <v>0</v>
      </c>
      <c r="U1174" t="s">
        <v>8284</v>
      </c>
      <c r="V1174" t="str">
        <f t="shared" si="152"/>
        <v xml:space="preserve"> </v>
      </c>
      <c r="W1174" s="21">
        <f t="shared" si="153"/>
        <v>0</v>
      </c>
      <c r="X1174" s="21" t="str">
        <f t="shared" si="154"/>
        <v xml:space="preserve"> </v>
      </c>
    </row>
    <row r="1175" spans="1:24" ht="43.2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147"/>
        <v>42219.185844907406</v>
      </c>
      <c r="K1175">
        <v>1435552057</v>
      </c>
      <c r="L1175" s="10">
        <f t="shared" si="148"/>
        <v>42184.185844907406</v>
      </c>
      <c r="M1175" s="11">
        <f t="shared" si="149"/>
        <v>35</v>
      </c>
      <c r="N1175" t="b">
        <v>0</v>
      </c>
      <c r="O1175" s="9">
        <f t="shared" si="150"/>
        <v>2.4000000000000001E-4</v>
      </c>
      <c r="P1175" s="14">
        <f t="shared" si="151"/>
        <v>30</v>
      </c>
      <c r="Q1175" s="14" t="s">
        <v>8340</v>
      </c>
      <c r="R1175" s="14" t="s">
        <v>8341</v>
      </c>
      <c r="S1175">
        <v>1</v>
      </c>
      <c r="T1175" t="b">
        <v>0</v>
      </c>
      <c r="U1175" t="s">
        <v>8284</v>
      </c>
      <c r="V1175" t="str">
        <f t="shared" si="152"/>
        <v xml:space="preserve"> </v>
      </c>
      <c r="W1175" s="21">
        <f t="shared" si="153"/>
        <v>1</v>
      </c>
      <c r="X1175" s="21" t="str">
        <f t="shared" si="154"/>
        <v xml:space="preserve"> </v>
      </c>
    </row>
    <row r="1176" spans="1:24" ht="43.2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147"/>
        <v>42498.84174768519</v>
      </c>
      <c r="K1176">
        <v>1460146327</v>
      </c>
      <c r="L1176" s="10">
        <f t="shared" si="148"/>
        <v>42468.84174768519</v>
      </c>
      <c r="M1176" s="11">
        <f t="shared" si="149"/>
        <v>30</v>
      </c>
      <c r="N1176" t="b">
        <v>0</v>
      </c>
      <c r="O1176" s="9">
        <f t="shared" si="150"/>
        <v>5.906666666666667E-2</v>
      </c>
      <c r="P1176" s="14">
        <f t="shared" si="151"/>
        <v>46.631578947368418</v>
      </c>
      <c r="Q1176" s="14" t="s">
        <v>8340</v>
      </c>
      <c r="R1176" s="14" t="s">
        <v>8341</v>
      </c>
      <c r="S1176">
        <v>19</v>
      </c>
      <c r="T1176" t="b">
        <v>0</v>
      </c>
      <c r="U1176" t="s">
        <v>8284</v>
      </c>
      <c r="V1176" t="str">
        <f t="shared" si="152"/>
        <v xml:space="preserve"> </v>
      </c>
      <c r="W1176" s="21">
        <f t="shared" si="153"/>
        <v>19</v>
      </c>
      <c r="X1176" s="21" t="str">
        <f t="shared" si="154"/>
        <v xml:space="preserve"> </v>
      </c>
    </row>
    <row r="1177" spans="1:24" ht="43.2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147"/>
        <v>42200.728460648148</v>
      </c>
      <c r="K1177">
        <v>1434389339</v>
      </c>
      <c r="L1177" s="10">
        <f t="shared" si="148"/>
        <v>42170.728460648148</v>
      </c>
      <c r="M1177" s="11">
        <f t="shared" si="149"/>
        <v>30</v>
      </c>
      <c r="N1177" t="b">
        <v>0</v>
      </c>
      <c r="O1177" s="9">
        <f t="shared" si="150"/>
        <v>2.9250000000000002E-2</v>
      </c>
      <c r="P1177" s="14">
        <f t="shared" si="151"/>
        <v>65</v>
      </c>
      <c r="Q1177" s="14" t="s">
        <v>8340</v>
      </c>
      <c r="R1177" s="14" t="s">
        <v>8341</v>
      </c>
      <c r="S1177">
        <v>9</v>
      </c>
      <c r="T1177" t="b">
        <v>0</v>
      </c>
      <c r="U1177" t="s">
        <v>8284</v>
      </c>
      <c r="V1177" t="str">
        <f t="shared" si="152"/>
        <v xml:space="preserve"> </v>
      </c>
      <c r="W1177" s="21">
        <f t="shared" si="153"/>
        <v>9</v>
      </c>
      <c r="X1177" s="21" t="str">
        <f t="shared" si="154"/>
        <v xml:space="preserve"> </v>
      </c>
    </row>
    <row r="1178" spans="1:24" ht="57.6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147"/>
        <v>42800.541666666672</v>
      </c>
      <c r="K1178">
        <v>1484094498</v>
      </c>
      <c r="L1178" s="10">
        <f t="shared" si="148"/>
        <v>42746.019652777773</v>
      </c>
      <c r="M1178" s="11">
        <f t="shared" si="149"/>
        <v>54.522013888898073</v>
      </c>
      <c r="N1178" t="b">
        <v>0</v>
      </c>
      <c r="O1178" s="9">
        <f t="shared" si="150"/>
        <v>5.7142857142857142E-5</v>
      </c>
      <c r="P1178" s="14">
        <f t="shared" si="151"/>
        <v>10</v>
      </c>
      <c r="Q1178" s="14" t="s">
        <v>8340</v>
      </c>
      <c r="R1178" s="14" t="s">
        <v>8341</v>
      </c>
      <c r="S1178">
        <v>1</v>
      </c>
      <c r="T1178" t="b">
        <v>0</v>
      </c>
      <c r="U1178" t="s">
        <v>8284</v>
      </c>
      <c r="V1178" t="str">
        <f t="shared" si="152"/>
        <v xml:space="preserve"> </v>
      </c>
      <c r="W1178" s="21">
        <f t="shared" si="153"/>
        <v>1</v>
      </c>
      <c r="X1178" s="21" t="str">
        <f t="shared" si="154"/>
        <v xml:space="preserve"> </v>
      </c>
    </row>
    <row r="1179" spans="1:24" ht="43.2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147"/>
        <v>41927.660833333335</v>
      </c>
      <c r="K1179">
        <v>1410796296</v>
      </c>
      <c r="L1179" s="10">
        <f t="shared" si="148"/>
        <v>41897.660833333335</v>
      </c>
      <c r="M1179" s="11">
        <f t="shared" si="149"/>
        <v>30</v>
      </c>
      <c r="N1179" t="b">
        <v>0</v>
      </c>
      <c r="O1179" s="9">
        <f t="shared" si="150"/>
        <v>0</v>
      </c>
      <c r="P1179" s="14">
        <f t="shared" si="151"/>
        <v>0</v>
      </c>
      <c r="Q1179" s="14" t="s">
        <v>8340</v>
      </c>
      <c r="R1179" s="14" t="s">
        <v>8341</v>
      </c>
      <c r="S1179">
        <v>0</v>
      </c>
      <c r="T1179" t="b">
        <v>0</v>
      </c>
      <c r="U1179" t="s">
        <v>8284</v>
      </c>
      <c r="V1179" t="str">
        <f t="shared" si="152"/>
        <v xml:space="preserve"> </v>
      </c>
      <c r="W1179" s="21">
        <f t="shared" si="153"/>
        <v>0</v>
      </c>
      <c r="X1179" s="21" t="str">
        <f t="shared" si="154"/>
        <v xml:space="preserve"> </v>
      </c>
    </row>
    <row r="1180" spans="1:24" ht="43.2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147"/>
        <v>41867.905694444446</v>
      </c>
      <c r="K1180">
        <v>1405633452</v>
      </c>
      <c r="L1180" s="10">
        <f t="shared" si="148"/>
        <v>41837.905694444446</v>
      </c>
      <c r="M1180" s="11">
        <f t="shared" si="149"/>
        <v>30</v>
      </c>
      <c r="N1180" t="b">
        <v>0</v>
      </c>
      <c r="O1180" s="9">
        <f t="shared" si="150"/>
        <v>6.666666666666667E-5</v>
      </c>
      <c r="P1180" s="14">
        <f t="shared" si="151"/>
        <v>5</v>
      </c>
      <c r="Q1180" s="14" t="s">
        <v>8340</v>
      </c>
      <c r="R1180" s="14" t="s">
        <v>8341</v>
      </c>
      <c r="S1180">
        <v>1</v>
      </c>
      <c r="T1180" t="b">
        <v>0</v>
      </c>
      <c r="U1180" t="s">
        <v>8284</v>
      </c>
      <c r="V1180" t="str">
        <f t="shared" si="152"/>
        <v xml:space="preserve"> </v>
      </c>
      <c r="W1180" s="21">
        <f t="shared" si="153"/>
        <v>1</v>
      </c>
      <c r="X1180" s="21" t="str">
        <f t="shared" si="154"/>
        <v xml:space="preserve"> </v>
      </c>
    </row>
    <row r="1181" spans="1:24" ht="43.2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147"/>
        <v>42305.720219907409</v>
      </c>
      <c r="K1181">
        <v>1443460627</v>
      </c>
      <c r="L1181" s="10">
        <f t="shared" si="148"/>
        <v>42275.720219907409</v>
      </c>
      <c r="M1181" s="11">
        <f t="shared" si="149"/>
        <v>30</v>
      </c>
      <c r="N1181" t="b">
        <v>0</v>
      </c>
      <c r="O1181" s="9">
        <f t="shared" si="150"/>
        <v>5.3333333333333337E-2</v>
      </c>
      <c r="P1181" s="14">
        <f t="shared" si="151"/>
        <v>640</v>
      </c>
      <c r="Q1181" s="14" t="s">
        <v>8340</v>
      </c>
      <c r="R1181" s="14" t="s">
        <v>8341</v>
      </c>
      <c r="S1181">
        <v>5</v>
      </c>
      <c r="T1181" t="b">
        <v>0</v>
      </c>
      <c r="U1181" t="s">
        <v>8284</v>
      </c>
      <c r="V1181" t="str">
        <f t="shared" si="152"/>
        <v xml:space="preserve"> </v>
      </c>
      <c r="W1181" s="21">
        <f t="shared" si="153"/>
        <v>5</v>
      </c>
      <c r="X1181" s="21" t="str">
        <f t="shared" si="154"/>
        <v xml:space="preserve"> </v>
      </c>
    </row>
    <row r="1182" spans="1:24" ht="43.2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147"/>
        <v>41818.806875000002</v>
      </c>
      <c r="K1182">
        <v>1400786514</v>
      </c>
      <c r="L1182" s="10">
        <f t="shared" si="148"/>
        <v>41781.806875000002</v>
      </c>
      <c r="M1182" s="11">
        <f t="shared" si="149"/>
        <v>37</v>
      </c>
      <c r="N1182" t="b">
        <v>0</v>
      </c>
      <c r="O1182" s="9">
        <f t="shared" si="150"/>
        <v>0.11749999999999999</v>
      </c>
      <c r="P1182" s="14">
        <f t="shared" si="151"/>
        <v>69.117647058823536</v>
      </c>
      <c r="Q1182" s="14" t="s">
        <v>8340</v>
      </c>
      <c r="R1182" s="14" t="s">
        <v>8341</v>
      </c>
      <c r="S1182">
        <v>85</v>
      </c>
      <c r="T1182" t="b">
        <v>0</v>
      </c>
      <c r="U1182" t="s">
        <v>8284</v>
      </c>
      <c r="V1182" t="str">
        <f t="shared" si="152"/>
        <v xml:space="preserve"> </v>
      </c>
      <c r="W1182" s="21">
        <f t="shared" si="153"/>
        <v>85</v>
      </c>
      <c r="X1182" s="21" t="str">
        <f t="shared" si="154"/>
        <v xml:space="preserve"> </v>
      </c>
    </row>
    <row r="1183" spans="1:24" ht="28.8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147"/>
        <v>42064.339363425926</v>
      </c>
      <c r="K1183">
        <v>1422605321</v>
      </c>
      <c r="L1183" s="10">
        <f t="shared" si="148"/>
        <v>42034.339363425926</v>
      </c>
      <c r="M1183" s="11">
        <f t="shared" si="149"/>
        <v>30</v>
      </c>
      <c r="N1183" t="b">
        <v>0</v>
      </c>
      <c r="O1183" s="9">
        <f t="shared" si="150"/>
        <v>8.0000000000000007E-5</v>
      </c>
      <c r="P1183" s="14">
        <f t="shared" si="151"/>
        <v>1.3333333333333333</v>
      </c>
      <c r="Q1183" s="14" t="s">
        <v>8340</v>
      </c>
      <c r="R1183" s="14" t="s">
        <v>8341</v>
      </c>
      <c r="S1183">
        <v>3</v>
      </c>
      <c r="T1183" t="b">
        <v>0</v>
      </c>
      <c r="U1183" t="s">
        <v>8284</v>
      </c>
      <c r="V1183" t="str">
        <f t="shared" si="152"/>
        <v xml:space="preserve"> </v>
      </c>
      <c r="W1183" s="21">
        <f t="shared" si="153"/>
        <v>3</v>
      </c>
      <c r="X1183" s="21" t="str">
        <f t="shared" si="154"/>
        <v xml:space="preserve"> </v>
      </c>
    </row>
    <row r="1184" spans="1:24" ht="57.6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147"/>
        <v>42747.695833333331</v>
      </c>
      <c r="K1184">
        <v>1482609088</v>
      </c>
      <c r="L1184" s="10">
        <f t="shared" si="148"/>
        <v>42728.827407407407</v>
      </c>
      <c r="M1184" s="11">
        <f t="shared" si="149"/>
        <v>18.868425925924385</v>
      </c>
      <c r="N1184" t="b">
        <v>0</v>
      </c>
      <c r="O1184" s="9">
        <f t="shared" si="150"/>
        <v>4.2000000000000003E-2</v>
      </c>
      <c r="P1184" s="14">
        <f t="shared" si="151"/>
        <v>10.5</v>
      </c>
      <c r="Q1184" s="14" t="s">
        <v>8340</v>
      </c>
      <c r="R1184" s="14" t="s">
        <v>8341</v>
      </c>
      <c r="S1184">
        <v>4</v>
      </c>
      <c r="T1184" t="b">
        <v>0</v>
      </c>
      <c r="U1184" t="s">
        <v>8284</v>
      </c>
      <c r="V1184" t="str">
        <f t="shared" si="152"/>
        <v xml:space="preserve"> </v>
      </c>
      <c r="W1184" s="21">
        <f t="shared" si="153"/>
        <v>4</v>
      </c>
      <c r="X1184" s="21" t="str">
        <f t="shared" si="154"/>
        <v xml:space="preserve"> </v>
      </c>
    </row>
    <row r="1185" spans="1:24" ht="43.2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147"/>
        <v>42676.165972222225</v>
      </c>
      <c r="K1185">
        <v>1476391223</v>
      </c>
      <c r="L1185" s="10">
        <f t="shared" si="148"/>
        <v>42656.86137731481</v>
      </c>
      <c r="M1185" s="11">
        <f t="shared" si="149"/>
        <v>19.304594907414867</v>
      </c>
      <c r="N1185" t="b">
        <v>0</v>
      </c>
      <c r="O1185" s="9">
        <f t="shared" si="150"/>
        <v>0.04</v>
      </c>
      <c r="P1185" s="14">
        <f t="shared" si="151"/>
        <v>33.333333333333336</v>
      </c>
      <c r="Q1185" s="14" t="s">
        <v>8340</v>
      </c>
      <c r="R1185" s="14" t="s">
        <v>8341</v>
      </c>
      <c r="S1185">
        <v>3</v>
      </c>
      <c r="T1185" t="b">
        <v>0</v>
      </c>
      <c r="U1185" t="s">
        <v>8284</v>
      </c>
      <c r="V1185" t="str">
        <f t="shared" si="152"/>
        <v xml:space="preserve"> </v>
      </c>
      <c r="W1185" s="21">
        <f t="shared" si="153"/>
        <v>3</v>
      </c>
      <c r="X1185" s="21" t="str">
        <f t="shared" si="154"/>
        <v xml:space="preserve"> </v>
      </c>
    </row>
    <row r="1186" spans="1:24" ht="43.2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147"/>
        <v>42772.599664351852</v>
      </c>
      <c r="K1186">
        <v>1483712611</v>
      </c>
      <c r="L1186" s="10">
        <f t="shared" si="148"/>
        <v>42741.599664351852</v>
      </c>
      <c r="M1186" s="11">
        <f t="shared" si="149"/>
        <v>31</v>
      </c>
      <c r="N1186" t="b">
        <v>0</v>
      </c>
      <c r="O1186" s="9">
        <f t="shared" si="150"/>
        <v>1.0493636363636363</v>
      </c>
      <c r="P1186" s="14">
        <f t="shared" si="151"/>
        <v>61.562666666666665</v>
      </c>
      <c r="Q1186" s="14" t="s">
        <v>8342</v>
      </c>
      <c r="R1186" s="14" t="s">
        <v>8343</v>
      </c>
      <c r="S1186">
        <v>375</v>
      </c>
      <c r="T1186" t="b">
        <v>1</v>
      </c>
      <c r="U1186" t="s">
        <v>8285</v>
      </c>
      <c r="V1186">
        <f t="shared" si="152"/>
        <v>375</v>
      </c>
      <c r="W1186" s="21" t="str">
        <f t="shared" si="153"/>
        <v xml:space="preserve"> </v>
      </c>
      <c r="X1186" s="21" t="str">
        <f t="shared" si="154"/>
        <v xml:space="preserve"> </v>
      </c>
    </row>
    <row r="1187" spans="1:24" ht="57.6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147"/>
        <v>42163.166666666672</v>
      </c>
      <c r="K1187">
        <v>1430945149</v>
      </c>
      <c r="L1187" s="10">
        <f t="shared" si="148"/>
        <v>42130.865150462967</v>
      </c>
      <c r="M1187" s="11">
        <f t="shared" si="149"/>
        <v>32.301516203704523</v>
      </c>
      <c r="N1187" t="b">
        <v>0</v>
      </c>
      <c r="O1187" s="9">
        <f t="shared" si="150"/>
        <v>1.0544</v>
      </c>
      <c r="P1187" s="14">
        <f t="shared" si="151"/>
        <v>118.73873873873873</v>
      </c>
      <c r="Q1187" s="14" t="s">
        <v>8342</v>
      </c>
      <c r="R1187" s="14" t="s">
        <v>8343</v>
      </c>
      <c r="S1187">
        <v>111</v>
      </c>
      <c r="T1187" t="b">
        <v>1</v>
      </c>
      <c r="U1187" t="s">
        <v>8285</v>
      </c>
      <c r="V1187">
        <f t="shared" si="152"/>
        <v>111</v>
      </c>
      <c r="W1187" s="21" t="str">
        <f t="shared" si="153"/>
        <v xml:space="preserve"> </v>
      </c>
      <c r="X1187" s="21" t="str">
        <f t="shared" si="154"/>
        <v xml:space="preserve"> </v>
      </c>
    </row>
    <row r="1188" spans="1:24" ht="43.2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147"/>
        <v>42156.945833333331</v>
      </c>
      <c r="K1188">
        <v>1430340195</v>
      </c>
      <c r="L1188" s="10">
        <f t="shared" si="148"/>
        <v>42123.86336805555</v>
      </c>
      <c r="M1188" s="11">
        <f t="shared" si="149"/>
        <v>33.082465277781012</v>
      </c>
      <c r="N1188" t="b">
        <v>0</v>
      </c>
      <c r="O1188" s="9">
        <f t="shared" si="150"/>
        <v>1.0673333333333332</v>
      </c>
      <c r="P1188" s="14">
        <f t="shared" si="151"/>
        <v>65.081300813008127</v>
      </c>
      <c r="Q1188" s="14" t="s">
        <v>8342</v>
      </c>
      <c r="R1188" s="14" t="s">
        <v>8343</v>
      </c>
      <c r="S1188">
        <v>123</v>
      </c>
      <c r="T1188" t="b">
        <v>1</v>
      </c>
      <c r="U1188" t="s">
        <v>8285</v>
      </c>
      <c r="V1188">
        <f t="shared" si="152"/>
        <v>123</v>
      </c>
      <c r="W1188" s="21" t="str">
        <f t="shared" si="153"/>
        <v xml:space="preserve"> </v>
      </c>
      <c r="X1188" s="21" t="str">
        <f t="shared" si="154"/>
        <v xml:space="preserve"> </v>
      </c>
    </row>
    <row r="1189" spans="1:24" ht="43.2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147"/>
        <v>42141.75</v>
      </c>
      <c r="K1189">
        <v>1429133323</v>
      </c>
      <c r="L1189" s="10">
        <f t="shared" si="148"/>
        <v>42109.894942129627</v>
      </c>
      <c r="M1189" s="11">
        <f t="shared" si="149"/>
        <v>31.855057870372548</v>
      </c>
      <c r="N1189" t="b">
        <v>0</v>
      </c>
      <c r="O1189" s="9">
        <f t="shared" si="150"/>
        <v>1.0412571428571429</v>
      </c>
      <c r="P1189" s="14">
        <f t="shared" si="151"/>
        <v>130.15714285714284</v>
      </c>
      <c r="Q1189" s="14" t="s">
        <v>8342</v>
      </c>
      <c r="R1189" s="14" t="s">
        <v>8343</v>
      </c>
      <c r="S1189">
        <v>70</v>
      </c>
      <c r="T1189" t="b">
        <v>1</v>
      </c>
      <c r="U1189" t="s">
        <v>8285</v>
      </c>
      <c r="V1189">
        <f t="shared" si="152"/>
        <v>70</v>
      </c>
      <c r="W1189" s="21" t="str">
        <f t="shared" si="153"/>
        <v xml:space="preserve"> </v>
      </c>
      <c r="X1189" s="21" t="str">
        <f t="shared" si="154"/>
        <v xml:space="preserve"> </v>
      </c>
    </row>
    <row r="1190" spans="1:24" ht="43.2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147"/>
        <v>42732.700694444444</v>
      </c>
      <c r="K1190">
        <v>1481129340</v>
      </c>
      <c r="L1190" s="10">
        <f t="shared" si="148"/>
        <v>42711.700694444444</v>
      </c>
      <c r="M1190" s="11">
        <f t="shared" si="149"/>
        <v>21</v>
      </c>
      <c r="N1190" t="b">
        <v>0</v>
      </c>
      <c r="O1190" s="9">
        <f t="shared" si="150"/>
        <v>1.6054999999999999</v>
      </c>
      <c r="P1190" s="14">
        <f t="shared" si="151"/>
        <v>37.776470588235291</v>
      </c>
      <c r="Q1190" s="14" t="s">
        <v>8342</v>
      </c>
      <c r="R1190" s="14" t="s">
        <v>8343</v>
      </c>
      <c r="S1190">
        <v>85</v>
      </c>
      <c r="T1190" t="b">
        <v>1</v>
      </c>
      <c r="U1190" t="s">
        <v>8285</v>
      </c>
      <c r="V1190">
        <f t="shared" si="152"/>
        <v>85</v>
      </c>
      <c r="W1190" s="21" t="str">
        <f t="shared" si="153"/>
        <v xml:space="preserve"> </v>
      </c>
      <c r="X1190" s="21" t="str">
        <f t="shared" si="154"/>
        <v xml:space="preserve"> </v>
      </c>
    </row>
    <row r="1191" spans="1:24" ht="43.2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147"/>
        <v>42550.979108796295</v>
      </c>
      <c r="K1191">
        <v>1465428595</v>
      </c>
      <c r="L1191" s="10">
        <f t="shared" si="148"/>
        <v>42529.979108796295</v>
      </c>
      <c r="M1191" s="11">
        <f t="shared" si="149"/>
        <v>21</v>
      </c>
      <c r="N1191" t="b">
        <v>0</v>
      </c>
      <c r="O1191" s="9">
        <f t="shared" si="150"/>
        <v>1.0777777777777777</v>
      </c>
      <c r="P1191" s="14">
        <f t="shared" si="151"/>
        <v>112.79069767441861</v>
      </c>
      <c r="Q1191" s="14" t="s">
        <v>8342</v>
      </c>
      <c r="R1191" s="14" t="s">
        <v>8343</v>
      </c>
      <c r="S1191">
        <v>86</v>
      </c>
      <c r="T1191" t="b">
        <v>1</v>
      </c>
      <c r="U1191" t="s">
        <v>8285</v>
      </c>
      <c r="V1191">
        <f t="shared" si="152"/>
        <v>86</v>
      </c>
      <c r="W1191" s="21" t="str">
        <f t="shared" si="153"/>
        <v xml:space="preserve"> </v>
      </c>
      <c r="X1191" s="21" t="str">
        <f t="shared" si="154"/>
        <v xml:space="preserve"> </v>
      </c>
    </row>
    <row r="1192" spans="1:24" ht="28.8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147"/>
        <v>41882.665798611109</v>
      </c>
      <c r="K1192">
        <v>1406908725</v>
      </c>
      <c r="L1192" s="10">
        <f t="shared" si="148"/>
        <v>41852.665798611109</v>
      </c>
      <c r="M1192" s="11">
        <f t="shared" si="149"/>
        <v>30</v>
      </c>
      <c r="N1192" t="b">
        <v>0</v>
      </c>
      <c r="O1192" s="9">
        <f t="shared" si="150"/>
        <v>1.35</v>
      </c>
      <c r="P1192" s="14">
        <f t="shared" si="151"/>
        <v>51.92307692307692</v>
      </c>
      <c r="Q1192" s="14" t="s">
        <v>8342</v>
      </c>
      <c r="R1192" s="14" t="s">
        <v>8343</v>
      </c>
      <c r="S1192">
        <v>13</v>
      </c>
      <c r="T1192" t="b">
        <v>1</v>
      </c>
      <c r="U1192" t="s">
        <v>8285</v>
      </c>
      <c r="V1192">
        <f t="shared" si="152"/>
        <v>13</v>
      </c>
      <c r="W1192" s="21" t="str">
        <f t="shared" si="153"/>
        <v xml:space="preserve"> </v>
      </c>
      <c r="X1192" s="21" t="str">
        <f t="shared" si="154"/>
        <v xml:space="preserve"> </v>
      </c>
    </row>
    <row r="1193" spans="1:24" ht="43.2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147"/>
        <v>42449.562037037031</v>
      </c>
      <c r="K1193">
        <v>1455892160</v>
      </c>
      <c r="L1193" s="10">
        <f t="shared" si="148"/>
        <v>42419.603703703702</v>
      </c>
      <c r="M1193" s="11">
        <f t="shared" si="149"/>
        <v>29.958333333328483</v>
      </c>
      <c r="N1193" t="b">
        <v>0</v>
      </c>
      <c r="O1193" s="9">
        <f t="shared" si="150"/>
        <v>1.0907407407407408</v>
      </c>
      <c r="P1193" s="14">
        <f t="shared" si="151"/>
        <v>89.242424242424249</v>
      </c>
      <c r="Q1193" s="14" t="s">
        <v>8342</v>
      </c>
      <c r="R1193" s="14" t="s">
        <v>8343</v>
      </c>
      <c r="S1193">
        <v>33</v>
      </c>
      <c r="T1193" t="b">
        <v>1</v>
      </c>
      <c r="U1193" t="s">
        <v>8285</v>
      </c>
      <c r="V1193">
        <f t="shared" si="152"/>
        <v>33</v>
      </c>
      <c r="W1193" s="21" t="str">
        <f t="shared" si="153"/>
        <v xml:space="preserve"> </v>
      </c>
      <c r="X1193" s="21" t="str">
        <f t="shared" si="154"/>
        <v xml:space="preserve"> </v>
      </c>
    </row>
    <row r="1194" spans="1:24" ht="28.8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147"/>
        <v>42777.506689814814</v>
      </c>
      <c r="K1194">
        <v>1484222978</v>
      </c>
      <c r="L1194" s="10">
        <f t="shared" si="148"/>
        <v>42747.506689814814</v>
      </c>
      <c r="M1194" s="11">
        <f t="shared" si="149"/>
        <v>30</v>
      </c>
      <c r="N1194" t="b">
        <v>0</v>
      </c>
      <c r="O1194" s="9">
        <f t="shared" si="150"/>
        <v>2.9</v>
      </c>
      <c r="P1194" s="14">
        <f t="shared" si="151"/>
        <v>19.333333333333332</v>
      </c>
      <c r="Q1194" s="14" t="s">
        <v>8342</v>
      </c>
      <c r="R1194" s="14" t="s">
        <v>8343</v>
      </c>
      <c r="S1194">
        <v>15</v>
      </c>
      <c r="T1194" t="b">
        <v>1</v>
      </c>
      <c r="U1194" t="s">
        <v>8285</v>
      </c>
      <c r="V1194">
        <f t="shared" si="152"/>
        <v>15</v>
      </c>
      <c r="W1194" s="21" t="str">
        <f t="shared" si="153"/>
        <v xml:space="preserve"> </v>
      </c>
      <c r="X1194" s="21" t="str">
        <f t="shared" si="154"/>
        <v xml:space="preserve"> </v>
      </c>
    </row>
    <row r="1195" spans="1:24" ht="57.6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147"/>
        <v>42469.734409722223</v>
      </c>
      <c r="K1195">
        <v>1455043053</v>
      </c>
      <c r="L1195" s="10">
        <f t="shared" si="148"/>
        <v>42409.776076388895</v>
      </c>
      <c r="M1195" s="11">
        <f t="shared" si="149"/>
        <v>59.958333333328483</v>
      </c>
      <c r="N1195" t="b">
        <v>0</v>
      </c>
      <c r="O1195" s="9">
        <f t="shared" si="150"/>
        <v>1.0395714285714286</v>
      </c>
      <c r="P1195" s="14">
        <f t="shared" si="151"/>
        <v>79.967032967032964</v>
      </c>
      <c r="Q1195" s="14" t="s">
        <v>8342</v>
      </c>
      <c r="R1195" s="14" t="s">
        <v>8343</v>
      </c>
      <c r="S1195">
        <v>273</v>
      </c>
      <c r="T1195" t="b">
        <v>1</v>
      </c>
      <c r="U1195" t="s">
        <v>8285</v>
      </c>
      <c r="V1195">
        <f t="shared" si="152"/>
        <v>273</v>
      </c>
      <c r="W1195" s="21" t="str">
        <f t="shared" si="153"/>
        <v xml:space="preserve"> </v>
      </c>
      <c r="X1195" s="21" t="str">
        <f t="shared" si="154"/>
        <v xml:space="preserve"> </v>
      </c>
    </row>
    <row r="1196" spans="1:24" ht="43.2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147"/>
        <v>42102.488182870366</v>
      </c>
      <c r="K1196">
        <v>1425901379</v>
      </c>
      <c r="L1196" s="10">
        <f t="shared" si="148"/>
        <v>42072.488182870366</v>
      </c>
      <c r="M1196" s="11">
        <f t="shared" si="149"/>
        <v>30</v>
      </c>
      <c r="N1196" t="b">
        <v>0</v>
      </c>
      <c r="O1196" s="9">
        <f t="shared" si="150"/>
        <v>3.2223999999999999</v>
      </c>
      <c r="P1196" s="14">
        <f t="shared" si="151"/>
        <v>56.414565826330531</v>
      </c>
      <c r="Q1196" s="14" t="s">
        <v>8342</v>
      </c>
      <c r="R1196" s="14" t="s">
        <v>8343</v>
      </c>
      <c r="S1196">
        <v>714</v>
      </c>
      <c r="T1196" t="b">
        <v>1</v>
      </c>
      <c r="U1196" t="s">
        <v>8285</v>
      </c>
      <c r="V1196">
        <f t="shared" si="152"/>
        <v>714</v>
      </c>
      <c r="W1196" s="21" t="str">
        <f t="shared" si="153"/>
        <v xml:space="preserve"> </v>
      </c>
      <c r="X1196" s="21" t="str">
        <f t="shared" si="154"/>
        <v xml:space="preserve"> </v>
      </c>
    </row>
    <row r="1197" spans="1:24" ht="57.6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147"/>
        <v>42358.375</v>
      </c>
      <c r="K1197">
        <v>1445415653</v>
      </c>
      <c r="L1197" s="10">
        <f t="shared" si="148"/>
        <v>42298.34783564815</v>
      </c>
      <c r="M1197" s="11">
        <f t="shared" si="149"/>
        <v>60.027164351849933</v>
      </c>
      <c r="N1197" t="b">
        <v>0</v>
      </c>
      <c r="O1197" s="9">
        <f t="shared" si="150"/>
        <v>1.35</v>
      </c>
      <c r="P1197" s="14">
        <f t="shared" si="151"/>
        <v>79.411764705882348</v>
      </c>
      <c r="Q1197" s="14" t="s">
        <v>8342</v>
      </c>
      <c r="R1197" s="14" t="s">
        <v>8343</v>
      </c>
      <c r="S1197">
        <v>170</v>
      </c>
      <c r="T1197" t="b">
        <v>1</v>
      </c>
      <c r="U1197" t="s">
        <v>8285</v>
      </c>
      <c r="V1197">
        <f t="shared" si="152"/>
        <v>170</v>
      </c>
      <c r="W1197" s="21" t="str">
        <f t="shared" si="153"/>
        <v xml:space="preserve"> </v>
      </c>
      <c r="X1197" s="21" t="str">
        <f t="shared" si="154"/>
        <v xml:space="preserve"> </v>
      </c>
    </row>
    <row r="1198" spans="1:24" ht="28.8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147"/>
        <v>42356.818738425922</v>
      </c>
      <c r="K1198">
        <v>1447875539</v>
      </c>
      <c r="L1198" s="10">
        <f t="shared" si="148"/>
        <v>42326.818738425922</v>
      </c>
      <c r="M1198" s="11">
        <f t="shared" si="149"/>
        <v>30</v>
      </c>
      <c r="N1198" t="b">
        <v>0</v>
      </c>
      <c r="O1198" s="9">
        <f t="shared" si="150"/>
        <v>2.6991034482758622</v>
      </c>
      <c r="P1198" s="14">
        <f t="shared" si="151"/>
        <v>76.439453125</v>
      </c>
      <c r="Q1198" s="14" t="s">
        <v>8342</v>
      </c>
      <c r="R1198" s="14" t="s">
        <v>8343</v>
      </c>
      <c r="S1198">
        <v>512</v>
      </c>
      <c r="T1198" t="b">
        <v>1</v>
      </c>
      <c r="U1198" t="s">
        <v>8285</v>
      </c>
      <c r="V1198">
        <f t="shared" si="152"/>
        <v>512</v>
      </c>
      <c r="W1198" s="21" t="str">
        <f t="shared" si="153"/>
        <v xml:space="preserve"> </v>
      </c>
      <c r="X1198" s="21" t="str">
        <f t="shared" si="154"/>
        <v xml:space="preserve"> </v>
      </c>
    </row>
    <row r="1199" spans="1:24" ht="57.6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147"/>
        <v>42534.249305555553</v>
      </c>
      <c r="K1199">
        <v>1463155034</v>
      </c>
      <c r="L1199" s="10">
        <f t="shared" si="148"/>
        <v>42503.66474537037</v>
      </c>
      <c r="M1199" s="11">
        <f t="shared" si="149"/>
        <v>30.584560185183364</v>
      </c>
      <c r="N1199" t="b">
        <v>0</v>
      </c>
      <c r="O1199" s="9">
        <f t="shared" si="150"/>
        <v>2.5329333333333333</v>
      </c>
      <c r="P1199" s="14">
        <f t="shared" si="151"/>
        <v>121</v>
      </c>
      <c r="Q1199" s="14" t="s">
        <v>8342</v>
      </c>
      <c r="R1199" s="14" t="s">
        <v>8343</v>
      </c>
      <c r="S1199">
        <v>314</v>
      </c>
      <c r="T1199" t="b">
        <v>1</v>
      </c>
      <c r="U1199" t="s">
        <v>8285</v>
      </c>
      <c r="V1199">
        <f t="shared" si="152"/>
        <v>314</v>
      </c>
      <c r="W1199" s="21" t="str">
        <f t="shared" si="153"/>
        <v xml:space="preserve"> </v>
      </c>
      <c r="X1199" s="21" t="str">
        <f t="shared" si="154"/>
        <v xml:space="preserve"> </v>
      </c>
    </row>
    <row r="1200" spans="1:24" ht="43.2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147"/>
        <v>42369.125</v>
      </c>
      <c r="K1200">
        <v>1448463086</v>
      </c>
      <c r="L1200" s="10">
        <f t="shared" si="148"/>
        <v>42333.619050925925</v>
      </c>
      <c r="M1200" s="11">
        <f t="shared" si="149"/>
        <v>35.505949074075033</v>
      </c>
      <c r="N1200" t="b">
        <v>0</v>
      </c>
      <c r="O1200" s="9">
        <f t="shared" si="150"/>
        <v>2.6059999999999999</v>
      </c>
      <c r="P1200" s="14">
        <f t="shared" si="151"/>
        <v>54.616766467065865</v>
      </c>
      <c r="Q1200" s="14" t="s">
        <v>8342</v>
      </c>
      <c r="R1200" s="14" t="s">
        <v>8343</v>
      </c>
      <c r="S1200">
        <v>167</v>
      </c>
      <c r="T1200" t="b">
        <v>1</v>
      </c>
      <c r="U1200" t="s">
        <v>8285</v>
      </c>
      <c r="V1200">
        <f t="shared" si="152"/>
        <v>167</v>
      </c>
      <c r="W1200" s="21" t="str">
        <f t="shared" si="153"/>
        <v xml:space="preserve"> </v>
      </c>
      <c r="X1200" s="21" t="str">
        <f t="shared" si="154"/>
        <v xml:space="preserve"> </v>
      </c>
    </row>
    <row r="1201" spans="1:24" ht="43.2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147"/>
        <v>42193.770833333328</v>
      </c>
      <c r="K1201">
        <v>1433615400</v>
      </c>
      <c r="L1201" s="10">
        <f t="shared" si="148"/>
        <v>42161.770833333328</v>
      </c>
      <c r="M1201" s="11">
        <f t="shared" si="149"/>
        <v>32</v>
      </c>
      <c r="N1201" t="b">
        <v>0</v>
      </c>
      <c r="O1201" s="9">
        <f t="shared" si="150"/>
        <v>1.0131677953348381</v>
      </c>
      <c r="P1201" s="14">
        <f t="shared" si="151"/>
        <v>299.22222222222223</v>
      </c>
      <c r="Q1201" s="14" t="s">
        <v>8342</v>
      </c>
      <c r="R1201" s="14" t="s">
        <v>8343</v>
      </c>
      <c r="S1201">
        <v>9</v>
      </c>
      <c r="T1201" t="b">
        <v>1</v>
      </c>
      <c r="U1201" t="s">
        <v>8285</v>
      </c>
      <c r="V1201">
        <f t="shared" si="152"/>
        <v>9</v>
      </c>
      <c r="W1201" s="21" t="str">
        <f t="shared" si="153"/>
        <v xml:space="preserve"> </v>
      </c>
      <c r="X1201" s="21" t="str">
        <f t="shared" si="154"/>
        <v xml:space="preserve"> </v>
      </c>
    </row>
    <row r="1202" spans="1:24" ht="43.2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147"/>
        <v>42110.477500000001</v>
      </c>
      <c r="K1202">
        <v>1427369256</v>
      </c>
      <c r="L1202" s="10">
        <f t="shared" si="148"/>
        <v>42089.477500000001</v>
      </c>
      <c r="M1202" s="11">
        <f t="shared" si="149"/>
        <v>21</v>
      </c>
      <c r="N1202" t="b">
        <v>0</v>
      </c>
      <c r="O1202" s="9">
        <f t="shared" si="150"/>
        <v>1.2560416666666667</v>
      </c>
      <c r="P1202" s="14">
        <f t="shared" si="151"/>
        <v>58.533980582524272</v>
      </c>
      <c r="Q1202" s="14" t="s">
        <v>8342</v>
      </c>
      <c r="R1202" s="14" t="s">
        <v>8343</v>
      </c>
      <c r="S1202">
        <v>103</v>
      </c>
      <c r="T1202" t="b">
        <v>1</v>
      </c>
      <c r="U1202" t="s">
        <v>8285</v>
      </c>
      <c r="V1202">
        <f t="shared" si="152"/>
        <v>103</v>
      </c>
      <c r="W1202" s="21" t="str">
        <f t="shared" si="153"/>
        <v xml:space="preserve"> </v>
      </c>
      <c r="X1202" s="21" t="str">
        <f t="shared" si="154"/>
        <v xml:space="preserve"> </v>
      </c>
    </row>
    <row r="1203" spans="1:24" ht="43.2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147"/>
        <v>42566.60701388889</v>
      </c>
      <c r="K1203">
        <v>1466001246</v>
      </c>
      <c r="L1203" s="10">
        <f t="shared" si="148"/>
        <v>42536.60701388889</v>
      </c>
      <c r="M1203" s="11">
        <f t="shared" si="149"/>
        <v>30</v>
      </c>
      <c r="N1203" t="b">
        <v>0</v>
      </c>
      <c r="O1203" s="9">
        <f t="shared" si="150"/>
        <v>1.0243783333333334</v>
      </c>
      <c r="P1203" s="14">
        <f t="shared" si="151"/>
        <v>55.371801801801809</v>
      </c>
      <c r="Q1203" s="14" t="s">
        <v>8342</v>
      </c>
      <c r="R1203" s="14" t="s">
        <v>8343</v>
      </c>
      <c r="S1203">
        <v>111</v>
      </c>
      <c r="T1203" t="b">
        <v>1</v>
      </c>
      <c r="U1203" t="s">
        <v>8285</v>
      </c>
      <c r="V1203">
        <f t="shared" si="152"/>
        <v>111</v>
      </c>
      <c r="W1203" s="21" t="str">
        <f t="shared" si="153"/>
        <v xml:space="preserve"> </v>
      </c>
      <c r="X1203" s="21" t="str">
        <f t="shared" si="154"/>
        <v xml:space="preserve"> </v>
      </c>
    </row>
    <row r="1204" spans="1:24" ht="43.2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147"/>
        <v>42182.288819444439</v>
      </c>
      <c r="K1204">
        <v>1432796154</v>
      </c>
      <c r="L1204" s="10">
        <f t="shared" si="148"/>
        <v>42152.288819444439</v>
      </c>
      <c r="M1204" s="11">
        <f t="shared" si="149"/>
        <v>30</v>
      </c>
      <c r="N1204" t="b">
        <v>0</v>
      </c>
      <c r="O1204" s="9">
        <f t="shared" si="150"/>
        <v>1.99244</v>
      </c>
      <c r="P1204" s="14">
        <f t="shared" si="151"/>
        <v>183.80442804428046</v>
      </c>
      <c r="Q1204" s="14" t="s">
        <v>8342</v>
      </c>
      <c r="R1204" s="14" t="s">
        <v>8343</v>
      </c>
      <c r="S1204">
        <v>271</v>
      </c>
      <c r="T1204" t="b">
        <v>1</v>
      </c>
      <c r="U1204" t="s">
        <v>8285</v>
      </c>
      <c r="V1204">
        <f t="shared" si="152"/>
        <v>271</v>
      </c>
      <c r="W1204" s="21" t="str">
        <f t="shared" si="153"/>
        <v xml:space="preserve"> </v>
      </c>
      <c r="X1204" s="21" t="str">
        <f t="shared" si="154"/>
        <v xml:space="preserve"> </v>
      </c>
    </row>
    <row r="1205" spans="1:24" ht="43.2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147"/>
        <v>42155.614895833336</v>
      </c>
      <c r="K1205">
        <v>1430491527</v>
      </c>
      <c r="L1205" s="10">
        <f t="shared" si="148"/>
        <v>42125.614895833336</v>
      </c>
      <c r="M1205" s="11">
        <f t="shared" si="149"/>
        <v>30</v>
      </c>
      <c r="N1205" t="b">
        <v>0</v>
      </c>
      <c r="O1205" s="9">
        <f t="shared" si="150"/>
        <v>1.0245398773006136</v>
      </c>
      <c r="P1205" s="14">
        <f t="shared" si="151"/>
        <v>165.34653465346534</v>
      </c>
      <c r="Q1205" s="14" t="s">
        <v>8342</v>
      </c>
      <c r="R1205" s="14" t="s">
        <v>8343</v>
      </c>
      <c r="S1205">
        <v>101</v>
      </c>
      <c r="T1205" t="b">
        <v>1</v>
      </c>
      <c r="U1205" t="s">
        <v>8285</v>
      </c>
      <c r="V1205">
        <f t="shared" si="152"/>
        <v>101</v>
      </c>
      <c r="W1205" s="21" t="str">
        <f t="shared" si="153"/>
        <v xml:space="preserve"> </v>
      </c>
      <c r="X1205" s="21" t="str">
        <f t="shared" si="154"/>
        <v xml:space="preserve"> </v>
      </c>
    </row>
    <row r="1206" spans="1:24" ht="43.2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147"/>
        <v>42342.208333333328</v>
      </c>
      <c r="K1206">
        <v>1445363833</v>
      </c>
      <c r="L1206" s="10">
        <f t="shared" si="148"/>
        <v>42297.748067129629</v>
      </c>
      <c r="M1206" s="11">
        <f t="shared" si="149"/>
        <v>44.460266203699575</v>
      </c>
      <c r="N1206" t="b">
        <v>0</v>
      </c>
      <c r="O1206" s="9">
        <f t="shared" si="150"/>
        <v>1.0294615384615384</v>
      </c>
      <c r="P1206" s="14">
        <f t="shared" si="151"/>
        <v>234.78947368421052</v>
      </c>
      <c r="Q1206" s="14" t="s">
        <v>8342</v>
      </c>
      <c r="R1206" s="14" t="s">
        <v>8343</v>
      </c>
      <c r="S1206">
        <v>57</v>
      </c>
      <c r="T1206" t="b">
        <v>1</v>
      </c>
      <c r="U1206" t="s">
        <v>8285</v>
      </c>
      <c r="V1206">
        <f t="shared" si="152"/>
        <v>57</v>
      </c>
      <c r="W1206" s="21" t="str">
        <f t="shared" si="153"/>
        <v xml:space="preserve"> </v>
      </c>
      <c r="X1206" s="21" t="str">
        <f t="shared" si="154"/>
        <v xml:space="preserve"> </v>
      </c>
    </row>
    <row r="1207" spans="1:24" ht="43.2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147"/>
        <v>42168.506377314814</v>
      </c>
      <c r="K1207">
        <v>1431605351</v>
      </c>
      <c r="L1207" s="10">
        <f t="shared" si="148"/>
        <v>42138.506377314814</v>
      </c>
      <c r="M1207" s="11">
        <f t="shared" si="149"/>
        <v>30</v>
      </c>
      <c r="N1207" t="b">
        <v>0</v>
      </c>
      <c r="O1207" s="9">
        <f t="shared" si="150"/>
        <v>1.0086153846153847</v>
      </c>
      <c r="P1207" s="14">
        <f t="shared" si="151"/>
        <v>211.48387096774192</v>
      </c>
      <c r="Q1207" s="14" t="s">
        <v>8342</v>
      </c>
      <c r="R1207" s="14" t="s">
        <v>8343</v>
      </c>
      <c r="S1207">
        <v>62</v>
      </c>
      <c r="T1207" t="b">
        <v>1</v>
      </c>
      <c r="U1207" t="s">
        <v>8285</v>
      </c>
      <c r="V1207">
        <f t="shared" si="152"/>
        <v>62</v>
      </c>
      <c r="W1207" s="21" t="str">
        <f t="shared" si="153"/>
        <v xml:space="preserve"> </v>
      </c>
      <c r="X1207" s="21" t="str">
        <f t="shared" si="154"/>
        <v xml:space="preserve"> </v>
      </c>
    </row>
    <row r="1208" spans="1:24" ht="43.2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147"/>
        <v>42805.561805555553</v>
      </c>
      <c r="K1208">
        <v>1486406253</v>
      </c>
      <c r="L1208" s="10">
        <f t="shared" si="148"/>
        <v>42772.776076388895</v>
      </c>
      <c r="M1208" s="11">
        <f t="shared" si="149"/>
        <v>32.785729166658712</v>
      </c>
      <c r="N1208" t="b">
        <v>0</v>
      </c>
      <c r="O1208" s="9">
        <f t="shared" si="150"/>
        <v>1.1499999999999999</v>
      </c>
      <c r="P1208" s="14">
        <f t="shared" si="151"/>
        <v>32.34375</v>
      </c>
      <c r="Q1208" s="14" t="s">
        <v>8342</v>
      </c>
      <c r="R1208" s="14" t="s">
        <v>8343</v>
      </c>
      <c r="S1208">
        <v>32</v>
      </c>
      <c r="T1208" t="b">
        <v>1</v>
      </c>
      <c r="U1208" t="s">
        <v>8285</v>
      </c>
      <c r="V1208">
        <f t="shared" si="152"/>
        <v>32</v>
      </c>
      <c r="W1208" s="21" t="str">
        <f t="shared" si="153"/>
        <v xml:space="preserve"> </v>
      </c>
      <c r="X1208" s="21" t="str">
        <f t="shared" si="154"/>
        <v xml:space="preserve"> </v>
      </c>
    </row>
    <row r="1209" spans="1:24" ht="28.8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147"/>
        <v>42460.416666666672</v>
      </c>
      <c r="K1209">
        <v>1456827573</v>
      </c>
      <c r="L1209" s="10">
        <f t="shared" si="148"/>
        <v>42430.430243055554</v>
      </c>
      <c r="M1209" s="11">
        <f t="shared" si="149"/>
        <v>29.986423611117061</v>
      </c>
      <c r="N1209" t="b">
        <v>0</v>
      </c>
      <c r="O1209" s="9">
        <f t="shared" si="150"/>
        <v>1.0416766467065868</v>
      </c>
      <c r="P1209" s="14">
        <f t="shared" si="151"/>
        <v>123.37588652482269</v>
      </c>
      <c r="Q1209" s="14" t="s">
        <v>8342</v>
      </c>
      <c r="R1209" s="14" t="s">
        <v>8343</v>
      </c>
      <c r="S1209">
        <v>141</v>
      </c>
      <c r="T1209" t="b">
        <v>1</v>
      </c>
      <c r="U1209" t="s">
        <v>8285</v>
      </c>
      <c r="V1209">
        <f t="shared" si="152"/>
        <v>141</v>
      </c>
      <c r="W1209" s="21" t="str">
        <f t="shared" si="153"/>
        <v xml:space="preserve"> </v>
      </c>
      <c r="X1209" s="21" t="str">
        <f t="shared" si="154"/>
        <v xml:space="preserve"> </v>
      </c>
    </row>
    <row r="1210" spans="1:24" ht="43.2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147"/>
        <v>42453.667407407411</v>
      </c>
      <c r="K1210">
        <v>1456246864</v>
      </c>
      <c r="L1210" s="10">
        <f t="shared" si="148"/>
        <v>42423.709074074075</v>
      </c>
      <c r="M1210" s="11">
        <f t="shared" si="149"/>
        <v>29.958333333335759</v>
      </c>
      <c r="N1210" t="b">
        <v>0</v>
      </c>
      <c r="O1210" s="9">
        <f t="shared" si="150"/>
        <v>1.5529999999999999</v>
      </c>
      <c r="P1210" s="14">
        <f t="shared" si="151"/>
        <v>207.06666666666666</v>
      </c>
      <c r="Q1210" s="14" t="s">
        <v>8342</v>
      </c>
      <c r="R1210" s="14" t="s">
        <v>8343</v>
      </c>
      <c r="S1210">
        <v>75</v>
      </c>
      <c r="T1210" t="b">
        <v>1</v>
      </c>
      <c r="U1210" t="s">
        <v>8285</v>
      </c>
      <c r="V1210">
        <f t="shared" si="152"/>
        <v>75</v>
      </c>
      <c r="W1210" s="21" t="str">
        <f t="shared" si="153"/>
        <v xml:space="preserve"> </v>
      </c>
      <c r="X1210" s="21" t="str">
        <f t="shared" si="154"/>
        <v xml:space="preserve"> </v>
      </c>
    </row>
    <row r="1211" spans="1:24" ht="43.2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147"/>
        <v>42791.846122685187</v>
      </c>
      <c r="K1211">
        <v>1485461905</v>
      </c>
      <c r="L1211" s="10">
        <f t="shared" si="148"/>
        <v>42761.846122685187</v>
      </c>
      <c r="M1211" s="11">
        <f t="shared" si="149"/>
        <v>30</v>
      </c>
      <c r="N1211" t="b">
        <v>0</v>
      </c>
      <c r="O1211" s="9">
        <f t="shared" si="150"/>
        <v>1.06</v>
      </c>
      <c r="P1211" s="14">
        <f t="shared" si="151"/>
        <v>138.2608695652174</v>
      </c>
      <c r="Q1211" s="14" t="s">
        <v>8342</v>
      </c>
      <c r="R1211" s="14" t="s">
        <v>8343</v>
      </c>
      <c r="S1211">
        <v>46</v>
      </c>
      <c r="T1211" t="b">
        <v>1</v>
      </c>
      <c r="U1211" t="s">
        <v>8285</v>
      </c>
      <c r="V1211">
        <f t="shared" si="152"/>
        <v>46</v>
      </c>
      <c r="W1211" s="21" t="str">
        <f t="shared" si="153"/>
        <v xml:space="preserve"> </v>
      </c>
      <c r="X1211" s="21" t="str">
        <f t="shared" si="154"/>
        <v xml:space="preserve"> </v>
      </c>
    </row>
    <row r="1212" spans="1:24" ht="28.8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147"/>
        <v>42155.875</v>
      </c>
      <c r="K1212">
        <v>1431124572</v>
      </c>
      <c r="L1212" s="10">
        <f t="shared" si="148"/>
        <v>42132.941805555558</v>
      </c>
      <c r="M1212" s="11">
        <f t="shared" si="149"/>
        <v>22.933194444442051</v>
      </c>
      <c r="N1212" t="b">
        <v>0</v>
      </c>
      <c r="O1212" s="9">
        <f t="shared" si="150"/>
        <v>2.5431499999999998</v>
      </c>
      <c r="P1212" s="14">
        <f t="shared" si="151"/>
        <v>493.81553398058253</v>
      </c>
      <c r="Q1212" s="14" t="s">
        <v>8342</v>
      </c>
      <c r="R1212" s="14" t="s">
        <v>8343</v>
      </c>
      <c r="S1212">
        <v>103</v>
      </c>
      <c r="T1212" t="b">
        <v>1</v>
      </c>
      <c r="U1212" t="s">
        <v>8285</v>
      </c>
      <c r="V1212">
        <f t="shared" si="152"/>
        <v>103</v>
      </c>
      <c r="W1212" s="21" t="str">
        <f t="shared" si="153"/>
        <v xml:space="preserve"> </v>
      </c>
      <c r="X1212" s="21" t="str">
        <f t="shared" si="154"/>
        <v xml:space="preserve"> </v>
      </c>
    </row>
    <row r="1213" spans="1:24" ht="43.2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147"/>
        <v>42530.866446759261</v>
      </c>
      <c r="K1213">
        <v>1464209261</v>
      </c>
      <c r="L1213" s="10">
        <f t="shared" si="148"/>
        <v>42515.866446759261</v>
      </c>
      <c r="M1213" s="11">
        <f t="shared" si="149"/>
        <v>15</v>
      </c>
      <c r="N1213" t="b">
        <v>0</v>
      </c>
      <c r="O1213" s="9">
        <f t="shared" si="150"/>
        <v>1.0109999999999999</v>
      </c>
      <c r="P1213" s="14">
        <f t="shared" si="151"/>
        <v>168.5</v>
      </c>
      <c r="Q1213" s="14" t="s">
        <v>8342</v>
      </c>
      <c r="R1213" s="14" t="s">
        <v>8343</v>
      </c>
      <c r="S1213">
        <v>6</v>
      </c>
      <c r="T1213" t="b">
        <v>1</v>
      </c>
      <c r="U1213" t="s">
        <v>8285</v>
      </c>
      <c r="V1213">
        <f t="shared" si="152"/>
        <v>6</v>
      </c>
      <c r="W1213" s="21" t="str">
        <f t="shared" si="153"/>
        <v xml:space="preserve"> </v>
      </c>
      <c r="X1213" s="21" t="str">
        <f t="shared" si="154"/>
        <v xml:space="preserve"> </v>
      </c>
    </row>
    <row r="1214" spans="1:24" ht="57.6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147"/>
        <v>42335.041666666672</v>
      </c>
      <c r="K1214">
        <v>1447195695</v>
      </c>
      <c r="L1214" s="10">
        <f t="shared" si="148"/>
        <v>42318.950173611112</v>
      </c>
      <c r="M1214" s="11">
        <f t="shared" si="149"/>
        <v>16.091493055559113</v>
      </c>
      <c r="N1214" t="b">
        <v>0</v>
      </c>
      <c r="O1214" s="9">
        <f t="shared" si="150"/>
        <v>1.2904</v>
      </c>
      <c r="P1214" s="14">
        <f t="shared" si="151"/>
        <v>38.867469879518069</v>
      </c>
      <c r="Q1214" s="14" t="s">
        <v>8342</v>
      </c>
      <c r="R1214" s="14" t="s">
        <v>8343</v>
      </c>
      <c r="S1214">
        <v>83</v>
      </c>
      <c r="T1214" t="b">
        <v>1</v>
      </c>
      <c r="U1214" t="s">
        <v>8285</v>
      </c>
      <c r="V1214">
        <f t="shared" si="152"/>
        <v>83</v>
      </c>
      <c r="W1214" s="21" t="str">
        <f t="shared" si="153"/>
        <v xml:space="preserve"> </v>
      </c>
      <c r="X1214" s="21" t="str">
        <f t="shared" si="154"/>
        <v xml:space="preserve"> </v>
      </c>
    </row>
    <row r="1215" spans="1:24" ht="57.6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147"/>
        <v>42766.755787037036</v>
      </c>
      <c r="K1215">
        <v>1482862100</v>
      </c>
      <c r="L1215" s="10">
        <f t="shared" si="148"/>
        <v>42731.755787037036</v>
      </c>
      <c r="M1215" s="11">
        <f t="shared" si="149"/>
        <v>35</v>
      </c>
      <c r="N1215" t="b">
        <v>0</v>
      </c>
      <c r="O1215" s="9">
        <f t="shared" si="150"/>
        <v>1.0223076923076924</v>
      </c>
      <c r="P1215" s="14">
        <f t="shared" si="151"/>
        <v>61.527777777777779</v>
      </c>
      <c r="Q1215" s="14" t="s">
        <v>8342</v>
      </c>
      <c r="R1215" s="14" t="s">
        <v>8343</v>
      </c>
      <c r="S1215">
        <v>108</v>
      </c>
      <c r="T1215" t="b">
        <v>1</v>
      </c>
      <c r="U1215" t="s">
        <v>8285</v>
      </c>
      <c r="V1215">
        <f t="shared" si="152"/>
        <v>108</v>
      </c>
      <c r="W1215" s="21" t="str">
        <f t="shared" si="153"/>
        <v xml:space="preserve"> </v>
      </c>
      <c r="X1215" s="21" t="str">
        <f t="shared" si="154"/>
        <v xml:space="preserve"> </v>
      </c>
    </row>
    <row r="1216" spans="1:24" ht="43.2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147"/>
        <v>42164.840335648143</v>
      </c>
      <c r="K1216">
        <v>1428696605</v>
      </c>
      <c r="L1216" s="10">
        <f t="shared" si="148"/>
        <v>42104.840335648143</v>
      </c>
      <c r="M1216" s="11">
        <f t="shared" si="149"/>
        <v>60</v>
      </c>
      <c r="N1216" t="b">
        <v>0</v>
      </c>
      <c r="O1216" s="9">
        <f t="shared" si="150"/>
        <v>1.3180000000000001</v>
      </c>
      <c r="P1216" s="14">
        <f t="shared" si="151"/>
        <v>105.44</v>
      </c>
      <c r="Q1216" s="14" t="s">
        <v>8342</v>
      </c>
      <c r="R1216" s="14" t="s">
        <v>8343</v>
      </c>
      <c r="S1216">
        <v>25</v>
      </c>
      <c r="T1216" t="b">
        <v>1</v>
      </c>
      <c r="U1216" t="s">
        <v>8285</v>
      </c>
      <c r="V1216">
        <f t="shared" si="152"/>
        <v>25</v>
      </c>
      <c r="W1216" s="21" t="str">
        <f t="shared" si="153"/>
        <v xml:space="preserve"> </v>
      </c>
      <c r="X1216" s="21" t="str">
        <f t="shared" si="154"/>
        <v xml:space="preserve"> </v>
      </c>
    </row>
    <row r="1217" spans="1:24" ht="43.2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147"/>
        <v>41789.923101851848</v>
      </c>
      <c r="K1217">
        <v>1398895756</v>
      </c>
      <c r="L1217" s="10">
        <f t="shared" si="148"/>
        <v>41759.923101851848</v>
      </c>
      <c r="M1217" s="11">
        <f t="shared" si="149"/>
        <v>30</v>
      </c>
      <c r="N1217" t="b">
        <v>0</v>
      </c>
      <c r="O1217" s="9">
        <f t="shared" si="150"/>
        <v>7.8608020000000005</v>
      </c>
      <c r="P1217" s="14">
        <f t="shared" si="151"/>
        <v>71.592003642987251</v>
      </c>
      <c r="Q1217" s="14" t="s">
        <v>8342</v>
      </c>
      <c r="R1217" s="14" t="s">
        <v>8343</v>
      </c>
      <c r="S1217">
        <v>549</v>
      </c>
      <c r="T1217" t="b">
        <v>1</v>
      </c>
      <c r="U1217" t="s">
        <v>8285</v>
      </c>
      <c r="V1217">
        <f t="shared" si="152"/>
        <v>549</v>
      </c>
      <c r="W1217" s="21" t="str">
        <f t="shared" si="153"/>
        <v xml:space="preserve"> </v>
      </c>
      <c r="X1217" s="21" t="str">
        <f t="shared" si="154"/>
        <v xml:space="preserve"> </v>
      </c>
    </row>
    <row r="1218" spans="1:24" ht="28.8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ref="J1218:J1281" si="155">(((I1218/60)/60)/24)+DATE(1970,1,1)</f>
        <v>42279.960416666669</v>
      </c>
      <c r="K1218">
        <v>1441032457</v>
      </c>
      <c r="L1218" s="10">
        <f t="shared" ref="L1218:L1281" si="156">(((K1218/60)/60)/24)+DATE(1970,1,1)</f>
        <v>42247.616400462968</v>
      </c>
      <c r="M1218" s="11">
        <f t="shared" ref="M1218:M1281" si="157">J1218-L1218</f>
        <v>32.344016203700448</v>
      </c>
      <c r="N1218" t="b">
        <v>0</v>
      </c>
      <c r="O1218" s="9">
        <f t="shared" ref="O1218:O1281" si="158">E1218/D1218</f>
        <v>1.4570000000000001</v>
      </c>
      <c r="P1218" s="14">
        <f t="shared" ref="P1218:P1281" si="159">IF(E1218&gt;0,(E1218/S1218),0)</f>
        <v>91.882882882882882</v>
      </c>
      <c r="Q1218" s="14" t="s">
        <v>8342</v>
      </c>
      <c r="R1218" s="14" t="s">
        <v>8343</v>
      </c>
      <c r="S1218">
        <v>222</v>
      </c>
      <c r="T1218" t="b">
        <v>1</v>
      </c>
      <c r="U1218" t="s">
        <v>8285</v>
      </c>
      <c r="V1218">
        <f t="shared" si="152"/>
        <v>222</v>
      </c>
      <c r="W1218" s="21" t="str">
        <f t="shared" si="153"/>
        <v xml:space="preserve"> </v>
      </c>
      <c r="X1218" s="21" t="str">
        <f t="shared" si="154"/>
        <v xml:space="preserve"> </v>
      </c>
    </row>
    <row r="1219" spans="1:24" ht="43.2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si="155"/>
        <v>42565.809490740736</v>
      </c>
      <c r="K1219">
        <v>1465932340</v>
      </c>
      <c r="L1219" s="10">
        <f t="shared" si="156"/>
        <v>42535.809490740736</v>
      </c>
      <c r="M1219" s="11">
        <f t="shared" si="157"/>
        <v>30</v>
      </c>
      <c r="N1219" t="b">
        <v>0</v>
      </c>
      <c r="O1219" s="9">
        <f t="shared" si="158"/>
        <v>1.026</v>
      </c>
      <c r="P1219" s="14">
        <f t="shared" si="159"/>
        <v>148.57377049180329</v>
      </c>
      <c r="Q1219" s="14" t="s">
        <v>8342</v>
      </c>
      <c r="R1219" s="14" t="s">
        <v>8343</v>
      </c>
      <c r="S1219">
        <v>183</v>
      </c>
      <c r="T1219" t="b">
        <v>1</v>
      </c>
      <c r="U1219" t="s">
        <v>8285</v>
      </c>
      <c r="V1219">
        <f t="shared" ref="V1219:V1282" si="160">IF(F1219 = "successful",S1219," ")</f>
        <v>183</v>
      </c>
      <c r="W1219" s="21" t="str">
        <f t="shared" ref="W1219:W1282" si="161">IF(F1219 = "failed",S1219," ")</f>
        <v xml:space="preserve"> </v>
      </c>
      <c r="X1219" s="21" t="str">
        <f t="shared" ref="X1219:X1282" si="162">IF(F1219 = "canceled",S1219," ")</f>
        <v xml:space="preserve"> </v>
      </c>
    </row>
    <row r="1220" spans="1:24" ht="43.2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155"/>
        <v>42309.125</v>
      </c>
      <c r="K1220">
        <v>1443714800</v>
      </c>
      <c r="L1220" s="10">
        <f t="shared" si="156"/>
        <v>42278.662037037036</v>
      </c>
      <c r="M1220" s="11">
        <f t="shared" si="157"/>
        <v>30.462962962963502</v>
      </c>
      <c r="N1220" t="b">
        <v>0</v>
      </c>
      <c r="O1220" s="9">
        <f t="shared" si="158"/>
        <v>1.7227777777777777</v>
      </c>
      <c r="P1220" s="14">
        <f t="shared" si="159"/>
        <v>174.2134831460674</v>
      </c>
      <c r="Q1220" s="14" t="s">
        <v>8342</v>
      </c>
      <c r="R1220" s="14" t="s">
        <v>8343</v>
      </c>
      <c r="S1220">
        <v>89</v>
      </c>
      <c r="T1220" t="b">
        <v>1</v>
      </c>
      <c r="U1220" t="s">
        <v>8285</v>
      </c>
      <c r="V1220">
        <f t="shared" si="160"/>
        <v>89</v>
      </c>
      <c r="W1220" s="21" t="str">
        <f t="shared" si="161"/>
        <v xml:space="preserve"> </v>
      </c>
      <c r="X1220" s="21" t="str">
        <f t="shared" si="162"/>
        <v xml:space="preserve"> </v>
      </c>
    </row>
    <row r="1221" spans="1:24" ht="28.8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155"/>
        <v>42663.461956018517</v>
      </c>
      <c r="K1221">
        <v>1474369513</v>
      </c>
      <c r="L1221" s="10">
        <f t="shared" si="156"/>
        <v>42633.461956018517</v>
      </c>
      <c r="M1221" s="11">
        <f t="shared" si="157"/>
        <v>30</v>
      </c>
      <c r="N1221" t="b">
        <v>0</v>
      </c>
      <c r="O1221" s="9">
        <f t="shared" si="158"/>
        <v>1.5916819571865444</v>
      </c>
      <c r="P1221" s="14">
        <f t="shared" si="159"/>
        <v>102.86166007905139</v>
      </c>
      <c r="Q1221" s="14" t="s">
        <v>8342</v>
      </c>
      <c r="R1221" s="14" t="s">
        <v>8343</v>
      </c>
      <c r="S1221">
        <v>253</v>
      </c>
      <c r="T1221" t="b">
        <v>1</v>
      </c>
      <c r="U1221" t="s">
        <v>8285</v>
      </c>
      <c r="V1221">
        <f t="shared" si="160"/>
        <v>253</v>
      </c>
      <c r="W1221" s="21" t="str">
        <f t="shared" si="161"/>
        <v xml:space="preserve"> </v>
      </c>
      <c r="X1221" s="21" t="str">
        <f t="shared" si="162"/>
        <v xml:space="preserve"> </v>
      </c>
    </row>
    <row r="1222" spans="1:24" ht="43.2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155"/>
        <v>42241.628611111111</v>
      </c>
      <c r="K1222">
        <v>1437923112</v>
      </c>
      <c r="L1222" s="10">
        <f t="shared" si="156"/>
        <v>42211.628611111111</v>
      </c>
      <c r="M1222" s="11">
        <f t="shared" si="157"/>
        <v>30</v>
      </c>
      <c r="N1222" t="b">
        <v>0</v>
      </c>
      <c r="O1222" s="9">
        <f t="shared" si="158"/>
        <v>1.0376666666666667</v>
      </c>
      <c r="P1222" s="14">
        <f t="shared" si="159"/>
        <v>111.17857142857143</v>
      </c>
      <c r="Q1222" s="14" t="s">
        <v>8342</v>
      </c>
      <c r="R1222" s="14" t="s">
        <v>8343</v>
      </c>
      <c r="S1222">
        <v>140</v>
      </c>
      <c r="T1222" t="b">
        <v>1</v>
      </c>
      <c r="U1222" t="s">
        <v>8285</v>
      </c>
      <c r="V1222">
        <f t="shared" si="160"/>
        <v>140</v>
      </c>
      <c r="W1222" s="21" t="str">
        <f t="shared" si="161"/>
        <v xml:space="preserve"> </v>
      </c>
      <c r="X1222" s="21" t="str">
        <f t="shared" si="162"/>
        <v xml:space="preserve"> </v>
      </c>
    </row>
    <row r="1223" spans="1:24" ht="43.2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155"/>
        <v>42708</v>
      </c>
      <c r="K1223">
        <v>1478431488</v>
      </c>
      <c r="L1223" s="10">
        <f t="shared" si="156"/>
        <v>42680.47555555556</v>
      </c>
      <c r="M1223" s="11">
        <f t="shared" si="157"/>
        <v>27.524444444439723</v>
      </c>
      <c r="N1223" t="b">
        <v>0</v>
      </c>
      <c r="O1223" s="9">
        <f t="shared" si="158"/>
        <v>1.1140954545454547</v>
      </c>
      <c r="P1223" s="14">
        <f t="shared" si="159"/>
        <v>23.796213592233013</v>
      </c>
      <c r="Q1223" s="14" t="s">
        <v>8342</v>
      </c>
      <c r="R1223" s="14" t="s">
        <v>8343</v>
      </c>
      <c r="S1223">
        <v>103</v>
      </c>
      <c r="T1223" t="b">
        <v>1</v>
      </c>
      <c r="U1223" t="s">
        <v>8285</v>
      </c>
      <c r="V1223">
        <f t="shared" si="160"/>
        <v>103</v>
      </c>
      <c r="W1223" s="21" t="str">
        <f t="shared" si="161"/>
        <v xml:space="preserve"> </v>
      </c>
      <c r="X1223" s="21" t="str">
        <f t="shared" si="162"/>
        <v xml:space="preserve"> </v>
      </c>
    </row>
    <row r="1224" spans="1:24" ht="28.8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155"/>
        <v>42461.166666666672</v>
      </c>
      <c r="K1224">
        <v>1456852647</v>
      </c>
      <c r="L1224" s="10">
        <f t="shared" si="156"/>
        <v>42430.720451388886</v>
      </c>
      <c r="M1224" s="11">
        <f t="shared" si="157"/>
        <v>30.446215277785086</v>
      </c>
      <c r="N1224" t="b">
        <v>0</v>
      </c>
      <c r="O1224" s="9">
        <f t="shared" si="158"/>
        <v>2.80375</v>
      </c>
      <c r="P1224" s="14">
        <f t="shared" si="159"/>
        <v>81.268115942028984</v>
      </c>
      <c r="Q1224" s="14" t="s">
        <v>8342</v>
      </c>
      <c r="R1224" s="14" t="s">
        <v>8343</v>
      </c>
      <c r="S1224">
        <v>138</v>
      </c>
      <c r="T1224" t="b">
        <v>1</v>
      </c>
      <c r="U1224" t="s">
        <v>8285</v>
      </c>
      <c r="V1224">
        <f t="shared" si="160"/>
        <v>138</v>
      </c>
      <c r="W1224" s="21" t="str">
        <f t="shared" si="161"/>
        <v xml:space="preserve"> </v>
      </c>
      <c r="X1224" s="21" t="str">
        <f t="shared" si="162"/>
        <v xml:space="preserve"> </v>
      </c>
    </row>
    <row r="1225" spans="1:24" ht="43.2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155"/>
        <v>42684.218854166669</v>
      </c>
      <c r="K1225">
        <v>1476159309</v>
      </c>
      <c r="L1225" s="10">
        <f t="shared" si="156"/>
        <v>42654.177187499998</v>
      </c>
      <c r="M1225" s="11">
        <f t="shared" si="157"/>
        <v>30.041666666671517</v>
      </c>
      <c r="N1225" t="b">
        <v>0</v>
      </c>
      <c r="O1225" s="9">
        <f t="shared" si="158"/>
        <v>1.1210606060606061</v>
      </c>
      <c r="P1225" s="14">
        <f t="shared" si="159"/>
        <v>116.21465968586388</v>
      </c>
      <c r="Q1225" s="14" t="s">
        <v>8342</v>
      </c>
      <c r="R1225" s="14" t="s">
        <v>8343</v>
      </c>
      <c r="S1225">
        <v>191</v>
      </c>
      <c r="T1225" t="b">
        <v>1</v>
      </c>
      <c r="U1225" t="s">
        <v>8285</v>
      </c>
      <c r="V1225">
        <f t="shared" si="160"/>
        <v>191</v>
      </c>
      <c r="W1225" s="21" t="str">
        <f t="shared" si="161"/>
        <v xml:space="preserve"> </v>
      </c>
      <c r="X1225" s="21" t="str">
        <f t="shared" si="162"/>
        <v xml:space="preserve"> </v>
      </c>
    </row>
    <row r="1226" spans="1:24" ht="28.8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155"/>
        <v>41796.549791666665</v>
      </c>
      <c r="K1226">
        <v>1396876302</v>
      </c>
      <c r="L1226" s="10">
        <f t="shared" si="156"/>
        <v>41736.549791666665</v>
      </c>
      <c r="M1226" s="11">
        <f t="shared" si="157"/>
        <v>60</v>
      </c>
      <c r="N1226" t="b">
        <v>0</v>
      </c>
      <c r="O1226" s="9">
        <f t="shared" si="158"/>
        <v>7.0666666666666669E-2</v>
      </c>
      <c r="P1226" s="14">
        <f t="shared" si="159"/>
        <v>58.888888888888886</v>
      </c>
      <c r="Q1226" s="14" t="s">
        <v>8329</v>
      </c>
      <c r="R1226" s="14" t="s">
        <v>8344</v>
      </c>
      <c r="S1226">
        <v>18</v>
      </c>
      <c r="T1226" t="b">
        <v>0</v>
      </c>
      <c r="U1226" t="s">
        <v>8286</v>
      </c>
      <c r="V1226" t="str">
        <f t="shared" si="160"/>
        <v xml:space="preserve"> </v>
      </c>
      <c r="W1226" s="21" t="str">
        <f t="shared" si="161"/>
        <v xml:space="preserve"> </v>
      </c>
      <c r="X1226" s="21">
        <f t="shared" si="162"/>
        <v>18</v>
      </c>
    </row>
    <row r="1227" spans="1:24" ht="43.2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155"/>
        <v>41569.905995370369</v>
      </c>
      <c r="K1227">
        <v>1377294278</v>
      </c>
      <c r="L1227" s="10">
        <f t="shared" si="156"/>
        <v>41509.905995370369</v>
      </c>
      <c r="M1227" s="11">
        <f t="shared" si="157"/>
        <v>60</v>
      </c>
      <c r="N1227" t="b">
        <v>0</v>
      </c>
      <c r="O1227" s="9">
        <f t="shared" si="158"/>
        <v>4.3999999999999997E-2</v>
      </c>
      <c r="P1227" s="14">
        <f t="shared" si="159"/>
        <v>44</v>
      </c>
      <c r="Q1227" s="14" t="s">
        <v>8329</v>
      </c>
      <c r="R1227" s="14" t="s">
        <v>8344</v>
      </c>
      <c r="S1227">
        <v>3</v>
      </c>
      <c r="T1227" t="b">
        <v>0</v>
      </c>
      <c r="U1227" t="s">
        <v>8286</v>
      </c>
      <c r="V1227" t="str">
        <f t="shared" si="160"/>
        <v xml:space="preserve"> </v>
      </c>
      <c r="W1227" s="21" t="str">
        <f t="shared" si="161"/>
        <v xml:space="preserve"> </v>
      </c>
      <c r="X1227" s="21">
        <f t="shared" si="162"/>
        <v>3</v>
      </c>
    </row>
    <row r="1228" spans="1:24" ht="43.2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155"/>
        <v>41750.041666666664</v>
      </c>
      <c r="K1228">
        <v>1395089981</v>
      </c>
      <c r="L1228" s="10">
        <f t="shared" si="156"/>
        <v>41715.874780092592</v>
      </c>
      <c r="M1228" s="11">
        <f t="shared" si="157"/>
        <v>34.166886574072123</v>
      </c>
      <c r="N1228" t="b">
        <v>0</v>
      </c>
      <c r="O1228" s="9">
        <f t="shared" si="158"/>
        <v>3.8739999999999997E-2</v>
      </c>
      <c r="P1228" s="14">
        <f t="shared" si="159"/>
        <v>48.424999999999997</v>
      </c>
      <c r="Q1228" s="14" t="s">
        <v>8329</v>
      </c>
      <c r="R1228" s="14" t="s">
        <v>8344</v>
      </c>
      <c r="S1228">
        <v>40</v>
      </c>
      <c r="T1228" t="b">
        <v>0</v>
      </c>
      <c r="U1228" t="s">
        <v>8286</v>
      </c>
      <c r="V1228" t="str">
        <f t="shared" si="160"/>
        <v xml:space="preserve"> </v>
      </c>
      <c r="W1228" s="21" t="str">
        <f t="shared" si="161"/>
        <v xml:space="preserve"> </v>
      </c>
      <c r="X1228" s="21">
        <f t="shared" si="162"/>
        <v>40</v>
      </c>
    </row>
    <row r="1229" spans="1:24" ht="43.2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155"/>
        <v>41858.291666666664</v>
      </c>
      <c r="K1229">
        <v>1404770616</v>
      </c>
      <c r="L1229" s="10">
        <f t="shared" si="156"/>
        <v>41827.919166666667</v>
      </c>
      <c r="M1229" s="11">
        <f t="shared" si="157"/>
        <v>30.372499999997672</v>
      </c>
      <c r="N1229" t="b">
        <v>0</v>
      </c>
      <c r="O1229" s="9">
        <f t="shared" si="158"/>
        <v>0</v>
      </c>
      <c r="P1229" s="14">
        <f t="shared" si="159"/>
        <v>0</v>
      </c>
      <c r="Q1229" s="14" t="s">
        <v>8329</v>
      </c>
      <c r="R1229" s="14" t="s">
        <v>8344</v>
      </c>
      <c r="S1229">
        <v>0</v>
      </c>
      <c r="T1229" t="b">
        <v>0</v>
      </c>
      <c r="U1229" t="s">
        <v>8286</v>
      </c>
      <c r="V1229" t="str">
        <f t="shared" si="160"/>
        <v xml:space="preserve"> </v>
      </c>
      <c r="W1229" s="21" t="str">
        <f t="shared" si="161"/>
        <v xml:space="preserve"> </v>
      </c>
      <c r="X1229" s="21">
        <f t="shared" si="162"/>
        <v>0</v>
      </c>
    </row>
    <row r="1230" spans="1:24" ht="43.2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155"/>
        <v>40814.729259259257</v>
      </c>
      <c r="K1230">
        <v>1312047008</v>
      </c>
      <c r="L1230" s="10">
        <f t="shared" si="156"/>
        <v>40754.729259259257</v>
      </c>
      <c r="M1230" s="11">
        <f t="shared" si="157"/>
        <v>60</v>
      </c>
      <c r="N1230" t="b">
        <v>0</v>
      </c>
      <c r="O1230" s="9">
        <f t="shared" si="158"/>
        <v>0.29299999999999998</v>
      </c>
      <c r="P1230" s="14">
        <f t="shared" si="159"/>
        <v>61.041666666666664</v>
      </c>
      <c r="Q1230" s="14" t="s">
        <v>8329</v>
      </c>
      <c r="R1230" s="14" t="s">
        <v>8344</v>
      </c>
      <c r="S1230">
        <v>24</v>
      </c>
      <c r="T1230" t="b">
        <v>0</v>
      </c>
      <c r="U1230" t="s">
        <v>8286</v>
      </c>
      <c r="V1230" t="str">
        <f t="shared" si="160"/>
        <v xml:space="preserve"> </v>
      </c>
      <c r="W1230" s="21" t="str">
        <f t="shared" si="161"/>
        <v xml:space="preserve"> </v>
      </c>
      <c r="X1230" s="21">
        <f t="shared" si="162"/>
        <v>24</v>
      </c>
    </row>
    <row r="1231" spans="1:24" ht="57.6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155"/>
        <v>41015.666666666664</v>
      </c>
      <c r="K1231">
        <v>1331982127</v>
      </c>
      <c r="L1231" s="10">
        <f t="shared" si="156"/>
        <v>40985.459803240738</v>
      </c>
      <c r="M1231" s="11">
        <f t="shared" si="157"/>
        <v>30.206863425926713</v>
      </c>
      <c r="N1231" t="b">
        <v>0</v>
      </c>
      <c r="O1231" s="9">
        <f t="shared" si="158"/>
        <v>9.0909090909090905E-3</v>
      </c>
      <c r="P1231" s="14">
        <f t="shared" si="159"/>
        <v>25</v>
      </c>
      <c r="Q1231" s="14" t="s">
        <v>8329</v>
      </c>
      <c r="R1231" s="14" t="s">
        <v>8344</v>
      </c>
      <c r="S1231">
        <v>1</v>
      </c>
      <c r="T1231" t="b">
        <v>0</v>
      </c>
      <c r="U1231" t="s">
        <v>8286</v>
      </c>
      <c r="V1231" t="str">
        <f t="shared" si="160"/>
        <v xml:space="preserve"> </v>
      </c>
      <c r="W1231" s="21" t="str">
        <f t="shared" si="161"/>
        <v xml:space="preserve"> </v>
      </c>
      <c r="X1231" s="21">
        <f t="shared" si="162"/>
        <v>1</v>
      </c>
    </row>
    <row r="1232" spans="1:24" ht="43.2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155"/>
        <v>40598.972569444442</v>
      </c>
      <c r="K1232">
        <v>1295997630</v>
      </c>
      <c r="L1232" s="10">
        <f t="shared" si="156"/>
        <v>40568.972569444442</v>
      </c>
      <c r="M1232" s="11">
        <f t="shared" si="157"/>
        <v>30</v>
      </c>
      <c r="N1232" t="b">
        <v>0</v>
      </c>
      <c r="O1232" s="9">
        <f t="shared" si="158"/>
        <v>0</v>
      </c>
      <c r="P1232" s="14">
        <f t="shared" si="159"/>
        <v>0</v>
      </c>
      <c r="Q1232" s="14" t="s">
        <v>8329</v>
      </c>
      <c r="R1232" s="14" t="s">
        <v>8344</v>
      </c>
      <c r="S1232">
        <v>0</v>
      </c>
      <c r="T1232" t="b">
        <v>0</v>
      </c>
      <c r="U1232" t="s">
        <v>8286</v>
      </c>
      <c r="V1232" t="str">
        <f t="shared" si="160"/>
        <v xml:space="preserve"> </v>
      </c>
      <c r="W1232" s="21" t="str">
        <f t="shared" si="161"/>
        <v xml:space="preserve"> </v>
      </c>
      <c r="X1232" s="21">
        <f t="shared" si="162"/>
        <v>0</v>
      </c>
    </row>
    <row r="1233" spans="1:24" ht="43.2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155"/>
        <v>42244.041666666672</v>
      </c>
      <c r="K1233">
        <v>1436394968</v>
      </c>
      <c r="L1233" s="10">
        <f t="shared" si="156"/>
        <v>42193.941759259258</v>
      </c>
      <c r="M1233" s="11">
        <f t="shared" si="157"/>
        <v>50.099907407413411</v>
      </c>
      <c r="N1233" t="b">
        <v>0</v>
      </c>
      <c r="O1233" s="9">
        <f t="shared" si="158"/>
        <v>0</v>
      </c>
      <c r="P1233" s="14">
        <f t="shared" si="159"/>
        <v>0</v>
      </c>
      <c r="Q1233" s="14" t="s">
        <v>8329</v>
      </c>
      <c r="R1233" s="14" t="s">
        <v>8344</v>
      </c>
      <c r="S1233">
        <v>0</v>
      </c>
      <c r="T1233" t="b">
        <v>0</v>
      </c>
      <c r="U1233" t="s">
        <v>8286</v>
      </c>
      <c r="V1233" t="str">
        <f t="shared" si="160"/>
        <v xml:space="preserve"> </v>
      </c>
      <c r="W1233" s="21" t="str">
        <f t="shared" si="161"/>
        <v xml:space="preserve"> </v>
      </c>
      <c r="X1233" s="21">
        <f t="shared" si="162"/>
        <v>0</v>
      </c>
    </row>
    <row r="1234" spans="1:24" ht="43.2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155"/>
        <v>41553.848032407412</v>
      </c>
      <c r="K1234">
        <v>1377030070</v>
      </c>
      <c r="L1234" s="10">
        <f t="shared" si="156"/>
        <v>41506.848032407412</v>
      </c>
      <c r="M1234" s="11">
        <f t="shared" si="157"/>
        <v>47</v>
      </c>
      <c r="N1234" t="b">
        <v>0</v>
      </c>
      <c r="O1234" s="9">
        <f t="shared" si="158"/>
        <v>8.0000000000000002E-3</v>
      </c>
      <c r="P1234" s="14">
        <f t="shared" si="159"/>
        <v>40</v>
      </c>
      <c r="Q1234" s="14" t="s">
        <v>8329</v>
      </c>
      <c r="R1234" s="14" t="s">
        <v>8344</v>
      </c>
      <c r="S1234">
        <v>1</v>
      </c>
      <c r="T1234" t="b">
        <v>0</v>
      </c>
      <c r="U1234" t="s">
        <v>8286</v>
      </c>
      <c r="V1234" t="str">
        <f t="shared" si="160"/>
        <v xml:space="preserve"> </v>
      </c>
      <c r="W1234" s="21" t="str">
        <f t="shared" si="161"/>
        <v xml:space="preserve"> </v>
      </c>
      <c r="X1234" s="21">
        <f t="shared" si="162"/>
        <v>1</v>
      </c>
    </row>
    <row r="1235" spans="1:24" ht="43.2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155"/>
        <v>40960.948773148149</v>
      </c>
      <c r="K1235">
        <v>1328049974</v>
      </c>
      <c r="L1235" s="10">
        <f t="shared" si="156"/>
        <v>40939.948773148149</v>
      </c>
      <c r="M1235" s="11">
        <f t="shared" si="157"/>
        <v>21</v>
      </c>
      <c r="N1235" t="b">
        <v>0</v>
      </c>
      <c r="O1235" s="9">
        <f t="shared" si="158"/>
        <v>0.11600000000000001</v>
      </c>
      <c r="P1235" s="14">
        <f t="shared" si="159"/>
        <v>19.333333333333332</v>
      </c>
      <c r="Q1235" s="14" t="s">
        <v>8329</v>
      </c>
      <c r="R1235" s="14" t="s">
        <v>8344</v>
      </c>
      <c r="S1235">
        <v>6</v>
      </c>
      <c r="T1235" t="b">
        <v>0</v>
      </c>
      <c r="U1235" t="s">
        <v>8286</v>
      </c>
      <c r="V1235" t="str">
        <f t="shared" si="160"/>
        <v xml:space="preserve"> </v>
      </c>
      <c r="W1235" s="21" t="str">
        <f t="shared" si="161"/>
        <v xml:space="preserve"> </v>
      </c>
      <c r="X1235" s="21">
        <f t="shared" si="162"/>
        <v>6</v>
      </c>
    </row>
    <row r="1236" spans="1:24" ht="43.2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155"/>
        <v>42037.788680555561</v>
      </c>
      <c r="K1236">
        <v>1420311342</v>
      </c>
      <c r="L1236" s="10">
        <f t="shared" si="156"/>
        <v>42007.788680555561</v>
      </c>
      <c r="M1236" s="11">
        <f t="shared" si="157"/>
        <v>30</v>
      </c>
      <c r="N1236" t="b">
        <v>0</v>
      </c>
      <c r="O1236" s="9">
        <f t="shared" si="158"/>
        <v>0</v>
      </c>
      <c r="P1236" s="14">
        <f t="shared" si="159"/>
        <v>0</v>
      </c>
      <c r="Q1236" s="14" t="s">
        <v>8329</v>
      </c>
      <c r="R1236" s="14" t="s">
        <v>8344</v>
      </c>
      <c r="S1236">
        <v>0</v>
      </c>
      <c r="T1236" t="b">
        <v>0</v>
      </c>
      <c r="U1236" t="s">
        <v>8286</v>
      </c>
      <c r="V1236" t="str">
        <f t="shared" si="160"/>
        <v xml:space="preserve"> </v>
      </c>
      <c r="W1236" s="21" t="str">
        <f t="shared" si="161"/>
        <v xml:space="preserve"> </v>
      </c>
      <c r="X1236" s="21">
        <f t="shared" si="162"/>
        <v>0</v>
      </c>
    </row>
    <row r="1237" spans="1:24" ht="43.2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155"/>
        <v>41623.135405092595</v>
      </c>
      <c r="K1237">
        <v>1383621299</v>
      </c>
      <c r="L1237" s="10">
        <f t="shared" si="156"/>
        <v>41583.135405092595</v>
      </c>
      <c r="M1237" s="11">
        <f t="shared" si="157"/>
        <v>40</v>
      </c>
      <c r="N1237" t="b">
        <v>0</v>
      </c>
      <c r="O1237" s="9">
        <f t="shared" si="158"/>
        <v>2.787363950092912E-2</v>
      </c>
      <c r="P1237" s="14">
        <f t="shared" si="159"/>
        <v>35</v>
      </c>
      <c r="Q1237" s="14" t="s">
        <v>8329</v>
      </c>
      <c r="R1237" s="14" t="s">
        <v>8344</v>
      </c>
      <c r="S1237">
        <v>6</v>
      </c>
      <c r="T1237" t="b">
        <v>0</v>
      </c>
      <c r="U1237" t="s">
        <v>8286</v>
      </c>
      <c r="V1237" t="str">
        <f t="shared" si="160"/>
        <v xml:space="preserve"> </v>
      </c>
      <c r="W1237" s="21" t="str">
        <f t="shared" si="161"/>
        <v xml:space="preserve"> </v>
      </c>
      <c r="X1237" s="21">
        <f t="shared" si="162"/>
        <v>6</v>
      </c>
    </row>
    <row r="1238" spans="1:24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155"/>
        <v>41118.666666666664</v>
      </c>
      <c r="K1238">
        <v>1342801164</v>
      </c>
      <c r="L1238" s="10">
        <f t="shared" si="156"/>
        <v>41110.680138888885</v>
      </c>
      <c r="M1238" s="11">
        <f t="shared" si="157"/>
        <v>7.9865277777789743</v>
      </c>
      <c r="N1238" t="b">
        <v>0</v>
      </c>
      <c r="O1238" s="9">
        <f t="shared" si="158"/>
        <v>0</v>
      </c>
      <c r="P1238" s="14">
        <f t="shared" si="159"/>
        <v>0</v>
      </c>
      <c r="Q1238" s="14" t="s">
        <v>8329</v>
      </c>
      <c r="R1238" s="14" t="s">
        <v>8344</v>
      </c>
      <c r="S1238">
        <v>0</v>
      </c>
      <c r="T1238" t="b">
        <v>0</v>
      </c>
      <c r="U1238" t="s">
        <v>8286</v>
      </c>
      <c r="V1238" t="str">
        <f t="shared" si="160"/>
        <v xml:space="preserve"> </v>
      </c>
      <c r="W1238" s="21" t="str">
        <f t="shared" si="161"/>
        <v xml:space="preserve"> </v>
      </c>
      <c r="X1238" s="21">
        <f t="shared" si="162"/>
        <v>0</v>
      </c>
    </row>
    <row r="1239" spans="1:24" ht="43.2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155"/>
        <v>41145.283159722225</v>
      </c>
      <c r="K1239">
        <v>1344062865</v>
      </c>
      <c r="L1239" s="10">
        <f t="shared" si="156"/>
        <v>41125.283159722225</v>
      </c>
      <c r="M1239" s="11">
        <f t="shared" si="157"/>
        <v>20</v>
      </c>
      <c r="N1239" t="b">
        <v>0</v>
      </c>
      <c r="O1239" s="9">
        <f t="shared" si="158"/>
        <v>0</v>
      </c>
      <c r="P1239" s="14">
        <f t="shared" si="159"/>
        <v>0</v>
      </c>
      <c r="Q1239" s="14" t="s">
        <v>8329</v>
      </c>
      <c r="R1239" s="14" t="s">
        <v>8344</v>
      </c>
      <c r="S1239">
        <v>0</v>
      </c>
      <c r="T1239" t="b">
        <v>0</v>
      </c>
      <c r="U1239" t="s">
        <v>8286</v>
      </c>
      <c r="V1239" t="str">
        <f t="shared" si="160"/>
        <v xml:space="preserve"> </v>
      </c>
      <c r="W1239" s="21" t="str">
        <f t="shared" si="161"/>
        <v xml:space="preserve"> </v>
      </c>
      <c r="X1239" s="21">
        <f t="shared" si="162"/>
        <v>0</v>
      </c>
    </row>
    <row r="1240" spans="1:24" ht="57.6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155"/>
        <v>40761.61037037037</v>
      </c>
      <c r="K1240">
        <v>1310049536</v>
      </c>
      <c r="L1240" s="10">
        <f t="shared" si="156"/>
        <v>40731.61037037037</v>
      </c>
      <c r="M1240" s="11">
        <f t="shared" si="157"/>
        <v>30</v>
      </c>
      <c r="N1240" t="b">
        <v>0</v>
      </c>
      <c r="O1240" s="9">
        <f t="shared" si="158"/>
        <v>0.17799999999999999</v>
      </c>
      <c r="P1240" s="14">
        <f t="shared" si="159"/>
        <v>59.333333333333336</v>
      </c>
      <c r="Q1240" s="14" t="s">
        <v>8329</v>
      </c>
      <c r="R1240" s="14" t="s">
        <v>8344</v>
      </c>
      <c r="S1240">
        <v>3</v>
      </c>
      <c r="T1240" t="b">
        <v>0</v>
      </c>
      <c r="U1240" t="s">
        <v>8286</v>
      </c>
      <c r="V1240" t="str">
        <f t="shared" si="160"/>
        <v xml:space="preserve"> </v>
      </c>
      <c r="W1240" s="21" t="str">
        <f t="shared" si="161"/>
        <v xml:space="preserve"> </v>
      </c>
      <c r="X1240" s="21">
        <f t="shared" si="162"/>
        <v>3</v>
      </c>
    </row>
    <row r="1241" spans="1:24" ht="28.8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155"/>
        <v>40913.962581018517</v>
      </c>
      <c r="K1241">
        <v>1323212767</v>
      </c>
      <c r="L1241" s="10">
        <f t="shared" si="156"/>
        <v>40883.962581018517</v>
      </c>
      <c r="M1241" s="11">
        <f t="shared" si="157"/>
        <v>30</v>
      </c>
      <c r="N1241" t="b">
        <v>0</v>
      </c>
      <c r="O1241" s="9">
        <f t="shared" si="158"/>
        <v>0</v>
      </c>
      <c r="P1241" s="14">
        <f t="shared" si="159"/>
        <v>0</v>
      </c>
      <c r="Q1241" s="14" t="s">
        <v>8329</v>
      </c>
      <c r="R1241" s="14" t="s">
        <v>8344</v>
      </c>
      <c r="S1241">
        <v>0</v>
      </c>
      <c r="T1241" t="b">
        <v>0</v>
      </c>
      <c r="U1241" t="s">
        <v>8286</v>
      </c>
      <c r="V1241" t="str">
        <f t="shared" si="160"/>
        <v xml:space="preserve"> </v>
      </c>
      <c r="W1241" s="21" t="str">
        <f t="shared" si="161"/>
        <v xml:space="preserve"> </v>
      </c>
      <c r="X1241" s="21">
        <f t="shared" si="162"/>
        <v>0</v>
      </c>
    </row>
    <row r="1242" spans="1:24" ht="43.2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155"/>
        <v>41467.910416666666</v>
      </c>
      <c r="K1242">
        <v>1368579457</v>
      </c>
      <c r="L1242" s="10">
        <f t="shared" si="156"/>
        <v>41409.040011574078</v>
      </c>
      <c r="M1242" s="11">
        <f t="shared" si="157"/>
        <v>58.870405092588044</v>
      </c>
      <c r="N1242" t="b">
        <v>0</v>
      </c>
      <c r="O1242" s="9">
        <f t="shared" si="158"/>
        <v>3.0124999999999999E-2</v>
      </c>
      <c r="P1242" s="14">
        <f t="shared" si="159"/>
        <v>30.125</v>
      </c>
      <c r="Q1242" s="14" t="s">
        <v>8329</v>
      </c>
      <c r="R1242" s="14" t="s">
        <v>8344</v>
      </c>
      <c r="S1242">
        <v>8</v>
      </c>
      <c r="T1242" t="b">
        <v>0</v>
      </c>
      <c r="U1242" t="s">
        <v>8286</v>
      </c>
      <c r="V1242" t="str">
        <f t="shared" si="160"/>
        <v xml:space="preserve"> </v>
      </c>
      <c r="W1242" s="21" t="str">
        <f t="shared" si="161"/>
        <v xml:space="preserve"> </v>
      </c>
      <c r="X1242" s="21">
        <f t="shared" si="162"/>
        <v>8</v>
      </c>
    </row>
    <row r="1243" spans="1:24" ht="57.6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155"/>
        <v>41946.249305555553</v>
      </c>
      <c r="K1243">
        <v>1413057980</v>
      </c>
      <c r="L1243" s="10">
        <f t="shared" si="156"/>
        <v>41923.837731481479</v>
      </c>
      <c r="M1243" s="11">
        <f t="shared" si="157"/>
        <v>22.411574074074451</v>
      </c>
      <c r="N1243" t="b">
        <v>0</v>
      </c>
      <c r="O1243" s="9">
        <f t="shared" si="158"/>
        <v>0.50739999999999996</v>
      </c>
      <c r="P1243" s="14">
        <f t="shared" si="159"/>
        <v>74.617647058823536</v>
      </c>
      <c r="Q1243" s="14" t="s">
        <v>8329</v>
      </c>
      <c r="R1243" s="14" t="s">
        <v>8344</v>
      </c>
      <c r="S1243">
        <v>34</v>
      </c>
      <c r="T1243" t="b">
        <v>0</v>
      </c>
      <c r="U1243" t="s">
        <v>8286</v>
      </c>
      <c r="V1243" t="str">
        <f t="shared" si="160"/>
        <v xml:space="preserve"> </v>
      </c>
      <c r="W1243" s="21" t="str">
        <f t="shared" si="161"/>
        <v xml:space="preserve"> </v>
      </c>
      <c r="X1243" s="21">
        <f t="shared" si="162"/>
        <v>34</v>
      </c>
    </row>
    <row r="1244" spans="1:24" ht="43.2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155"/>
        <v>40797.554166666669</v>
      </c>
      <c r="K1244">
        <v>1314417502</v>
      </c>
      <c r="L1244" s="10">
        <f t="shared" si="156"/>
        <v>40782.165532407409</v>
      </c>
      <c r="M1244" s="11">
        <f t="shared" si="157"/>
        <v>15.388634259259561</v>
      </c>
      <c r="N1244" t="b">
        <v>0</v>
      </c>
      <c r="O1244" s="9">
        <f t="shared" si="158"/>
        <v>5.4884742041712408E-3</v>
      </c>
      <c r="P1244" s="14">
        <f t="shared" si="159"/>
        <v>5</v>
      </c>
      <c r="Q1244" s="14" t="s">
        <v>8329</v>
      </c>
      <c r="R1244" s="14" t="s">
        <v>8344</v>
      </c>
      <c r="S1244">
        <v>1</v>
      </c>
      <c r="T1244" t="b">
        <v>0</v>
      </c>
      <c r="U1244" t="s">
        <v>8286</v>
      </c>
      <c r="V1244" t="str">
        <f t="shared" si="160"/>
        <v xml:space="preserve"> </v>
      </c>
      <c r="W1244" s="21" t="str">
        <f t="shared" si="161"/>
        <v xml:space="preserve"> </v>
      </c>
      <c r="X1244" s="21">
        <f t="shared" si="162"/>
        <v>1</v>
      </c>
    </row>
    <row r="1245" spans="1:24" ht="43.2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155"/>
        <v>40732.875</v>
      </c>
      <c r="K1245">
        <v>1304888771</v>
      </c>
      <c r="L1245" s="10">
        <f t="shared" si="156"/>
        <v>40671.879293981481</v>
      </c>
      <c r="M1245" s="11">
        <f t="shared" si="157"/>
        <v>60.995706018518831</v>
      </c>
      <c r="N1245" t="b">
        <v>0</v>
      </c>
      <c r="O1245" s="9">
        <f t="shared" si="158"/>
        <v>0.14091666666666666</v>
      </c>
      <c r="P1245" s="14">
        <f t="shared" si="159"/>
        <v>44.5</v>
      </c>
      <c r="Q1245" s="14" t="s">
        <v>8329</v>
      </c>
      <c r="R1245" s="14" t="s">
        <v>8344</v>
      </c>
      <c r="S1245">
        <v>38</v>
      </c>
      <c r="T1245" t="b">
        <v>0</v>
      </c>
      <c r="U1245" t="s">
        <v>8286</v>
      </c>
      <c r="V1245" t="str">
        <f t="shared" si="160"/>
        <v xml:space="preserve"> </v>
      </c>
      <c r="W1245" s="21" t="str">
        <f t="shared" si="161"/>
        <v xml:space="preserve"> </v>
      </c>
      <c r="X1245" s="21">
        <f t="shared" si="162"/>
        <v>38</v>
      </c>
    </row>
    <row r="1246" spans="1:24" ht="43.2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155"/>
        <v>41386.875</v>
      </c>
      <c r="K1246">
        <v>1363981723</v>
      </c>
      <c r="L1246" s="10">
        <f t="shared" si="156"/>
        <v>41355.825497685182</v>
      </c>
      <c r="M1246" s="11">
        <f t="shared" si="157"/>
        <v>31.049502314817801</v>
      </c>
      <c r="N1246" t="b">
        <v>1</v>
      </c>
      <c r="O1246" s="9">
        <f t="shared" si="158"/>
        <v>1.038</v>
      </c>
      <c r="P1246" s="14">
        <f t="shared" si="159"/>
        <v>46.133333333333333</v>
      </c>
      <c r="Q1246" s="14" t="s">
        <v>8329</v>
      </c>
      <c r="R1246" s="14" t="s">
        <v>8330</v>
      </c>
      <c r="S1246">
        <v>45</v>
      </c>
      <c r="T1246" t="b">
        <v>1</v>
      </c>
      <c r="U1246" t="s">
        <v>8276</v>
      </c>
      <c r="V1246">
        <f t="shared" si="160"/>
        <v>45</v>
      </c>
      <c r="W1246" s="21" t="str">
        <f t="shared" si="161"/>
        <v xml:space="preserve"> </v>
      </c>
      <c r="X1246" s="21" t="str">
        <f t="shared" si="162"/>
        <v xml:space="preserve"> </v>
      </c>
    </row>
    <row r="1247" spans="1:24" ht="43.2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155"/>
        <v>41804.599930555552</v>
      </c>
      <c r="K1247">
        <v>1400163834</v>
      </c>
      <c r="L1247" s="10">
        <f t="shared" si="156"/>
        <v>41774.599930555552</v>
      </c>
      <c r="M1247" s="11">
        <f t="shared" si="157"/>
        <v>30</v>
      </c>
      <c r="N1247" t="b">
        <v>1</v>
      </c>
      <c r="O1247" s="9">
        <f t="shared" si="158"/>
        <v>1.2024999999999999</v>
      </c>
      <c r="P1247" s="14">
        <f t="shared" si="159"/>
        <v>141.47058823529412</v>
      </c>
      <c r="Q1247" s="14" t="s">
        <v>8329</v>
      </c>
      <c r="R1247" s="14" t="s">
        <v>8330</v>
      </c>
      <c r="S1247">
        <v>17</v>
      </c>
      <c r="T1247" t="b">
        <v>1</v>
      </c>
      <c r="U1247" t="s">
        <v>8276</v>
      </c>
      <c r="V1247">
        <f t="shared" si="160"/>
        <v>17</v>
      </c>
      <c r="W1247" s="21" t="str">
        <f t="shared" si="161"/>
        <v xml:space="preserve"> </v>
      </c>
      <c r="X1247" s="21" t="str">
        <f t="shared" si="162"/>
        <v xml:space="preserve"> </v>
      </c>
    </row>
    <row r="1248" spans="1:24" ht="43.2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155"/>
        <v>40883.085057870368</v>
      </c>
      <c r="K1248">
        <v>1319245349</v>
      </c>
      <c r="L1248" s="10">
        <f t="shared" si="156"/>
        <v>40838.043391203704</v>
      </c>
      <c r="M1248" s="11">
        <f t="shared" si="157"/>
        <v>45.041666666664241</v>
      </c>
      <c r="N1248" t="b">
        <v>1</v>
      </c>
      <c r="O1248" s="9">
        <f t="shared" si="158"/>
        <v>1.17</v>
      </c>
      <c r="P1248" s="14">
        <f t="shared" si="159"/>
        <v>75.483870967741936</v>
      </c>
      <c r="Q1248" s="14" t="s">
        <v>8329</v>
      </c>
      <c r="R1248" s="14" t="s">
        <v>8330</v>
      </c>
      <c r="S1248">
        <v>31</v>
      </c>
      <c r="T1248" t="b">
        <v>1</v>
      </c>
      <c r="U1248" t="s">
        <v>8276</v>
      </c>
      <c r="V1248">
        <f t="shared" si="160"/>
        <v>31</v>
      </c>
      <c r="W1248" s="21" t="str">
        <f t="shared" si="161"/>
        <v xml:space="preserve"> </v>
      </c>
      <c r="X1248" s="21" t="str">
        <f t="shared" si="162"/>
        <v xml:space="preserve"> </v>
      </c>
    </row>
    <row r="1249" spans="1:24" ht="28.8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155"/>
        <v>41400.292303240742</v>
      </c>
      <c r="K1249">
        <v>1365231655</v>
      </c>
      <c r="L1249" s="10">
        <f t="shared" si="156"/>
        <v>41370.292303240742</v>
      </c>
      <c r="M1249" s="11">
        <f t="shared" si="157"/>
        <v>30</v>
      </c>
      <c r="N1249" t="b">
        <v>1</v>
      </c>
      <c r="O1249" s="9">
        <f t="shared" si="158"/>
        <v>1.2214285714285715</v>
      </c>
      <c r="P1249" s="14">
        <f t="shared" si="159"/>
        <v>85.5</v>
      </c>
      <c r="Q1249" s="14" t="s">
        <v>8329</v>
      </c>
      <c r="R1249" s="14" t="s">
        <v>8330</v>
      </c>
      <c r="S1249">
        <v>50</v>
      </c>
      <c r="T1249" t="b">
        <v>1</v>
      </c>
      <c r="U1249" t="s">
        <v>8276</v>
      </c>
      <c r="V1249">
        <f t="shared" si="160"/>
        <v>50</v>
      </c>
      <c r="W1249" s="21" t="str">
        <f t="shared" si="161"/>
        <v xml:space="preserve"> </v>
      </c>
      <c r="X1249" s="21" t="str">
        <f t="shared" si="162"/>
        <v xml:space="preserve"> </v>
      </c>
    </row>
    <row r="1250" spans="1:24" ht="43.2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155"/>
        <v>41803.290972222225</v>
      </c>
      <c r="K1250">
        <v>1399563953</v>
      </c>
      <c r="L1250" s="10">
        <f t="shared" si="156"/>
        <v>41767.656863425924</v>
      </c>
      <c r="M1250" s="11">
        <f t="shared" si="157"/>
        <v>35.634108796301007</v>
      </c>
      <c r="N1250" t="b">
        <v>1</v>
      </c>
      <c r="O1250" s="9">
        <f t="shared" si="158"/>
        <v>1.5164</v>
      </c>
      <c r="P1250" s="14">
        <f t="shared" si="159"/>
        <v>64.254237288135599</v>
      </c>
      <c r="Q1250" s="14" t="s">
        <v>8329</v>
      </c>
      <c r="R1250" s="14" t="s">
        <v>8330</v>
      </c>
      <c r="S1250">
        <v>59</v>
      </c>
      <c r="T1250" t="b">
        <v>1</v>
      </c>
      <c r="U1250" t="s">
        <v>8276</v>
      </c>
      <c r="V1250">
        <f t="shared" si="160"/>
        <v>59</v>
      </c>
      <c r="W1250" s="21" t="str">
        <f t="shared" si="161"/>
        <v xml:space="preserve"> </v>
      </c>
      <c r="X1250" s="21" t="str">
        <f t="shared" si="162"/>
        <v xml:space="preserve"> </v>
      </c>
    </row>
    <row r="1251" spans="1:24" ht="43.2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155"/>
        <v>41097.74086805556</v>
      </c>
      <c r="K1251">
        <v>1339091211</v>
      </c>
      <c r="L1251" s="10">
        <f t="shared" si="156"/>
        <v>41067.74086805556</v>
      </c>
      <c r="M1251" s="11">
        <f t="shared" si="157"/>
        <v>30</v>
      </c>
      <c r="N1251" t="b">
        <v>1</v>
      </c>
      <c r="O1251" s="9">
        <f t="shared" si="158"/>
        <v>1.0444</v>
      </c>
      <c r="P1251" s="14">
        <f t="shared" si="159"/>
        <v>64.46913580246914</v>
      </c>
      <c r="Q1251" s="14" t="s">
        <v>8329</v>
      </c>
      <c r="R1251" s="14" t="s">
        <v>8330</v>
      </c>
      <c r="S1251">
        <v>81</v>
      </c>
      <c r="T1251" t="b">
        <v>1</v>
      </c>
      <c r="U1251" t="s">
        <v>8276</v>
      </c>
      <c r="V1251">
        <f t="shared" si="160"/>
        <v>81</v>
      </c>
      <c r="W1251" s="21" t="str">
        <f t="shared" si="161"/>
        <v xml:space="preserve"> </v>
      </c>
      <c r="X1251" s="21" t="str">
        <f t="shared" si="162"/>
        <v xml:space="preserve"> </v>
      </c>
    </row>
    <row r="1252" spans="1:24" ht="57.6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155"/>
        <v>41888.64271990741</v>
      </c>
      <c r="K1252">
        <v>1406129131</v>
      </c>
      <c r="L1252" s="10">
        <f t="shared" si="156"/>
        <v>41843.64271990741</v>
      </c>
      <c r="M1252" s="11">
        <f t="shared" si="157"/>
        <v>45</v>
      </c>
      <c r="N1252" t="b">
        <v>1</v>
      </c>
      <c r="O1252" s="9">
        <f t="shared" si="158"/>
        <v>2.0015333333333332</v>
      </c>
      <c r="P1252" s="14">
        <f t="shared" si="159"/>
        <v>118.2007874015748</v>
      </c>
      <c r="Q1252" s="14" t="s">
        <v>8329</v>
      </c>
      <c r="R1252" s="14" t="s">
        <v>8330</v>
      </c>
      <c r="S1252">
        <v>508</v>
      </c>
      <c r="T1252" t="b">
        <v>1</v>
      </c>
      <c r="U1252" t="s">
        <v>8276</v>
      </c>
      <c r="V1252">
        <f t="shared" si="160"/>
        <v>508</v>
      </c>
      <c r="W1252" s="21" t="str">
        <f t="shared" si="161"/>
        <v xml:space="preserve"> </v>
      </c>
      <c r="X1252" s="21" t="str">
        <f t="shared" si="162"/>
        <v xml:space="preserve"> </v>
      </c>
    </row>
    <row r="1253" spans="1:24" ht="28.8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155"/>
        <v>40811.814432870371</v>
      </c>
      <c r="K1253">
        <v>1311795167</v>
      </c>
      <c r="L1253" s="10">
        <f t="shared" si="156"/>
        <v>40751.814432870371</v>
      </c>
      <c r="M1253" s="11">
        <f t="shared" si="157"/>
        <v>60</v>
      </c>
      <c r="N1253" t="b">
        <v>1</v>
      </c>
      <c r="O1253" s="9">
        <f t="shared" si="158"/>
        <v>1.018</v>
      </c>
      <c r="P1253" s="14">
        <f t="shared" si="159"/>
        <v>82.540540540540547</v>
      </c>
      <c r="Q1253" s="14" t="s">
        <v>8329</v>
      </c>
      <c r="R1253" s="14" t="s">
        <v>8330</v>
      </c>
      <c r="S1253">
        <v>74</v>
      </c>
      <c r="T1253" t="b">
        <v>1</v>
      </c>
      <c r="U1253" t="s">
        <v>8276</v>
      </c>
      <c r="V1253">
        <f t="shared" si="160"/>
        <v>74</v>
      </c>
      <c r="W1253" s="21" t="str">
        <f t="shared" si="161"/>
        <v xml:space="preserve"> </v>
      </c>
      <c r="X1253" s="21" t="str">
        <f t="shared" si="162"/>
        <v xml:space="preserve"> </v>
      </c>
    </row>
    <row r="1254" spans="1:24" ht="43.2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155"/>
        <v>41571.988067129627</v>
      </c>
      <c r="K1254">
        <v>1380238969</v>
      </c>
      <c r="L1254" s="10">
        <f t="shared" si="156"/>
        <v>41543.988067129627</v>
      </c>
      <c r="M1254" s="11">
        <f t="shared" si="157"/>
        <v>28</v>
      </c>
      <c r="N1254" t="b">
        <v>1</v>
      </c>
      <c r="O1254" s="9">
        <f t="shared" si="158"/>
        <v>1.3765714285714286</v>
      </c>
      <c r="P1254" s="14">
        <f t="shared" si="159"/>
        <v>34.170212765957444</v>
      </c>
      <c r="Q1254" s="14" t="s">
        <v>8329</v>
      </c>
      <c r="R1254" s="14" t="s">
        <v>8330</v>
      </c>
      <c r="S1254">
        <v>141</v>
      </c>
      <c r="T1254" t="b">
        <v>1</v>
      </c>
      <c r="U1254" t="s">
        <v>8276</v>
      </c>
      <c r="V1254">
        <f t="shared" si="160"/>
        <v>141</v>
      </c>
      <c r="W1254" s="21" t="str">
        <f t="shared" si="161"/>
        <v xml:space="preserve"> </v>
      </c>
      <c r="X1254" s="21" t="str">
        <f t="shared" si="162"/>
        <v xml:space="preserve"> </v>
      </c>
    </row>
    <row r="1255" spans="1:24" ht="43.2" x14ac:dyDescent="0.3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155"/>
        <v>41885.783645833333</v>
      </c>
      <c r="K1255">
        <v>1407178107</v>
      </c>
      <c r="L1255" s="10">
        <f t="shared" si="156"/>
        <v>41855.783645833333</v>
      </c>
      <c r="M1255" s="11">
        <f t="shared" si="157"/>
        <v>30</v>
      </c>
      <c r="N1255" t="b">
        <v>1</v>
      </c>
      <c r="O1255" s="9">
        <f t="shared" si="158"/>
        <v>3038.3319999999999</v>
      </c>
      <c r="P1255" s="14">
        <f t="shared" si="159"/>
        <v>42.73322081575246</v>
      </c>
      <c r="Q1255" s="14" t="s">
        <v>8329</v>
      </c>
      <c r="R1255" s="14" t="s">
        <v>8330</v>
      </c>
      <c r="S1255">
        <v>711</v>
      </c>
      <c r="T1255" t="b">
        <v>1</v>
      </c>
      <c r="U1255" t="s">
        <v>8276</v>
      </c>
      <c r="V1255">
        <f t="shared" si="160"/>
        <v>711</v>
      </c>
      <c r="W1255" s="21" t="str">
        <f t="shared" si="161"/>
        <v xml:space="preserve"> </v>
      </c>
      <c r="X1255" s="21" t="str">
        <f t="shared" si="162"/>
        <v xml:space="preserve"> </v>
      </c>
    </row>
    <row r="1256" spans="1:24" ht="43.2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155"/>
        <v>40544.207638888889</v>
      </c>
      <c r="K1256">
        <v>1288968886</v>
      </c>
      <c r="L1256" s="10">
        <f t="shared" si="156"/>
        <v>40487.621365740742</v>
      </c>
      <c r="M1256" s="11">
        <f t="shared" si="157"/>
        <v>56.586273148146574</v>
      </c>
      <c r="N1256" t="b">
        <v>1</v>
      </c>
      <c r="O1256" s="9">
        <f t="shared" si="158"/>
        <v>1.9885074626865671</v>
      </c>
      <c r="P1256" s="14">
        <f t="shared" si="159"/>
        <v>94.489361702127653</v>
      </c>
      <c r="Q1256" s="14" t="s">
        <v>8329</v>
      </c>
      <c r="R1256" s="14" t="s">
        <v>8330</v>
      </c>
      <c r="S1256">
        <v>141</v>
      </c>
      <c r="T1256" t="b">
        <v>1</v>
      </c>
      <c r="U1256" t="s">
        <v>8276</v>
      </c>
      <c r="V1256">
        <f t="shared" si="160"/>
        <v>141</v>
      </c>
      <c r="W1256" s="21" t="str">
        <f t="shared" si="161"/>
        <v xml:space="preserve"> </v>
      </c>
      <c r="X1256" s="21" t="str">
        <f t="shared" si="162"/>
        <v xml:space="preserve"> </v>
      </c>
    </row>
    <row r="1257" spans="1:24" ht="43.2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155"/>
        <v>41609.887175925927</v>
      </c>
      <c r="K1257">
        <v>1383337052</v>
      </c>
      <c r="L1257" s="10">
        <f t="shared" si="156"/>
        <v>41579.845509259263</v>
      </c>
      <c r="M1257" s="11">
        <f t="shared" si="157"/>
        <v>30.041666666664241</v>
      </c>
      <c r="N1257" t="b">
        <v>1</v>
      </c>
      <c r="O1257" s="9">
        <f t="shared" si="158"/>
        <v>2.0236666666666667</v>
      </c>
      <c r="P1257" s="14">
        <f t="shared" si="159"/>
        <v>55.697247706422019</v>
      </c>
      <c r="Q1257" s="14" t="s">
        <v>8329</v>
      </c>
      <c r="R1257" s="14" t="s">
        <v>8330</v>
      </c>
      <c r="S1257">
        <v>109</v>
      </c>
      <c r="T1257" t="b">
        <v>1</v>
      </c>
      <c r="U1257" t="s">
        <v>8276</v>
      </c>
      <c r="V1257">
        <f t="shared" si="160"/>
        <v>109</v>
      </c>
      <c r="W1257" s="21" t="str">
        <f t="shared" si="161"/>
        <v xml:space="preserve"> </v>
      </c>
      <c r="X1257" s="21" t="str">
        <f t="shared" si="162"/>
        <v xml:space="preserve"> </v>
      </c>
    </row>
    <row r="1258" spans="1:24" ht="43.2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155"/>
        <v>40951.919340277782</v>
      </c>
      <c r="K1258">
        <v>1326492231</v>
      </c>
      <c r="L1258" s="10">
        <f t="shared" si="156"/>
        <v>40921.919340277782</v>
      </c>
      <c r="M1258" s="11">
        <f t="shared" si="157"/>
        <v>30</v>
      </c>
      <c r="N1258" t="b">
        <v>1</v>
      </c>
      <c r="O1258" s="9">
        <f t="shared" si="158"/>
        <v>1.1796376666666666</v>
      </c>
      <c r="P1258" s="14">
        <f t="shared" si="159"/>
        <v>98.030831024930734</v>
      </c>
      <c r="Q1258" s="14" t="s">
        <v>8329</v>
      </c>
      <c r="R1258" s="14" t="s">
        <v>8330</v>
      </c>
      <c r="S1258">
        <v>361</v>
      </c>
      <c r="T1258" t="b">
        <v>1</v>
      </c>
      <c r="U1258" t="s">
        <v>8276</v>
      </c>
      <c r="V1258">
        <f t="shared" si="160"/>
        <v>361</v>
      </c>
      <c r="W1258" s="21" t="str">
        <f t="shared" si="161"/>
        <v xml:space="preserve"> </v>
      </c>
      <c r="X1258" s="21" t="str">
        <f t="shared" si="162"/>
        <v xml:space="preserve"> </v>
      </c>
    </row>
    <row r="1259" spans="1:24" ht="43.2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155"/>
        <v>40636.043865740743</v>
      </c>
      <c r="K1259">
        <v>1297562590</v>
      </c>
      <c r="L1259" s="10">
        <f t="shared" si="156"/>
        <v>40587.085532407407</v>
      </c>
      <c r="M1259" s="11">
        <f t="shared" si="157"/>
        <v>48.958333333335759</v>
      </c>
      <c r="N1259" t="b">
        <v>1</v>
      </c>
      <c r="O1259" s="9">
        <f t="shared" si="158"/>
        <v>2.9472727272727273</v>
      </c>
      <c r="P1259" s="14">
        <f t="shared" si="159"/>
        <v>92.102272727272734</v>
      </c>
      <c r="Q1259" s="14" t="s">
        <v>8329</v>
      </c>
      <c r="R1259" s="14" t="s">
        <v>8330</v>
      </c>
      <c r="S1259">
        <v>176</v>
      </c>
      <c r="T1259" t="b">
        <v>1</v>
      </c>
      <c r="U1259" t="s">
        <v>8276</v>
      </c>
      <c r="V1259">
        <f t="shared" si="160"/>
        <v>176</v>
      </c>
      <c r="W1259" s="21" t="str">
        <f t="shared" si="161"/>
        <v xml:space="preserve"> </v>
      </c>
      <c r="X1259" s="21" t="str">
        <f t="shared" si="162"/>
        <v xml:space="preserve"> </v>
      </c>
    </row>
    <row r="1260" spans="1:24" ht="43.2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155"/>
        <v>41517.611250000002</v>
      </c>
      <c r="K1260">
        <v>1375368012</v>
      </c>
      <c r="L1260" s="10">
        <f t="shared" si="156"/>
        <v>41487.611250000002</v>
      </c>
      <c r="M1260" s="11">
        <f t="shared" si="157"/>
        <v>30</v>
      </c>
      <c r="N1260" t="b">
        <v>1</v>
      </c>
      <c r="O1260" s="9">
        <f t="shared" si="158"/>
        <v>2.1314633333333335</v>
      </c>
      <c r="P1260" s="14">
        <f t="shared" si="159"/>
        <v>38.175462686567165</v>
      </c>
      <c r="Q1260" s="14" t="s">
        <v>8329</v>
      </c>
      <c r="R1260" s="14" t="s">
        <v>8330</v>
      </c>
      <c r="S1260">
        <v>670</v>
      </c>
      <c r="T1260" t="b">
        <v>1</v>
      </c>
      <c r="U1260" t="s">
        <v>8276</v>
      </c>
      <c r="V1260">
        <f t="shared" si="160"/>
        <v>670</v>
      </c>
      <c r="W1260" s="21" t="str">
        <f t="shared" si="161"/>
        <v xml:space="preserve"> </v>
      </c>
      <c r="X1260" s="21" t="str">
        <f t="shared" si="162"/>
        <v xml:space="preserve"> </v>
      </c>
    </row>
    <row r="1261" spans="1:24" ht="43.2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155"/>
        <v>41799.165972222225</v>
      </c>
      <c r="K1261">
        <v>1399504664</v>
      </c>
      <c r="L1261" s="10">
        <f t="shared" si="156"/>
        <v>41766.970648148148</v>
      </c>
      <c r="M1261" s="11">
        <f t="shared" si="157"/>
        <v>32.19532407407678</v>
      </c>
      <c r="N1261" t="b">
        <v>1</v>
      </c>
      <c r="O1261" s="9">
        <f t="shared" si="158"/>
        <v>1.0424</v>
      </c>
      <c r="P1261" s="14">
        <f t="shared" si="159"/>
        <v>27.145833333333332</v>
      </c>
      <c r="Q1261" s="14" t="s">
        <v>8329</v>
      </c>
      <c r="R1261" s="14" t="s">
        <v>8330</v>
      </c>
      <c r="S1261">
        <v>96</v>
      </c>
      <c r="T1261" t="b">
        <v>1</v>
      </c>
      <c r="U1261" t="s">
        <v>8276</v>
      </c>
      <c r="V1261">
        <f t="shared" si="160"/>
        <v>96</v>
      </c>
      <c r="W1261" s="21" t="str">
        <f t="shared" si="161"/>
        <v xml:space="preserve"> </v>
      </c>
      <c r="X1261" s="21" t="str">
        <f t="shared" si="162"/>
        <v xml:space="preserve"> </v>
      </c>
    </row>
    <row r="1262" spans="1:24" ht="43.2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155"/>
        <v>41696.842824074076</v>
      </c>
      <c r="K1262">
        <v>1390853620</v>
      </c>
      <c r="L1262" s="10">
        <f t="shared" si="156"/>
        <v>41666.842824074076</v>
      </c>
      <c r="M1262" s="11">
        <f t="shared" si="157"/>
        <v>30</v>
      </c>
      <c r="N1262" t="b">
        <v>1</v>
      </c>
      <c r="O1262" s="9">
        <f t="shared" si="158"/>
        <v>1.1366666666666667</v>
      </c>
      <c r="P1262" s="14">
        <f t="shared" si="159"/>
        <v>50.689189189189186</v>
      </c>
      <c r="Q1262" s="14" t="s">
        <v>8329</v>
      </c>
      <c r="R1262" s="14" t="s">
        <v>8330</v>
      </c>
      <c r="S1262">
        <v>74</v>
      </c>
      <c r="T1262" t="b">
        <v>1</v>
      </c>
      <c r="U1262" t="s">
        <v>8276</v>
      </c>
      <c r="V1262">
        <f t="shared" si="160"/>
        <v>74</v>
      </c>
      <c r="W1262" s="21" t="str">
        <f t="shared" si="161"/>
        <v xml:space="preserve"> </v>
      </c>
      <c r="X1262" s="21" t="str">
        <f t="shared" si="162"/>
        <v xml:space="preserve"> </v>
      </c>
    </row>
    <row r="1263" spans="1:24" ht="43.2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155"/>
        <v>41668.342905092592</v>
      </c>
      <c r="K1263">
        <v>1388391227</v>
      </c>
      <c r="L1263" s="10">
        <f t="shared" si="156"/>
        <v>41638.342905092592</v>
      </c>
      <c r="M1263" s="11">
        <f t="shared" si="157"/>
        <v>30</v>
      </c>
      <c r="N1263" t="b">
        <v>1</v>
      </c>
      <c r="O1263" s="9">
        <f t="shared" si="158"/>
        <v>1.0125</v>
      </c>
      <c r="P1263" s="14">
        <f t="shared" si="159"/>
        <v>38.942307692307693</v>
      </c>
      <c r="Q1263" s="14" t="s">
        <v>8329</v>
      </c>
      <c r="R1263" s="14" t="s">
        <v>8330</v>
      </c>
      <c r="S1263">
        <v>52</v>
      </c>
      <c r="T1263" t="b">
        <v>1</v>
      </c>
      <c r="U1263" t="s">
        <v>8276</v>
      </c>
      <c r="V1263">
        <f t="shared" si="160"/>
        <v>52</v>
      </c>
      <c r="W1263" s="21" t="str">
        <f t="shared" si="161"/>
        <v xml:space="preserve"> </v>
      </c>
      <c r="X1263" s="21" t="str">
        <f t="shared" si="162"/>
        <v xml:space="preserve"> </v>
      </c>
    </row>
    <row r="1264" spans="1:24" ht="43.2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155"/>
        <v>41686.762638888889</v>
      </c>
      <c r="K1264">
        <v>1389982692</v>
      </c>
      <c r="L1264" s="10">
        <f t="shared" si="156"/>
        <v>41656.762638888889</v>
      </c>
      <c r="M1264" s="11">
        <f t="shared" si="157"/>
        <v>30</v>
      </c>
      <c r="N1264" t="b">
        <v>1</v>
      </c>
      <c r="O1264" s="9">
        <f t="shared" si="158"/>
        <v>1.2541538461538462</v>
      </c>
      <c r="P1264" s="14">
        <f t="shared" si="159"/>
        <v>77.638095238095232</v>
      </c>
      <c r="Q1264" s="14" t="s">
        <v>8329</v>
      </c>
      <c r="R1264" s="14" t="s">
        <v>8330</v>
      </c>
      <c r="S1264">
        <v>105</v>
      </c>
      <c r="T1264" t="b">
        <v>1</v>
      </c>
      <c r="U1264" t="s">
        <v>8276</v>
      </c>
      <c r="V1264">
        <f t="shared" si="160"/>
        <v>105</v>
      </c>
      <c r="W1264" s="21" t="str">
        <f t="shared" si="161"/>
        <v xml:space="preserve"> </v>
      </c>
      <c r="X1264" s="21" t="str">
        <f t="shared" si="162"/>
        <v xml:space="preserve"> </v>
      </c>
    </row>
    <row r="1265" spans="1:24" ht="28.8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155"/>
        <v>41727.041666666664</v>
      </c>
      <c r="K1265">
        <v>1393034470</v>
      </c>
      <c r="L1265" s="10">
        <f t="shared" si="156"/>
        <v>41692.084143518521</v>
      </c>
      <c r="M1265" s="11">
        <f t="shared" si="157"/>
        <v>34.957523148143082</v>
      </c>
      <c r="N1265" t="b">
        <v>1</v>
      </c>
      <c r="O1265" s="9">
        <f t="shared" si="158"/>
        <v>1.19</v>
      </c>
      <c r="P1265" s="14">
        <f t="shared" si="159"/>
        <v>43.536585365853661</v>
      </c>
      <c r="Q1265" s="14" t="s">
        <v>8329</v>
      </c>
      <c r="R1265" s="14" t="s">
        <v>8330</v>
      </c>
      <c r="S1265">
        <v>41</v>
      </c>
      <c r="T1265" t="b">
        <v>1</v>
      </c>
      <c r="U1265" t="s">
        <v>8276</v>
      </c>
      <c r="V1265">
        <f t="shared" si="160"/>
        <v>41</v>
      </c>
      <c r="W1265" s="21" t="str">
        <f t="shared" si="161"/>
        <v xml:space="preserve"> </v>
      </c>
      <c r="X1265" s="21" t="str">
        <f t="shared" si="162"/>
        <v xml:space="preserve"> </v>
      </c>
    </row>
    <row r="1266" spans="1:24" ht="43.2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155"/>
        <v>41576.662997685184</v>
      </c>
      <c r="K1266">
        <v>1380556483</v>
      </c>
      <c r="L1266" s="10">
        <f t="shared" si="156"/>
        <v>41547.662997685184</v>
      </c>
      <c r="M1266" s="11">
        <f t="shared" si="157"/>
        <v>29</v>
      </c>
      <c r="N1266" t="b">
        <v>1</v>
      </c>
      <c r="O1266" s="9">
        <f t="shared" si="158"/>
        <v>1.6646153846153846</v>
      </c>
      <c r="P1266" s="14">
        <f t="shared" si="159"/>
        <v>31.823529411764707</v>
      </c>
      <c r="Q1266" s="14" t="s">
        <v>8329</v>
      </c>
      <c r="R1266" s="14" t="s">
        <v>8330</v>
      </c>
      <c r="S1266">
        <v>34</v>
      </c>
      <c r="T1266" t="b">
        <v>1</v>
      </c>
      <c r="U1266" t="s">
        <v>8276</v>
      </c>
      <c r="V1266">
        <f t="shared" si="160"/>
        <v>34</v>
      </c>
      <c r="W1266" s="21" t="str">
        <f t="shared" si="161"/>
        <v xml:space="preserve"> </v>
      </c>
      <c r="X1266" s="21" t="str">
        <f t="shared" si="162"/>
        <v xml:space="preserve"> </v>
      </c>
    </row>
    <row r="1267" spans="1:24" ht="57.6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155"/>
        <v>40512.655266203699</v>
      </c>
      <c r="K1267">
        <v>1287071015</v>
      </c>
      <c r="L1267" s="10">
        <f t="shared" si="156"/>
        <v>40465.655266203699</v>
      </c>
      <c r="M1267" s="11">
        <f t="shared" si="157"/>
        <v>47</v>
      </c>
      <c r="N1267" t="b">
        <v>1</v>
      </c>
      <c r="O1267" s="9">
        <f t="shared" si="158"/>
        <v>1.1914771428571429</v>
      </c>
      <c r="P1267" s="14">
        <f t="shared" si="159"/>
        <v>63.184393939393942</v>
      </c>
      <c r="Q1267" s="14" t="s">
        <v>8329</v>
      </c>
      <c r="R1267" s="14" t="s">
        <v>8330</v>
      </c>
      <c r="S1267">
        <v>66</v>
      </c>
      <c r="T1267" t="b">
        <v>1</v>
      </c>
      <c r="U1267" t="s">
        <v>8276</v>
      </c>
      <c r="V1267">
        <f t="shared" si="160"/>
        <v>66</v>
      </c>
      <c r="W1267" s="21" t="str">
        <f t="shared" si="161"/>
        <v xml:space="preserve"> </v>
      </c>
      <c r="X1267" s="21" t="str">
        <f t="shared" si="162"/>
        <v xml:space="preserve"> </v>
      </c>
    </row>
    <row r="1268" spans="1:24" ht="28.8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155"/>
        <v>41650.87667824074</v>
      </c>
      <c r="K1268">
        <v>1386882145</v>
      </c>
      <c r="L1268" s="10">
        <f t="shared" si="156"/>
        <v>41620.87667824074</v>
      </c>
      <c r="M1268" s="11">
        <f t="shared" si="157"/>
        <v>30</v>
      </c>
      <c r="N1268" t="b">
        <v>1</v>
      </c>
      <c r="O1268" s="9">
        <f t="shared" si="158"/>
        <v>1.0047368421052632</v>
      </c>
      <c r="P1268" s="14">
        <f t="shared" si="159"/>
        <v>190.9</v>
      </c>
      <c r="Q1268" s="14" t="s">
        <v>8329</v>
      </c>
      <c r="R1268" s="14" t="s">
        <v>8330</v>
      </c>
      <c r="S1268">
        <v>50</v>
      </c>
      <c r="T1268" t="b">
        <v>1</v>
      </c>
      <c r="U1268" t="s">
        <v>8276</v>
      </c>
      <c r="V1268">
        <f t="shared" si="160"/>
        <v>50</v>
      </c>
      <c r="W1268" s="21" t="str">
        <f t="shared" si="161"/>
        <v xml:space="preserve"> </v>
      </c>
      <c r="X1268" s="21" t="str">
        <f t="shared" si="162"/>
        <v xml:space="preserve"> </v>
      </c>
    </row>
    <row r="1269" spans="1:24" ht="43.2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155"/>
        <v>41479.585162037038</v>
      </c>
      <c r="K1269">
        <v>1372082558</v>
      </c>
      <c r="L1269" s="10">
        <f t="shared" si="156"/>
        <v>41449.585162037038</v>
      </c>
      <c r="M1269" s="11">
        <f t="shared" si="157"/>
        <v>30</v>
      </c>
      <c r="N1269" t="b">
        <v>1</v>
      </c>
      <c r="O1269" s="9">
        <f t="shared" si="158"/>
        <v>1.018</v>
      </c>
      <c r="P1269" s="14">
        <f t="shared" si="159"/>
        <v>140.85534591194968</v>
      </c>
      <c r="Q1269" s="14" t="s">
        <v>8329</v>
      </c>
      <c r="R1269" s="14" t="s">
        <v>8330</v>
      </c>
      <c r="S1269">
        <v>159</v>
      </c>
      <c r="T1269" t="b">
        <v>1</v>
      </c>
      <c r="U1269" t="s">
        <v>8276</v>
      </c>
      <c r="V1269">
        <f t="shared" si="160"/>
        <v>159</v>
      </c>
      <c r="W1269" s="21" t="str">
        <f t="shared" si="161"/>
        <v xml:space="preserve"> </v>
      </c>
      <c r="X1269" s="21" t="str">
        <f t="shared" si="162"/>
        <v xml:space="preserve"> </v>
      </c>
    </row>
    <row r="1270" spans="1:24" ht="28.8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155"/>
        <v>41537.845451388886</v>
      </c>
      <c r="K1270">
        <v>1377116247</v>
      </c>
      <c r="L1270" s="10">
        <f t="shared" si="156"/>
        <v>41507.845451388886</v>
      </c>
      <c r="M1270" s="11">
        <f t="shared" si="157"/>
        <v>30</v>
      </c>
      <c r="N1270" t="b">
        <v>1</v>
      </c>
      <c r="O1270" s="9">
        <f t="shared" si="158"/>
        <v>1.1666666666666667</v>
      </c>
      <c r="P1270" s="14">
        <f t="shared" si="159"/>
        <v>76.92307692307692</v>
      </c>
      <c r="Q1270" s="14" t="s">
        <v>8329</v>
      </c>
      <c r="R1270" s="14" t="s">
        <v>8330</v>
      </c>
      <c r="S1270">
        <v>182</v>
      </c>
      <c r="T1270" t="b">
        <v>1</v>
      </c>
      <c r="U1270" t="s">
        <v>8276</v>
      </c>
      <c r="V1270">
        <f t="shared" si="160"/>
        <v>182</v>
      </c>
      <c r="W1270" s="21" t="str">
        <f t="shared" si="161"/>
        <v xml:space="preserve"> </v>
      </c>
      <c r="X1270" s="21" t="str">
        <f t="shared" si="162"/>
        <v xml:space="preserve"> </v>
      </c>
    </row>
    <row r="1271" spans="1:24" ht="43.2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155"/>
        <v>42476</v>
      </c>
      <c r="K1271">
        <v>1458157512</v>
      </c>
      <c r="L1271" s="10">
        <f t="shared" si="156"/>
        <v>42445.823055555549</v>
      </c>
      <c r="M1271" s="11">
        <f t="shared" si="157"/>
        <v>30.176944444450783</v>
      </c>
      <c r="N1271" t="b">
        <v>1</v>
      </c>
      <c r="O1271" s="9">
        <f t="shared" si="158"/>
        <v>1.0864893617021276</v>
      </c>
      <c r="P1271" s="14">
        <f t="shared" si="159"/>
        <v>99.15533980582525</v>
      </c>
      <c r="Q1271" s="14" t="s">
        <v>8329</v>
      </c>
      <c r="R1271" s="14" t="s">
        <v>8330</v>
      </c>
      <c r="S1271">
        <v>206</v>
      </c>
      <c r="T1271" t="b">
        <v>1</v>
      </c>
      <c r="U1271" t="s">
        <v>8276</v>
      </c>
      <c r="V1271">
        <f t="shared" si="160"/>
        <v>206</v>
      </c>
      <c r="W1271" s="21" t="str">
        <f t="shared" si="161"/>
        <v xml:space="preserve"> </v>
      </c>
      <c r="X1271" s="21" t="str">
        <f t="shared" si="162"/>
        <v xml:space="preserve"> </v>
      </c>
    </row>
    <row r="1272" spans="1:24" ht="28.8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155"/>
        <v>40993.815300925926</v>
      </c>
      <c r="K1272">
        <v>1327523642</v>
      </c>
      <c r="L1272" s="10">
        <f t="shared" si="156"/>
        <v>40933.856967592597</v>
      </c>
      <c r="M1272" s="11">
        <f t="shared" si="157"/>
        <v>59.958333333328483</v>
      </c>
      <c r="N1272" t="b">
        <v>1</v>
      </c>
      <c r="O1272" s="9">
        <f t="shared" si="158"/>
        <v>1.1472</v>
      </c>
      <c r="P1272" s="14">
        <f t="shared" si="159"/>
        <v>67.881656804733723</v>
      </c>
      <c r="Q1272" s="14" t="s">
        <v>8329</v>
      </c>
      <c r="R1272" s="14" t="s">
        <v>8330</v>
      </c>
      <c r="S1272">
        <v>169</v>
      </c>
      <c r="T1272" t="b">
        <v>1</v>
      </c>
      <c r="U1272" t="s">
        <v>8276</v>
      </c>
      <c r="V1272">
        <f t="shared" si="160"/>
        <v>169</v>
      </c>
      <c r="W1272" s="21" t="str">
        <f t="shared" si="161"/>
        <v xml:space="preserve"> </v>
      </c>
      <c r="X1272" s="21" t="str">
        <f t="shared" si="162"/>
        <v xml:space="preserve"> </v>
      </c>
    </row>
    <row r="1273" spans="1:24" ht="43.2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155"/>
        <v>41591.725219907406</v>
      </c>
      <c r="K1273">
        <v>1381767859</v>
      </c>
      <c r="L1273" s="10">
        <f t="shared" si="156"/>
        <v>41561.683553240742</v>
      </c>
      <c r="M1273" s="11">
        <f t="shared" si="157"/>
        <v>30.041666666664241</v>
      </c>
      <c r="N1273" t="b">
        <v>1</v>
      </c>
      <c r="O1273" s="9">
        <f t="shared" si="158"/>
        <v>1.018</v>
      </c>
      <c r="P1273" s="14">
        <f t="shared" si="159"/>
        <v>246.29032258064515</v>
      </c>
      <c r="Q1273" s="14" t="s">
        <v>8329</v>
      </c>
      <c r="R1273" s="14" t="s">
        <v>8330</v>
      </c>
      <c r="S1273">
        <v>31</v>
      </c>
      <c r="T1273" t="b">
        <v>1</v>
      </c>
      <c r="U1273" t="s">
        <v>8276</v>
      </c>
      <c r="V1273">
        <f t="shared" si="160"/>
        <v>31</v>
      </c>
      <c r="W1273" s="21" t="str">
        <f t="shared" si="161"/>
        <v xml:space="preserve"> </v>
      </c>
      <c r="X1273" s="21" t="str">
        <f t="shared" si="162"/>
        <v xml:space="preserve"> </v>
      </c>
    </row>
    <row r="1274" spans="1:24" ht="57.6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155"/>
        <v>40344.166666666664</v>
      </c>
      <c r="K1274">
        <v>1270576379</v>
      </c>
      <c r="L1274" s="10">
        <f t="shared" si="156"/>
        <v>40274.745127314818</v>
      </c>
      <c r="M1274" s="11">
        <f t="shared" si="157"/>
        <v>69.42153935184615</v>
      </c>
      <c r="N1274" t="b">
        <v>1</v>
      </c>
      <c r="O1274" s="9">
        <f t="shared" si="158"/>
        <v>1.06</v>
      </c>
      <c r="P1274" s="14">
        <f t="shared" si="159"/>
        <v>189.28571428571428</v>
      </c>
      <c r="Q1274" s="14" t="s">
        <v>8329</v>
      </c>
      <c r="R1274" s="14" t="s">
        <v>8330</v>
      </c>
      <c r="S1274">
        <v>28</v>
      </c>
      <c r="T1274" t="b">
        <v>1</v>
      </c>
      <c r="U1274" t="s">
        <v>8276</v>
      </c>
      <c r="V1274">
        <f t="shared" si="160"/>
        <v>28</v>
      </c>
      <c r="W1274" s="21" t="str">
        <f t="shared" si="161"/>
        <v xml:space="preserve"> </v>
      </c>
      <c r="X1274" s="21" t="str">
        <f t="shared" si="162"/>
        <v xml:space="preserve"> </v>
      </c>
    </row>
    <row r="1275" spans="1:24" ht="43.2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155"/>
        <v>41882.730219907404</v>
      </c>
      <c r="K1275">
        <v>1406914291</v>
      </c>
      <c r="L1275" s="10">
        <f t="shared" si="156"/>
        <v>41852.730219907404</v>
      </c>
      <c r="M1275" s="11">
        <f t="shared" si="157"/>
        <v>30</v>
      </c>
      <c r="N1275" t="b">
        <v>1</v>
      </c>
      <c r="O1275" s="9">
        <f t="shared" si="158"/>
        <v>1.0349999999999999</v>
      </c>
      <c r="P1275" s="14">
        <f t="shared" si="159"/>
        <v>76.666666666666671</v>
      </c>
      <c r="Q1275" s="14" t="s">
        <v>8329</v>
      </c>
      <c r="R1275" s="14" t="s">
        <v>8330</v>
      </c>
      <c r="S1275">
        <v>54</v>
      </c>
      <c r="T1275" t="b">
        <v>1</v>
      </c>
      <c r="U1275" t="s">
        <v>8276</v>
      </c>
      <c r="V1275">
        <f t="shared" si="160"/>
        <v>54</v>
      </c>
      <c r="W1275" s="21" t="str">
        <f t="shared" si="161"/>
        <v xml:space="preserve"> </v>
      </c>
      <c r="X1275" s="21" t="str">
        <f t="shared" si="162"/>
        <v xml:space="preserve"> </v>
      </c>
    </row>
    <row r="1276" spans="1:24" ht="43.2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155"/>
        <v>41151.690104166664</v>
      </c>
      <c r="K1276">
        <v>1343320425</v>
      </c>
      <c r="L1276" s="10">
        <f t="shared" si="156"/>
        <v>41116.690104166664</v>
      </c>
      <c r="M1276" s="11">
        <f t="shared" si="157"/>
        <v>35</v>
      </c>
      <c r="N1276" t="b">
        <v>1</v>
      </c>
      <c r="O1276" s="9">
        <f t="shared" si="158"/>
        <v>1.5497535999999998</v>
      </c>
      <c r="P1276" s="14">
        <f t="shared" si="159"/>
        <v>82.963254817987149</v>
      </c>
      <c r="Q1276" s="14" t="s">
        <v>8329</v>
      </c>
      <c r="R1276" s="14" t="s">
        <v>8330</v>
      </c>
      <c r="S1276">
        <v>467</v>
      </c>
      <c r="T1276" t="b">
        <v>1</v>
      </c>
      <c r="U1276" t="s">
        <v>8276</v>
      </c>
      <c r="V1276">
        <f t="shared" si="160"/>
        <v>467</v>
      </c>
      <c r="W1276" s="21" t="str">
        <f t="shared" si="161"/>
        <v xml:space="preserve"> </v>
      </c>
      <c r="X1276" s="21" t="str">
        <f t="shared" si="162"/>
        <v xml:space="preserve"> </v>
      </c>
    </row>
    <row r="1277" spans="1:24" ht="43.2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155"/>
        <v>41493.867905092593</v>
      </c>
      <c r="K1277">
        <v>1372884587</v>
      </c>
      <c r="L1277" s="10">
        <f t="shared" si="156"/>
        <v>41458.867905092593</v>
      </c>
      <c r="M1277" s="11">
        <f t="shared" si="157"/>
        <v>35</v>
      </c>
      <c r="N1277" t="b">
        <v>1</v>
      </c>
      <c r="O1277" s="9">
        <f t="shared" si="158"/>
        <v>1.6214066666666667</v>
      </c>
      <c r="P1277" s="14">
        <f t="shared" si="159"/>
        <v>62.522107969151669</v>
      </c>
      <c r="Q1277" s="14" t="s">
        <v>8329</v>
      </c>
      <c r="R1277" s="14" t="s">
        <v>8330</v>
      </c>
      <c r="S1277">
        <v>389</v>
      </c>
      <c r="T1277" t="b">
        <v>1</v>
      </c>
      <c r="U1277" t="s">
        <v>8276</v>
      </c>
      <c r="V1277">
        <f t="shared" si="160"/>
        <v>389</v>
      </c>
      <c r="W1277" s="21" t="str">
        <f t="shared" si="161"/>
        <v xml:space="preserve"> </v>
      </c>
      <c r="X1277" s="21" t="str">
        <f t="shared" si="162"/>
        <v xml:space="preserve"> </v>
      </c>
    </row>
    <row r="1278" spans="1:24" ht="28.8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155"/>
        <v>40057.166666666664</v>
      </c>
      <c r="K1278">
        <v>1247504047</v>
      </c>
      <c r="L1278" s="10">
        <f t="shared" si="156"/>
        <v>40007.704247685186</v>
      </c>
      <c r="M1278" s="11">
        <f t="shared" si="157"/>
        <v>49.46241898147855</v>
      </c>
      <c r="N1278" t="b">
        <v>1</v>
      </c>
      <c r="O1278" s="9">
        <f t="shared" si="158"/>
        <v>1.0442100000000001</v>
      </c>
      <c r="P1278" s="14">
        <f t="shared" si="159"/>
        <v>46.06808823529412</v>
      </c>
      <c r="Q1278" s="14" t="s">
        <v>8329</v>
      </c>
      <c r="R1278" s="14" t="s">
        <v>8330</v>
      </c>
      <c r="S1278">
        <v>68</v>
      </c>
      <c r="T1278" t="b">
        <v>1</v>
      </c>
      <c r="U1278" t="s">
        <v>8276</v>
      </c>
      <c r="V1278">
        <f t="shared" si="160"/>
        <v>68</v>
      </c>
      <c r="W1278" s="21" t="str">
        <f t="shared" si="161"/>
        <v xml:space="preserve"> </v>
      </c>
      <c r="X1278" s="21" t="str">
        <f t="shared" si="162"/>
        <v xml:space="preserve"> </v>
      </c>
    </row>
    <row r="1279" spans="1:24" ht="43.2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155"/>
        <v>41156.561886574076</v>
      </c>
      <c r="K1279">
        <v>1343741347</v>
      </c>
      <c r="L1279" s="10">
        <f t="shared" si="156"/>
        <v>41121.561886574076</v>
      </c>
      <c r="M1279" s="11">
        <f t="shared" si="157"/>
        <v>35</v>
      </c>
      <c r="N1279" t="b">
        <v>1</v>
      </c>
      <c r="O1279" s="9">
        <f t="shared" si="158"/>
        <v>1.0612433333333333</v>
      </c>
      <c r="P1279" s="14">
        <f t="shared" si="159"/>
        <v>38.543946731234868</v>
      </c>
      <c r="Q1279" s="14" t="s">
        <v>8329</v>
      </c>
      <c r="R1279" s="14" t="s">
        <v>8330</v>
      </c>
      <c r="S1279">
        <v>413</v>
      </c>
      <c r="T1279" t="b">
        <v>1</v>
      </c>
      <c r="U1279" t="s">
        <v>8276</v>
      </c>
      <c r="V1279">
        <f t="shared" si="160"/>
        <v>413</v>
      </c>
      <c r="W1279" s="21" t="str">
        <f t="shared" si="161"/>
        <v xml:space="preserve"> </v>
      </c>
      <c r="X1279" s="21" t="str">
        <f t="shared" si="162"/>
        <v xml:space="preserve"> </v>
      </c>
    </row>
    <row r="1280" spans="1:24" ht="43.2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155"/>
        <v>41815.083333333336</v>
      </c>
      <c r="K1280">
        <v>1401196766</v>
      </c>
      <c r="L1280" s="10">
        <f t="shared" si="156"/>
        <v>41786.555162037039</v>
      </c>
      <c r="M1280" s="11">
        <f t="shared" si="157"/>
        <v>28.528171296296932</v>
      </c>
      <c r="N1280" t="b">
        <v>1</v>
      </c>
      <c r="O1280" s="9">
        <f t="shared" si="158"/>
        <v>1.5493846153846154</v>
      </c>
      <c r="P1280" s="14">
        <f t="shared" si="159"/>
        <v>53.005263157894738</v>
      </c>
      <c r="Q1280" s="14" t="s">
        <v>8329</v>
      </c>
      <c r="R1280" s="14" t="s">
        <v>8330</v>
      </c>
      <c r="S1280">
        <v>190</v>
      </c>
      <c r="T1280" t="b">
        <v>1</v>
      </c>
      <c r="U1280" t="s">
        <v>8276</v>
      </c>
      <c r="V1280">
        <f t="shared" si="160"/>
        <v>190</v>
      </c>
      <c r="W1280" s="21" t="str">
        <f t="shared" si="161"/>
        <v xml:space="preserve"> </v>
      </c>
      <c r="X1280" s="21" t="str">
        <f t="shared" si="162"/>
        <v xml:space="preserve"> </v>
      </c>
    </row>
    <row r="1281" spans="1:24" ht="43.2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155"/>
        <v>41722.057523148149</v>
      </c>
      <c r="K1281">
        <v>1392171770</v>
      </c>
      <c r="L1281" s="10">
        <f t="shared" si="156"/>
        <v>41682.099189814813</v>
      </c>
      <c r="M1281" s="11">
        <f t="shared" si="157"/>
        <v>39.958333333335759</v>
      </c>
      <c r="N1281" t="b">
        <v>1</v>
      </c>
      <c r="O1281" s="9">
        <f t="shared" si="158"/>
        <v>1.1077157238734421</v>
      </c>
      <c r="P1281" s="14">
        <f t="shared" si="159"/>
        <v>73.355396825396824</v>
      </c>
      <c r="Q1281" s="14" t="s">
        <v>8329</v>
      </c>
      <c r="R1281" s="14" t="s">
        <v>8330</v>
      </c>
      <c r="S1281">
        <v>189</v>
      </c>
      <c r="T1281" t="b">
        <v>1</v>
      </c>
      <c r="U1281" t="s">
        <v>8276</v>
      </c>
      <c r="V1281">
        <f t="shared" si="160"/>
        <v>189</v>
      </c>
      <c r="W1281" s="21" t="str">
        <f t="shared" si="161"/>
        <v xml:space="preserve"> </v>
      </c>
      <c r="X1281" s="21" t="str">
        <f t="shared" si="162"/>
        <v xml:space="preserve"> </v>
      </c>
    </row>
    <row r="1282" spans="1:24" ht="43.2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ref="J1282:J1345" si="163">(((I1282/60)/60)/24)+DATE(1970,1,1)</f>
        <v>40603.757569444446</v>
      </c>
      <c r="K1282">
        <v>1291227054</v>
      </c>
      <c r="L1282" s="10">
        <f t="shared" ref="L1282:L1345" si="164">(((K1282/60)/60)/24)+DATE(1970,1,1)</f>
        <v>40513.757569444446</v>
      </c>
      <c r="M1282" s="11">
        <f t="shared" ref="M1282:M1345" si="165">J1282-L1282</f>
        <v>90</v>
      </c>
      <c r="N1282" t="b">
        <v>1</v>
      </c>
      <c r="O1282" s="9">
        <f t="shared" ref="O1282:O1345" si="166">E1282/D1282</f>
        <v>1.1091186666666666</v>
      </c>
      <c r="P1282" s="14">
        <f t="shared" ref="P1282:P1345" si="167">IF(E1282&gt;0,(E1282/S1282),0)</f>
        <v>127.97523076923076</v>
      </c>
      <c r="Q1282" s="14" t="s">
        <v>8329</v>
      </c>
      <c r="R1282" s="14" t="s">
        <v>8330</v>
      </c>
      <c r="S1282">
        <v>130</v>
      </c>
      <c r="T1282" t="b">
        <v>1</v>
      </c>
      <c r="U1282" t="s">
        <v>8276</v>
      </c>
      <c r="V1282">
        <f t="shared" si="160"/>
        <v>130</v>
      </c>
      <c r="W1282" s="21" t="str">
        <f t="shared" si="161"/>
        <v xml:space="preserve"> </v>
      </c>
      <c r="X1282" s="21" t="str">
        <f t="shared" si="162"/>
        <v xml:space="preserve"> </v>
      </c>
    </row>
    <row r="1283" spans="1:24" ht="43.2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si="163"/>
        <v>41483.743472222224</v>
      </c>
      <c r="K1283">
        <v>1373305836</v>
      </c>
      <c r="L1283" s="10">
        <f t="shared" si="164"/>
        <v>41463.743472222224</v>
      </c>
      <c r="M1283" s="11">
        <f t="shared" si="165"/>
        <v>20</v>
      </c>
      <c r="N1283" t="b">
        <v>1</v>
      </c>
      <c r="O1283" s="9">
        <f t="shared" si="166"/>
        <v>1.1071428571428572</v>
      </c>
      <c r="P1283" s="14">
        <f t="shared" si="167"/>
        <v>104.72972972972973</v>
      </c>
      <c r="Q1283" s="14" t="s">
        <v>8329</v>
      </c>
      <c r="R1283" s="14" t="s">
        <v>8330</v>
      </c>
      <c r="S1283">
        <v>74</v>
      </c>
      <c r="T1283" t="b">
        <v>1</v>
      </c>
      <c r="U1283" t="s">
        <v>8276</v>
      </c>
      <c r="V1283">
        <f t="shared" ref="V1283:V1346" si="168">IF(F1283 = "successful",S1283," ")</f>
        <v>74</v>
      </c>
      <c r="W1283" s="21" t="str">
        <f t="shared" ref="W1283:W1346" si="169">IF(F1283 = "failed",S1283," ")</f>
        <v xml:space="preserve"> </v>
      </c>
      <c r="X1283" s="21" t="str">
        <f t="shared" ref="X1283:X1346" si="170">IF(F1283 = "canceled",S1283," ")</f>
        <v xml:space="preserve"> </v>
      </c>
    </row>
    <row r="1284" spans="1:24" ht="43.2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163"/>
        <v>41617.207638888889</v>
      </c>
      <c r="K1284">
        <v>1383909855</v>
      </c>
      <c r="L1284" s="10">
        <f t="shared" si="164"/>
        <v>41586.475173611114</v>
      </c>
      <c r="M1284" s="11">
        <f t="shared" si="165"/>
        <v>30.732465277775191</v>
      </c>
      <c r="N1284" t="b">
        <v>1</v>
      </c>
      <c r="O1284" s="9">
        <f t="shared" si="166"/>
        <v>1.2361333333333333</v>
      </c>
      <c r="P1284" s="14">
        <f t="shared" si="167"/>
        <v>67.671532846715323</v>
      </c>
      <c r="Q1284" s="14" t="s">
        <v>8329</v>
      </c>
      <c r="R1284" s="14" t="s">
        <v>8330</v>
      </c>
      <c r="S1284">
        <v>274</v>
      </c>
      <c r="T1284" t="b">
        <v>1</v>
      </c>
      <c r="U1284" t="s">
        <v>8276</v>
      </c>
      <c r="V1284">
        <f t="shared" si="168"/>
        <v>274</v>
      </c>
      <c r="W1284" s="21" t="str">
        <f t="shared" si="169"/>
        <v xml:space="preserve"> </v>
      </c>
      <c r="X1284" s="21" t="str">
        <f t="shared" si="170"/>
        <v xml:space="preserve"> </v>
      </c>
    </row>
    <row r="1285" spans="1:24" ht="43.2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163"/>
        <v>41344.166666666664</v>
      </c>
      <c r="K1285">
        <v>1360948389</v>
      </c>
      <c r="L1285" s="10">
        <f t="shared" si="164"/>
        <v>41320.717465277776</v>
      </c>
      <c r="M1285" s="11">
        <f t="shared" si="165"/>
        <v>23.449201388888469</v>
      </c>
      <c r="N1285" t="b">
        <v>1</v>
      </c>
      <c r="O1285" s="9">
        <f t="shared" si="166"/>
        <v>2.1105</v>
      </c>
      <c r="P1285" s="14">
        <f t="shared" si="167"/>
        <v>95.931818181818187</v>
      </c>
      <c r="Q1285" s="14" t="s">
        <v>8329</v>
      </c>
      <c r="R1285" s="14" t="s">
        <v>8330</v>
      </c>
      <c r="S1285">
        <v>22</v>
      </c>
      <c r="T1285" t="b">
        <v>1</v>
      </c>
      <c r="U1285" t="s">
        <v>8276</v>
      </c>
      <c r="V1285">
        <f t="shared" si="168"/>
        <v>22</v>
      </c>
      <c r="W1285" s="21" t="str">
        <f t="shared" si="169"/>
        <v xml:space="preserve"> </v>
      </c>
      <c r="X1285" s="21" t="str">
        <f t="shared" si="170"/>
        <v xml:space="preserve"> </v>
      </c>
    </row>
    <row r="1286" spans="1:24" ht="43.2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163"/>
        <v>42735.707638888889</v>
      </c>
      <c r="K1286">
        <v>1481175482</v>
      </c>
      <c r="L1286" s="10">
        <f t="shared" si="164"/>
        <v>42712.23474537037</v>
      </c>
      <c r="M1286" s="11">
        <f t="shared" si="165"/>
        <v>23.472893518519413</v>
      </c>
      <c r="N1286" t="b">
        <v>0</v>
      </c>
      <c r="O1286" s="9">
        <f t="shared" si="166"/>
        <v>1.01</v>
      </c>
      <c r="P1286" s="14">
        <f t="shared" si="167"/>
        <v>65.161290322580641</v>
      </c>
      <c r="Q1286" s="14" t="s">
        <v>8321</v>
      </c>
      <c r="R1286" s="14" t="s">
        <v>8322</v>
      </c>
      <c r="S1286">
        <v>31</v>
      </c>
      <c r="T1286" t="b">
        <v>1</v>
      </c>
      <c r="U1286" t="s">
        <v>8271</v>
      </c>
      <c r="V1286">
        <f t="shared" si="168"/>
        <v>31</v>
      </c>
      <c r="W1286" s="21" t="str">
        <f t="shared" si="169"/>
        <v xml:space="preserve"> </v>
      </c>
      <c r="X1286" s="21" t="str">
        <f t="shared" si="170"/>
        <v xml:space="preserve"> </v>
      </c>
    </row>
    <row r="1287" spans="1:24" ht="43.2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163"/>
        <v>42175.583043981482</v>
      </c>
      <c r="K1287">
        <v>1433512775</v>
      </c>
      <c r="L1287" s="10">
        <f t="shared" si="164"/>
        <v>42160.583043981482</v>
      </c>
      <c r="M1287" s="11">
        <f t="shared" si="165"/>
        <v>15</v>
      </c>
      <c r="N1287" t="b">
        <v>0</v>
      </c>
      <c r="O1287" s="9">
        <f t="shared" si="166"/>
        <v>1.0165</v>
      </c>
      <c r="P1287" s="14">
        <f t="shared" si="167"/>
        <v>32.269841269841272</v>
      </c>
      <c r="Q1287" s="14" t="s">
        <v>8321</v>
      </c>
      <c r="R1287" s="14" t="s">
        <v>8322</v>
      </c>
      <c r="S1287">
        <v>63</v>
      </c>
      <c r="T1287" t="b">
        <v>1</v>
      </c>
      <c r="U1287" t="s">
        <v>8271</v>
      </c>
      <c r="V1287">
        <f t="shared" si="168"/>
        <v>63</v>
      </c>
      <c r="W1287" s="21" t="str">
        <f t="shared" si="169"/>
        <v xml:space="preserve"> </v>
      </c>
      <c r="X1287" s="21" t="str">
        <f t="shared" si="170"/>
        <v xml:space="preserve"> </v>
      </c>
    </row>
    <row r="1288" spans="1:24" ht="43.2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163"/>
        <v>42052.583333333328</v>
      </c>
      <c r="K1288">
        <v>1423041227</v>
      </c>
      <c r="L1288" s="10">
        <f t="shared" si="164"/>
        <v>42039.384571759263</v>
      </c>
      <c r="M1288" s="11">
        <f t="shared" si="165"/>
        <v>13.198761574065429</v>
      </c>
      <c r="N1288" t="b">
        <v>0</v>
      </c>
      <c r="O1288" s="9">
        <f t="shared" si="166"/>
        <v>1.0833333333333333</v>
      </c>
      <c r="P1288" s="14">
        <f t="shared" si="167"/>
        <v>81.25</v>
      </c>
      <c r="Q1288" s="14" t="s">
        <v>8321</v>
      </c>
      <c r="R1288" s="14" t="s">
        <v>8322</v>
      </c>
      <c r="S1288">
        <v>20</v>
      </c>
      <c r="T1288" t="b">
        <v>1</v>
      </c>
      <c r="U1288" t="s">
        <v>8271</v>
      </c>
      <c r="V1288">
        <f t="shared" si="168"/>
        <v>20</v>
      </c>
      <c r="W1288" s="21" t="str">
        <f t="shared" si="169"/>
        <v xml:space="preserve"> </v>
      </c>
      <c r="X1288" s="21" t="str">
        <f t="shared" si="170"/>
        <v xml:space="preserve"> </v>
      </c>
    </row>
    <row r="1289" spans="1:24" ht="72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163"/>
        <v>42167.621018518519</v>
      </c>
      <c r="K1289">
        <v>1428936856</v>
      </c>
      <c r="L1289" s="10">
        <f t="shared" si="164"/>
        <v>42107.621018518519</v>
      </c>
      <c r="M1289" s="11">
        <f t="shared" si="165"/>
        <v>60</v>
      </c>
      <c r="N1289" t="b">
        <v>0</v>
      </c>
      <c r="O1289" s="9">
        <f t="shared" si="166"/>
        <v>2.42</v>
      </c>
      <c r="P1289" s="14">
        <f t="shared" si="167"/>
        <v>24.2</v>
      </c>
      <c r="Q1289" s="14" t="s">
        <v>8321</v>
      </c>
      <c r="R1289" s="14" t="s">
        <v>8322</v>
      </c>
      <c r="S1289">
        <v>25</v>
      </c>
      <c r="T1289" t="b">
        <v>1</v>
      </c>
      <c r="U1289" t="s">
        <v>8271</v>
      </c>
      <c r="V1289">
        <f t="shared" si="168"/>
        <v>25</v>
      </c>
      <c r="W1289" s="21" t="str">
        <f t="shared" si="169"/>
        <v xml:space="preserve"> </v>
      </c>
      <c r="X1289" s="21" t="str">
        <f t="shared" si="170"/>
        <v xml:space="preserve"> </v>
      </c>
    </row>
    <row r="1290" spans="1:24" ht="43.2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163"/>
        <v>42592.166666666672</v>
      </c>
      <c r="K1290">
        <v>1468122163</v>
      </c>
      <c r="L1290" s="10">
        <f t="shared" si="164"/>
        <v>42561.154664351852</v>
      </c>
      <c r="M1290" s="11">
        <f t="shared" si="165"/>
        <v>31.012002314819256</v>
      </c>
      <c r="N1290" t="b">
        <v>0</v>
      </c>
      <c r="O1290" s="9">
        <f t="shared" si="166"/>
        <v>1.0044999999999999</v>
      </c>
      <c r="P1290" s="14">
        <f t="shared" si="167"/>
        <v>65.868852459016395</v>
      </c>
      <c r="Q1290" s="14" t="s">
        <v>8321</v>
      </c>
      <c r="R1290" s="14" t="s">
        <v>8322</v>
      </c>
      <c r="S1290">
        <v>61</v>
      </c>
      <c r="T1290" t="b">
        <v>1</v>
      </c>
      <c r="U1290" t="s">
        <v>8271</v>
      </c>
      <c r="V1290">
        <f t="shared" si="168"/>
        <v>61</v>
      </c>
      <c r="W1290" s="21" t="str">
        <f t="shared" si="169"/>
        <v xml:space="preserve"> </v>
      </c>
      <c r="X1290" s="21" t="str">
        <f t="shared" si="170"/>
        <v xml:space="preserve"> </v>
      </c>
    </row>
    <row r="1291" spans="1:24" ht="43.2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163"/>
        <v>42739.134780092587</v>
      </c>
      <c r="K1291">
        <v>1480907645</v>
      </c>
      <c r="L1291" s="10">
        <f t="shared" si="164"/>
        <v>42709.134780092587</v>
      </c>
      <c r="M1291" s="11">
        <f t="shared" si="165"/>
        <v>30</v>
      </c>
      <c r="N1291" t="b">
        <v>0</v>
      </c>
      <c r="O1291" s="9">
        <f t="shared" si="166"/>
        <v>1.2506666666666666</v>
      </c>
      <c r="P1291" s="14">
        <f t="shared" si="167"/>
        <v>36.07692307692308</v>
      </c>
      <c r="Q1291" s="14" t="s">
        <v>8321</v>
      </c>
      <c r="R1291" s="14" t="s">
        <v>8322</v>
      </c>
      <c r="S1291">
        <v>52</v>
      </c>
      <c r="T1291" t="b">
        <v>1</v>
      </c>
      <c r="U1291" t="s">
        <v>8271</v>
      </c>
      <c r="V1291">
        <f t="shared" si="168"/>
        <v>52</v>
      </c>
      <c r="W1291" s="21" t="str">
        <f t="shared" si="169"/>
        <v xml:space="preserve"> </v>
      </c>
      <c r="X1291" s="21" t="str">
        <f t="shared" si="170"/>
        <v xml:space="preserve"> </v>
      </c>
    </row>
    <row r="1292" spans="1:24" ht="28.8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163"/>
        <v>42117.290972222225</v>
      </c>
      <c r="K1292">
        <v>1427121931</v>
      </c>
      <c r="L1292" s="10">
        <f t="shared" si="164"/>
        <v>42086.614942129629</v>
      </c>
      <c r="M1292" s="11">
        <f t="shared" si="165"/>
        <v>30.676030092596193</v>
      </c>
      <c r="N1292" t="b">
        <v>0</v>
      </c>
      <c r="O1292" s="9">
        <f t="shared" si="166"/>
        <v>1.0857142857142856</v>
      </c>
      <c r="P1292" s="14">
        <f t="shared" si="167"/>
        <v>44.186046511627907</v>
      </c>
      <c r="Q1292" s="14" t="s">
        <v>8321</v>
      </c>
      <c r="R1292" s="14" t="s">
        <v>8322</v>
      </c>
      <c r="S1292">
        <v>86</v>
      </c>
      <c r="T1292" t="b">
        <v>1</v>
      </c>
      <c r="U1292" t="s">
        <v>8271</v>
      </c>
      <c r="V1292">
        <f t="shared" si="168"/>
        <v>86</v>
      </c>
      <c r="W1292" s="21" t="str">
        <f t="shared" si="169"/>
        <v xml:space="preserve"> </v>
      </c>
      <c r="X1292" s="21" t="str">
        <f t="shared" si="170"/>
        <v xml:space="preserve"> </v>
      </c>
    </row>
    <row r="1293" spans="1:24" ht="43.2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163"/>
        <v>42101.291666666672</v>
      </c>
      <c r="K1293">
        <v>1425224391</v>
      </c>
      <c r="L1293" s="10">
        <f t="shared" si="164"/>
        <v>42064.652673611112</v>
      </c>
      <c r="M1293" s="11">
        <f t="shared" si="165"/>
        <v>36.638993055559695</v>
      </c>
      <c r="N1293" t="b">
        <v>0</v>
      </c>
      <c r="O1293" s="9">
        <f t="shared" si="166"/>
        <v>1.4570000000000001</v>
      </c>
      <c r="P1293" s="14">
        <f t="shared" si="167"/>
        <v>104.07142857142857</v>
      </c>
      <c r="Q1293" s="14" t="s">
        <v>8321</v>
      </c>
      <c r="R1293" s="14" t="s">
        <v>8322</v>
      </c>
      <c r="S1293">
        <v>42</v>
      </c>
      <c r="T1293" t="b">
        <v>1</v>
      </c>
      <c r="U1293" t="s">
        <v>8271</v>
      </c>
      <c r="V1293">
        <f t="shared" si="168"/>
        <v>42</v>
      </c>
      <c r="W1293" s="21" t="str">
        <f t="shared" si="169"/>
        <v xml:space="preserve"> </v>
      </c>
      <c r="X1293" s="21" t="str">
        <f t="shared" si="170"/>
        <v xml:space="preserve"> </v>
      </c>
    </row>
    <row r="1294" spans="1:24" ht="57.6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163"/>
        <v>42283.957638888889</v>
      </c>
      <c r="K1294">
        <v>1441822828</v>
      </c>
      <c r="L1294" s="10">
        <f t="shared" si="164"/>
        <v>42256.764212962968</v>
      </c>
      <c r="M1294" s="11">
        <f t="shared" si="165"/>
        <v>27.193425925921474</v>
      </c>
      <c r="N1294" t="b">
        <v>0</v>
      </c>
      <c r="O1294" s="9">
        <f t="shared" si="166"/>
        <v>1.1000000000000001</v>
      </c>
      <c r="P1294" s="14">
        <f t="shared" si="167"/>
        <v>35.96153846153846</v>
      </c>
      <c r="Q1294" s="14" t="s">
        <v>8321</v>
      </c>
      <c r="R1294" s="14" t="s">
        <v>8322</v>
      </c>
      <c r="S1294">
        <v>52</v>
      </c>
      <c r="T1294" t="b">
        <v>1</v>
      </c>
      <c r="U1294" t="s">
        <v>8271</v>
      </c>
      <c r="V1294">
        <f t="shared" si="168"/>
        <v>52</v>
      </c>
      <c r="W1294" s="21" t="str">
        <f t="shared" si="169"/>
        <v xml:space="preserve"> </v>
      </c>
      <c r="X1294" s="21" t="str">
        <f t="shared" si="170"/>
        <v xml:space="preserve"> </v>
      </c>
    </row>
    <row r="1295" spans="1:24" ht="57.6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163"/>
        <v>42322.742719907401</v>
      </c>
      <c r="K1295">
        <v>1444927771</v>
      </c>
      <c r="L1295" s="10">
        <f t="shared" si="164"/>
        <v>42292.701053240744</v>
      </c>
      <c r="M1295" s="11">
        <f t="shared" si="165"/>
        <v>30.041666666656965</v>
      </c>
      <c r="N1295" t="b">
        <v>0</v>
      </c>
      <c r="O1295" s="9">
        <f t="shared" si="166"/>
        <v>1.0223333333333333</v>
      </c>
      <c r="P1295" s="14">
        <f t="shared" si="167"/>
        <v>127.79166666666667</v>
      </c>
      <c r="Q1295" s="14" t="s">
        <v>8321</v>
      </c>
      <c r="R1295" s="14" t="s">
        <v>8322</v>
      </c>
      <c r="S1295">
        <v>120</v>
      </c>
      <c r="T1295" t="b">
        <v>1</v>
      </c>
      <c r="U1295" t="s">
        <v>8271</v>
      </c>
      <c r="V1295">
        <f t="shared" si="168"/>
        <v>120</v>
      </c>
      <c r="W1295" s="21" t="str">
        <f t="shared" si="169"/>
        <v xml:space="preserve"> </v>
      </c>
      <c r="X1295" s="21" t="str">
        <f t="shared" si="170"/>
        <v xml:space="preserve"> </v>
      </c>
    </row>
    <row r="1296" spans="1:24" ht="43.2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163"/>
        <v>42296.458333333328</v>
      </c>
      <c r="K1296">
        <v>1443696797</v>
      </c>
      <c r="L1296" s="10">
        <f t="shared" si="164"/>
        <v>42278.453668981485</v>
      </c>
      <c r="M1296" s="11">
        <f t="shared" si="165"/>
        <v>18.00466435184353</v>
      </c>
      <c r="N1296" t="b">
        <v>0</v>
      </c>
      <c r="O1296" s="9">
        <f t="shared" si="166"/>
        <v>1.22</v>
      </c>
      <c r="P1296" s="14">
        <f t="shared" si="167"/>
        <v>27.727272727272727</v>
      </c>
      <c r="Q1296" s="14" t="s">
        <v>8321</v>
      </c>
      <c r="R1296" s="14" t="s">
        <v>8322</v>
      </c>
      <c r="S1296">
        <v>22</v>
      </c>
      <c r="T1296" t="b">
        <v>1</v>
      </c>
      <c r="U1296" t="s">
        <v>8271</v>
      </c>
      <c r="V1296">
        <f t="shared" si="168"/>
        <v>22</v>
      </c>
      <c r="W1296" s="21" t="str">
        <f t="shared" si="169"/>
        <v xml:space="preserve"> </v>
      </c>
      <c r="X1296" s="21" t="str">
        <f t="shared" si="170"/>
        <v xml:space="preserve"> </v>
      </c>
    </row>
    <row r="1297" spans="1:24" ht="43.2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163"/>
        <v>42214.708333333328</v>
      </c>
      <c r="K1297">
        <v>1435585497</v>
      </c>
      <c r="L1297" s="10">
        <f t="shared" si="164"/>
        <v>42184.572881944448</v>
      </c>
      <c r="M1297" s="11">
        <f t="shared" si="165"/>
        <v>30.135451388880028</v>
      </c>
      <c r="N1297" t="b">
        <v>0</v>
      </c>
      <c r="O1297" s="9">
        <f t="shared" si="166"/>
        <v>1.0196000000000001</v>
      </c>
      <c r="P1297" s="14">
        <f t="shared" si="167"/>
        <v>39.828125</v>
      </c>
      <c r="Q1297" s="14" t="s">
        <v>8321</v>
      </c>
      <c r="R1297" s="14" t="s">
        <v>8322</v>
      </c>
      <c r="S1297">
        <v>64</v>
      </c>
      <c r="T1297" t="b">
        <v>1</v>
      </c>
      <c r="U1297" t="s">
        <v>8271</v>
      </c>
      <c r="V1297">
        <f t="shared" si="168"/>
        <v>64</v>
      </c>
      <c r="W1297" s="21" t="str">
        <f t="shared" si="169"/>
        <v xml:space="preserve"> </v>
      </c>
      <c r="X1297" s="21" t="str">
        <f t="shared" si="170"/>
        <v xml:space="preserve"> </v>
      </c>
    </row>
    <row r="1298" spans="1:24" ht="57.6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163"/>
        <v>42443.008946759262</v>
      </c>
      <c r="K1298">
        <v>1456189973</v>
      </c>
      <c r="L1298" s="10">
        <f t="shared" si="164"/>
        <v>42423.050613425927</v>
      </c>
      <c r="M1298" s="11">
        <f t="shared" si="165"/>
        <v>19.958333333335759</v>
      </c>
      <c r="N1298" t="b">
        <v>0</v>
      </c>
      <c r="O1298" s="9">
        <f t="shared" si="166"/>
        <v>1.411764705882353</v>
      </c>
      <c r="P1298" s="14">
        <f t="shared" si="167"/>
        <v>52.173913043478258</v>
      </c>
      <c r="Q1298" s="14" t="s">
        <v>8321</v>
      </c>
      <c r="R1298" s="14" t="s">
        <v>8322</v>
      </c>
      <c r="S1298">
        <v>23</v>
      </c>
      <c r="T1298" t="b">
        <v>1</v>
      </c>
      <c r="U1298" t="s">
        <v>8271</v>
      </c>
      <c r="V1298">
        <f t="shared" si="168"/>
        <v>23</v>
      </c>
      <c r="W1298" s="21" t="str">
        <f t="shared" si="169"/>
        <v xml:space="preserve"> </v>
      </c>
      <c r="X1298" s="21" t="str">
        <f t="shared" si="170"/>
        <v xml:space="preserve"> </v>
      </c>
    </row>
    <row r="1299" spans="1:24" ht="43.2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163"/>
        <v>42491.747199074074</v>
      </c>
      <c r="K1299">
        <v>1459533358</v>
      </c>
      <c r="L1299" s="10">
        <f t="shared" si="164"/>
        <v>42461.747199074074</v>
      </c>
      <c r="M1299" s="11">
        <f t="shared" si="165"/>
        <v>30</v>
      </c>
      <c r="N1299" t="b">
        <v>0</v>
      </c>
      <c r="O1299" s="9">
        <f t="shared" si="166"/>
        <v>1.0952500000000001</v>
      </c>
      <c r="P1299" s="14">
        <f t="shared" si="167"/>
        <v>92.037815126050418</v>
      </c>
      <c r="Q1299" s="14" t="s">
        <v>8321</v>
      </c>
      <c r="R1299" s="14" t="s">
        <v>8322</v>
      </c>
      <c r="S1299">
        <v>238</v>
      </c>
      <c r="T1299" t="b">
        <v>1</v>
      </c>
      <c r="U1299" t="s">
        <v>8271</v>
      </c>
      <c r="V1299">
        <f t="shared" si="168"/>
        <v>238</v>
      </c>
      <c r="W1299" s="21" t="str">
        <f t="shared" si="169"/>
        <v xml:space="preserve"> </v>
      </c>
      <c r="X1299" s="21" t="str">
        <f t="shared" si="170"/>
        <v xml:space="preserve"> </v>
      </c>
    </row>
    <row r="1300" spans="1:24" ht="43.2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163"/>
        <v>42488.680925925932</v>
      </c>
      <c r="K1300">
        <v>1459268432</v>
      </c>
      <c r="L1300" s="10">
        <f t="shared" si="164"/>
        <v>42458.680925925932</v>
      </c>
      <c r="M1300" s="11">
        <f t="shared" si="165"/>
        <v>30</v>
      </c>
      <c r="N1300" t="b">
        <v>0</v>
      </c>
      <c r="O1300" s="9">
        <f t="shared" si="166"/>
        <v>1.0465</v>
      </c>
      <c r="P1300" s="14">
        <f t="shared" si="167"/>
        <v>63.424242424242422</v>
      </c>
      <c r="Q1300" s="14" t="s">
        <v>8321</v>
      </c>
      <c r="R1300" s="14" t="s">
        <v>8322</v>
      </c>
      <c r="S1300">
        <v>33</v>
      </c>
      <c r="T1300" t="b">
        <v>1</v>
      </c>
      <c r="U1300" t="s">
        <v>8271</v>
      </c>
      <c r="V1300">
        <f t="shared" si="168"/>
        <v>33</v>
      </c>
      <c r="W1300" s="21" t="str">
        <f t="shared" si="169"/>
        <v xml:space="preserve"> </v>
      </c>
      <c r="X1300" s="21" t="str">
        <f t="shared" si="170"/>
        <v xml:space="preserve"> </v>
      </c>
    </row>
    <row r="1301" spans="1:24" ht="43.2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163"/>
        <v>42199.814340277779</v>
      </c>
      <c r="K1301">
        <v>1434310359</v>
      </c>
      <c r="L1301" s="10">
        <f t="shared" si="164"/>
        <v>42169.814340277779</v>
      </c>
      <c r="M1301" s="11">
        <f t="shared" si="165"/>
        <v>30</v>
      </c>
      <c r="N1301" t="b">
        <v>0</v>
      </c>
      <c r="O1301" s="9">
        <f t="shared" si="166"/>
        <v>1.24</v>
      </c>
      <c r="P1301" s="14">
        <f t="shared" si="167"/>
        <v>135.625</v>
      </c>
      <c r="Q1301" s="14" t="s">
        <v>8321</v>
      </c>
      <c r="R1301" s="14" t="s">
        <v>8322</v>
      </c>
      <c r="S1301">
        <v>32</v>
      </c>
      <c r="T1301" t="b">
        <v>1</v>
      </c>
      <c r="U1301" t="s">
        <v>8271</v>
      </c>
      <c r="V1301">
        <f t="shared" si="168"/>
        <v>32</v>
      </c>
      <c r="W1301" s="21" t="str">
        <f t="shared" si="169"/>
        <v xml:space="preserve"> </v>
      </c>
      <c r="X1301" s="21" t="str">
        <f t="shared" si="170"/>
        <v xml:space="preserve"> </v>
      </c>
    </row>
    <row r="1302" spans="1:24" ht="43.2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163"/>
        <v>42522.789583333331</v>
      </c>
      <c r="K1302">
        <v>1461427938</v>
      </c>
      <c r="L1302" s="10">
        <f t="shared" si="164"/>
        <v>42483.675208333334</v>
      </c>
      <c r="M1302" s="11">
        <f t="shared" si="165"/>
        <v>39.114374999997381</v>
      </c>
      <c r="N1302" t="b">
        <v>0</v>
      </c>
      <c r="O1302" s="9">
        <f t="shared" si="166"/>
        <v>1.35</v>
      </c>
      <c r="P1302" s="14">
        <f t="shared" si="167"/>
        <v>168.75</v>
      </c>
      <c r="Q1302" s="14" t="s">
        <v>8321</v>
      </c>
      <c r="R1302" s="14" t="s">
        <v>8322</v>
      </c>
      <c r="S1302">
        <v>24</v>
      </c>
      <c r="T1302" t="b">
        <v>1</v>
      </c>
      <c r="U1302" t="s">
        <v>8271</v>
      </c>
      <c r="V1302">
        <f t="shared" si="168"/>
        <v>24</v>
      </c>
      <c r="W1302" s="21" t="str">
        <f t="shared" si="169"/>
        <v xml:space="preserve"> </v>
      </c>
      <c r="X1302" s="21" t="str">
        <f t="shared" si="170"/>
        <v xml:space="preserve"> </v>
      </c>
    </row>
    <row r="1303" spans="1:24" ht="43.2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163"/>
        <v>42206.125</v>
      </c>
      <c r="K1303">
        <v>1436551178</v>
      </c>
      <c r="L1303" s="10">
        <f t="shared" si="164"/>
        <v>42195.749745370369</v>
      </c>
      <c r="M1303" s="11">
        <f t="shared" si="165"/>
        <v>10.375254629630945</v>
      </c>
      <c r="N1303" t="b">
        <v>0</v>
      </c>
      <c r="O1303" s="9">
        <f t="shared" si="166"/>
        <v>1.0275000000000001</v>
      </c>
      <c r="P1303" s="14">
        <f t="shared" si="167"/>
        <v>70.862068965517238</v>
      </c>
      <c r="Q1303" s="14" t="s">
        <v>8321</v>
      </c>
      <c r="R1303" s="14" t="s">
        <v>8322</v>
      </c>
      <c r="S1303">
        <v>29</v>
      </c>
      <c r="T1303" t="b">
        <v>1</v>
      </c>
      <c r="U1303" t="s">
        <v>8271</v>
      </c>
      <c r="V1303">
        <f t="shared" si="168"/>
        <v>29</v>
      </c>
      <c r="W1303" s="21" t="str">
        <f t="shared" si="169"/>
        <v xml:space="preserve"> </v>
      </c>
      <c r="X1303" s="21" t="str">
        <f t="shared" si="170"/>
        <v xml:space="preserve"> </v>
      </c>
    </row>
    <row r="1304" spans="1:24" ht="43.2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163"/>
        <v>42705.099664351852</v>
      </c>
      <c r="K1304">
        <v>1477963411</v>
      </c>
      <c r="L1304" s="10">
        <f t="shared" si="164"/>
        <v>42675.057997685188</v>
      </c>
      <c r="M1304" s="11">
        <f t="shared" si="165"/>
        <v>30.041666666664241</v>
      </c>
      <c r="N1304" t="b">
        <v>0</v>
      </c>
      <c r="O1304" s="9">
        <f t="shared" si="166"/>
        <v>1</v>
      </c>
      <c r="P1304" s="14">
        <f t="shared" si="167"/>
        <v>50</v>
      </c>
      <c r="Q1304" s="14" t="s">
        <v>8321</v>
      </c>
      <c r="R1304" s="14" t="s">
        <v>8322</v>
      </c>
      <c r="S1304">
        <v>50</v>
      </c>
      <c r="T1304" t="b">
        <v>1</v>
      </c>
      <c r="U1304" t="s">
        <v>8271</v>
      </c>
      <c r="V1304">
        <f t="shared" si="168"/>
        <v>50</v>
      </c>
      <c r="W1304" s="21" t="str">
        <f t="shared" si="169"/>
        <v xml:space="preserve"> </v>
      </c>
      <c r="X1304" s="21" t="str">
        <f t="shared" si="170"/>
        <v xml:space="preserve"> </v>
      </c>
    </row>
    <row r="1305" spans="1:24" ht="28.8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163"/>
        <v>42582.458333333328</v>
      </c>
      <c r="K1305">
        <v>1468578920</v>
      </c>
      <c r="L1305" s="10">
        <f t="shared" si="164"/>
        <v>42566.441203703704</v>
      </c>
      <c r="M1305" s="11">
        <f t="shared" si="165"/>
        <v>16.017129629624833</v>
      </c>
      <c r="N1305" t="b">
        <v>0</v>
      </c>
      <c r="O1305" s="9">
        <f t="shared" si="166"/>
        <v>1.3026085714285716</v>
      </c>
      <c r="P1305" s="14">
        <f t="shared" si="167"/>
        <v>42.214166666666671</v>
      </c>
      <c r="Q1305" s="14" t="s">
        <v>8321</v>
      </c>
      <c r="R1305" s="14" t="s">
        <v>8322</v>
      </c>
      <c r="S1305">
        <v>108</v>
      </c>
      <c r="T1305" t="b">
        <v>1</v>
      </c>
      <c r="U1305" t="s">
        <v>8271</v>
      </c>
      <c r="V1305">
        <f t="shared" si="168"/>
        <v>108</v>
      </c>
      <c r="W1305" s="21" t="str">
        <f t="shared" si="169"/>
        <v xml:space="preserve"> </v>
      </c>
      <c r="X1305" s="21" t="str">
        <f t="shared" si="170"/>
        <v xml:space="preserve"> </v>
      </c>
    </row>
    <row r="1306" spans="1:24" ht="43.2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163"/>
        <v>42807.152835648143</v>
      </c>
      <c r="K1306">
        <v>1484196005</v>
      </c>
      <c r="L1306" s="10">
        <f t="shared" si="164"/>
        <v>42747.194502314815</v>
      </c>
      <c r="M1306" s="11">
        <f t="shared" si="165"/>
        <v>59.958333333328483</v>
      </c>
      <c r="N1306" t="b">
        <v>0</v>
      </c>
      <c r="O1306" s="9">
        <f t="shared" si="166"/>
        <v>0.39627499999999999</v>
      </c>
      <c r="P1306" s="14">
        <f t="shared" si="167"/>
        <v>152.41346153846155</v>
      </c>
      <c r="Q1306" s="14" t="s">
        <v>8323</v>
      </c>
      <c r="R1306" s="14" t="s">
        <v>8325</v>
      </c>
      <c r="S1306">
        <v>104</v>
      </c>
      <c r="T1306" t="b">
        <v>0</v>
      </c>
      <c r="U1306" t="s">
        <v>8273</v>
      </c>
      <c r="V1306" t="str">
        <f t="shared" si="168"/>
        <v xml:space="preserve"> </v>
      </c>
      <c r="W1306" s="21" t="str">
        <f t="shared" si="169"/>
        <v xml:space="preserve"> </v>
      </c>
      <c r="X1306" s="21">
        <f t="shared" si="170"/>
        <v>104</v>
      </c>
    </row>
    <row r="1307" spans="1:24" ht="43.2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163"/>
        <v>42572.729166666672</v>
      </c>
      <c r="K1307">
        <v>1466611108</v>
      </c>
      <c r="L1307" s="10">
        <f t="shared" si="164"/>
        <v>42543.665601851855</v>
      </c>
      <c r="M1307" s="11">
        <f t="shared" si="165"/>
        <v>29.063564814816345</v>
      </c>
      <c r="N1307" t="b">
        <v>0</v>
      </c>
      <c r="O1307" s="9">
        <f t="shared" si="166"/>
        <v>0.25976666666666665</v>
      </c>
      <c r="P1307" s="14">
        <f t="shared" si="167"/>
        <v>90.616279069767444</v>
      </c>
      <c r="Q1307" s="14" t="s">
        <v>8323</v>
      </c>
      <c r="R1307" s="14" t="s">
        <v>8325</v>
      </c>
      <c r="S1307">
        <v>86</v>
      </c>
      <c r="T1307" t="b">
        <v>0</v>
      </c>
      <c r="U1307" t="s">
        <v>8273</v>
      </c>
      <c r="V1307" t="str">
        <f t="shared" si="168"/>
        <v xml:space="preserve"> </v>
      </c>
      <c r="W1307" s="21" t="str">
        <f t="shared" si="169"/>
        <v xml:space="preserve"> </v>
      </c>
      <c r="X1307" s="21">
        <f t="shared" si="170"/>
        <v>86</v>
      </c>
    </row>
    <row r="1308" spans="1:24" ht="57.6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163"/>
        <v>41977.457569444443</v>
      </c>
      <c r="K1308">
        <v>1415098734</v>
      </c>
      <c r="L1308" s="10">
        <f t="shared" si="164"/>
        <v>41947.457569444443</v>
      </c>
      <c r="M1308" s="11">
        <f t="shared" si="165"/>
        <v>30</v>
      </c>
      <c r="N1308" t="b">
        <v>0</v>
      </c>
      <c r="O1308" s="9">
        <f t="shared" si="166"/>
        <v>0.65246363636363636</v>
      </c>
      <c r="P1308" s="14">
        <f t="shared" si="167"/>
        <v>201.60393258426967</v>
      </c>
      <c r="Q1308" s="14" t="s">
        <v>8323</v>
      </c>
      <c r="R1308" s="14" t="s">
        <v>8325</v>
      </c>
      <c r="S1308">
        <v>356</v>
      </c>
      <c r="T1308" t="b">
        <v>0</v>
      </c>
      <c r="U1308" t="s">
        <v>8273</v>
      </c>
      <c r="V1308" t="str">
        <f t="shared" si="168"/>
        <v xml:space="preserve"> </v>
      </c>
      <c r="W1308" s="21" t="str">
        <f t="shared" si="169"/>
        <v xml:space="preserve"> </v>
      </c>
      <c r="X1308" s="21">
        <f t="shared" si="170"/>
        <v>356</v>
      </c>
    </row>
    <row r="1309" spans="1:24" ht="28.8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163"/>
        <v>42417.503229166665</v>
      </c>
      <c r="K1309">
        <v>1453118679</v>
      </c>
      <c r="L1309" s="10">
        <f t="shared" si="164"/>
        <v>42387.503229166665</v>
      </c>
      <c r="M1309" s="11">
        <f t="shared" si="165"/>
        <v>30</v>
      </c>
      <c r="N1309" t="b">
        <v>0</v>
      </c>
      <c r="O1309" s="9">
        <f t="shared" si="166"/>
        <v>0.11514000000000001</v>
      </c>
      <c r="P1309" s="14">
        <f t="shared" si="167"/>
        <v>127.93333333333334</v>
      </c>
      <c r="Q1309" s="14" t="s">
        <v>8323</v>
      </c>
      <c r="R1309" s="14" t="s">
        <v>8325</v>
      </c>
      <c r="S1309">
        <v>45</v>
      </c>
      <c r="T1309" t="b">
        <v>0</v>
      </c>
      <c r="U1309" t="s">
        <v>8273</v>
      </c>
      <c r="V1309" t="str">
        <f t="shared" si="168"/>
        <v xml:space="preserve"> </v>
      </c>
      <c r="W1309" s="21" t="str">
        <f t="shared" si="169"/>
        <v xml:space="preserve"> </v>
      </c>
      <c r="X1309" s="21">
        <f t="shared" si="170"/>
        <v>45</v>
      </c>
    </row>
    <row r="1310" spans="1:24" ht="28.8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163"/>
        <v>42651.613564814819</v>
      </c>
      <c r="K1310">
        <v>1472481812</v>
      </c>
      <c r="L1310" s="10">
        <f t="shared" si="164"/>
        <v>42611.613564814819</v>
      </c>
      <c r="M1310" s="11">
        <f t="shared" si="165"/>
        <v>40</v>
      </c>
      <c r="N1310" t="b">
        <v>0</v>
      </c>
      <c r="O1310" s="9">
        <f t="shared" si="166"/>
        <v>0.11360000000000001</v>
      </c>
      <c r="P1310" s="14">
        <f t="shared" si="167"/>
        <v>29.894736842105264</v>
      </c>
      <c r="Q1310" s="14" t="s">
        <v>8323</v>
      </c>
      <c r="R1310" s="14" t="s">
        <v>8325</v>
      </c>
      <c r="S1310">
        <v>38</v>
      </c>
      <c r="T1310" t="b">
        <v>0</v>
      </c>
      <c r="U1310" t="s">
        <v>8273</v>
      </c>
      <c r="V1310" t="str">
        <f t="shared" si="168"/>
        <v xml:space="preserve"> </v>
      </c>
      <c r="W1310" s="21" t="str">
        <f t="shared" si="169"/>
        <v xml:space="preserve"> </v>
      </c>
      <c r="X1310" s="21">
        <f t="shared" si="170"/>
        <v>38</v>
      </c>
    </row>
    <row r="1311" spans="1:24" ht="43.2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163"/>
        <v>42292.882731481484</v>
      </c>
      <c r="K1311">
        <v>1441919468</v>
      </c>
      <c r="L1311" s="10">
        <f t="shared" si="164"/>
        <v>42257.882731481484</v>
      </c>
      <c r="M1311" s="11">
        <f t="shared" si="165"/>
        <v>35</v>
      </c>
      <c r="N1311" t="b">
        <v>0</v>
      </c>
      <c r="O1311" s="9">
        <f t="shared" si="166"/>
        <v>1.1199130434782609</v>
      </c>
      <c r="P1311" s="14">
        <f t="shared" si="167"/>
        <v>367.97142857142859</v>
      </c>
      <c r="Q1311" s="14" t="s">
        <v>8323</v>
      </c>
      <c r="R1311" s="14" t="s">
        <v>8325</v>
      </c>
      <c r="S1311">
        <v>35</v>
      </c>
      <c r="T1311" t="b">
        <v>0</v>
      </c>
      <c r="U1311" t="s">
        <v>8273</v>
      </c>
      <c r="V1311" t="str">
        <f t="shared" si="168"/>
        <v xml:space="preserve"> </v>
      </c>
      <c r="W1311" s="21" t="str">
        <f t="shared" si="169"/>
        <v xml:space="preserve"> </v>
      </c>
      <c r="X1311" s="21">
        <f t="shared" si="170"/>
        <v>35</v>
      </c>
    </row>
    <row r="1312" spans="1:24" ht="43.2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163"/>
        <v>42601.667245370365</v>
      </c>
      <c r="K1312">
        <v>1467734450</v>
      </c>
      <c r="L1312" s="10">
        <f t="shared" si="164"/>
        <v>42556.667245370365</v>
      </c>
      <c r="M1312" s="11">
        <f t="shared" si="165"/>
        <v>45</v>
      </c>
      <c r="N1312" t="b">
        <v>0</v>
      </c>
      <c r="O1312" s="9">
        <f t="shared" si="166"/>
        <v>0.155</v>
      </c>
      <c r="P1312" s="14">
        <f t="shared" si="167"/>
        <v>129.16666666666666</v>
      </c>
      <c r="Q1312" s="14" t="s">
        <v>8323</v>
      </c>
      <c r="R1312" s="14" t="s">
        <v>8325</v>
      </c>
      <c r="S1312">
        <v>24</v>
      </c>
      <c r="T1312" t="b">
        <v>0</v>
      </c>
      <c r="U1312" t="s">
        <v>8273</v>
      </c>
      <c r="V1312" t="str">
        <f t="shared" si="168"/>
        <v xml:space="preserve"> </v>
      </c>
      <c r="W1312" s="21" t="str">
        <f t="shared" si="169"/>
        <v xml:space="preserve"> </v>
      </c>
      <c r="X1312" s="21">
        <f t="shared" si="170"/>
        <v>24</v>
      </c>
    </row>
    <row r="1313" spans="1:24" ht="57.6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163"/>
        <v>42704.843969907408</v>
      </c>
      <c r="K1313">
        <v>1477509319</v>
      </c>
      <c r="L1313" s="10">
        <f t="shared" si="164"/>
        <v>42669.802303240736</v>
      </c>
      <c r="M1313" s="11">
        <f t="shared" si="165"/>
        <v>35.041666666671517</v>
      </c>
      <c r="N1313" t="b">
        <v>0</v>
      </c>
      <c r="O1313" s="9">
        <f t="shared" si="166"/>
        <v>0.32028000000000001</v>
      </c>
      <c r="P1313" s="14">
        <f t="shared" si="167"/>
        <v>800.7</v>
      </c>
      <c r="Q1313" s="14" t="s">
        <v>8323</v>
      </c>
      <c r="R1313" s="14" t="s">
        <v>8325</v>
      </c>
      <c r="S1313">
        <v>100</v>
      </c>
      <c r="T1313" t="b">
        <v>0</v>
      </c>
      <c r="U1313" t="s">
        <v>8273</v>
      </c>
      <c r="V1313" t="str">
        <f t="shared" si="168"/>
        <v xml:space="preserve"> </v>
      </c>
      <c r="W1313" s="21" t="str">
        <f t="shared" si="169"/>
        <v xml:space="preserve"> </v>
      </c>
      <c r="X1313" s="21">
        <f t="shared" si="170"/>
        <v>100</v>
      </c>
    </row>
    <row r="1314" spans="1:24" ht="43.2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163"/>
        <v>42112.702800925923</v>
      </c>
      <c r="K1314">
        <v>1426783922</v>
      </c>
      <c r="L1314" s="10">
        <f t="shared" si="164"/>
        <v>42082.702800925923</v>
      </c>
      <c r="M1314" s="11">
        <f t="shared" si="165"/>
        <v>30</v>
      </c>
      <c r="N1314" t="b">
        <v>0</v>
      </c>
      <c r="O1314" s="9">
        <f t="shared" si="166"/>
        <v>6.0869565217391303E-3</v>
      </c>
      <c r="P1314" s="14">
        <f t="shared" si="167"/>
        <v>28</v>
      </c>
      <c r="Q1314" s="14" t="s">
        <v>8323</v>
      </c>
      <c r="R1314" s="14" t="s">
        <v>8325</v>
      </c>
      <c r="S1314">
        <v>1</v>
      </c>
      <c r="T1314" t="b">
        <v>0</v>
      </c>
      <c r="U1314" t="s">
        <v>8273</v>
      </c>
      <c r="V1314" t="str">
        <f t="shared" si="168"/>
        <v xml:space="preserve"> </v>
      </c>
      <c r="W1314" s="21" t="str">
        <f t="shared" si="169"/>
        <v xml:space="preserve"> </v>
      </c>
      <c r="X1314" s="21">
        <f t="shared" si="170"/>
        <v>1</v>
      </c>
    </row>
    <row r="1315" spans="1:24" ht="43.2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163"/>
        <v>42432.709652777776</v>
      </c>
      <c r="K1315">
        <v>1454432514</v>
      </c>
      <c r="L1315" s="10">
        <f t="shared" si="164"/>
        <v>42402.709652777776</v>
      </c>
      <c r="M1315" s="11">
        <f t="shared" si="165"/>
        <v>30</v>
      </c>
      <c r="N1315" t="b">
        <v>0</v>
      </c>
      <c r="O1315" s="9">
        <f t="shared" si="166"/>
        <v>0.31114999999999998</v>
      </c>
      <c r="P1315" s="14">
        <f t="shared" si="167"/>
        <v>102.01639344262296</v>
      </c>
      <c r="Q1315" s="14" t="s">
        <v>8323</v>
      </c>
      <c r="R1315" s="14" t="s">
        <v>8325</v>
      </c>
      <c r="S1315">
        <v>122</v>
      </c>
      <c r="T1315" t="b">
        <v>0</v>
      </c>
      <c r="U1315" t="s">
        <v>8273</v>
      </c>
      <c r="V1315" t="str">
        <f t="shared" si="168"/>
        <v xml:space="preserve"> </v>
      </c>
      <c r="W1315" s="21" t="str">
        <f t="shared" si="169"/>
        <v xml:space="preserve"> </v>
      </c>
      <c r="X1315" s="21">
        <f t="shared" si="170"/>
        <v>122</v>
      </c>
    </row>
    <row r="1316" spans="1:24" ht="43.2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163"/>
        <v>42664.669675925921</v>
      </c>
      <c r="K1316">
        <v>1471881860</v>
      </c>
      <c r="L1316" s="10">
        <f t="shared" si="164"/>
        <v>42604.669675925921</v>
      </c>
      <c r="M1316" s="11">
        <f t="shared" si="165"/>
        <v>60</v>
      </c>
      <c r="N1316" t="b">
        <v>0</v>
      </c>
      <c r="O1316" s="9">
        <f t="shared" si="166"/>
        <v>1.1266666666666666E-2</v>
      </c>
      <c r="P1316" s="14">
        <f t="shared" si="167"/>
        <v>184.36363636363637</v>
      </c>
      <c r="Q1316" s="14" t="s">
        <v>8323</v>
      </c>
      <c r="R1316" s="14" t="s">
        <v>8325</v>
      </c>
      <c r="S1316">
        <v>11</v>
      </c>
      <c r="T1316" t="b">
        <v>0</v>
      </c>
      <c r="U1316" t="s">
        <v>8273</v>
      </c>
      <c r="V1316" t="str">
        <f t="shared" si="168"/>
        <v xml:space="preserve"> </v>
      </c>
      <c r="W1316" s="21" t="str">
        <f t="shared" si="169"/>
        <v xml:space="preserve"> </v>
      </c>
      <c r="X1316" s="21">
        <f t="shared" si="170"/>
        <v>11</v>
      </c>
    </row>
    <row r="1317" spans="1:24" ht="28.8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163"/>
        <v>42314.041666666672</v>
      </c>
      <c r="K1317">
        <v>1443700648</v>
      </c>
      <c r="L1317" s="10">
        <f t="shared" si="164"/>
        <v>42278.498240740737</v>
      </c>
      <c r="M1317" s="11">
        <f t="shared" si="165"/>
        <v>35.543425925934571</v>
      </c>
      <c r="N1317" t="b">
        <v>0</v>
      </c>
      <c r="O1317" s="9">
        <f t="shared" si="166"/>
        <v>0.40404000000000001</v>
      </c>
      <c r="P1317" s="14">
        <f t="shared" si="167"/>
        <v>162.91935483870967</v>
      </c>
      <c r="Q1317" s="14" t="s">
        <v>8323</v>
      </c>
      <c r="R1317" s="14" t="s">
        <v>8325</v>
      </c>
      <c r="S1317">
        <v>248</v>
      </c>
      <c r="T1317" t="b">
        <v>0</v>
      </c>
      <c r="U1317" t="s">
        <v>8273</v>
      </c>
      <c r="V1317" t="str">
        <f t="shared" si="168"/>
        <v xml:space="preserve"> </v>
      </c>
      <c r="W1317" s="21" t="str">
        <f t="shared" si="169"/>
        <v xml:space="preserve"> </v>
      </c>
      <c r="X1317" s="21">
        <f t="shared" si="170"/>
        <v>248</v>
      </c>
    </row>
    <row r="1318" spans="1:24" ht="43.2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163"/>
        <v>42428.961909722217</v>
      </c>
      <c r="K1318">
        <v>1453676709</v>
      </c>
      <c r="L1318" s="10">
        <f t="shared" si="164"/>
        <v>42393.961909722217</v>
      </c>
      <c r="M1318" s="11">
        <f t="shared" si="165"/>
        <v>35</v>
      </c>
      <c r="N1318" t="b">
        <v>0</v>
      </c>
      <c r="O1318" s="9">
        <f t="shared" si="166"/>
        <v>1.3333333333333333E-5</v>
      </c>
      <c r="P1318" s="14">
        <f t="shared" si="167"/>
        <v>1</v>
      </c>
      <c r="Q1318" s="14" t="s">
        <v>8323</v>
      </c>
      <c r="R1318" s="14" t="s">
        <v>8325</v>
      </c>
      <c r="S1318">
        <v>1</v>
      </c>
      <c r="T1318" t="b">
        <v>0</v>
      </c>
      <c r="U1318" t="s">
        <v>8273</v>
      </c>
      <c r="V1318" t="str">
        <f t="shared" si="168"/>
        <v xml:space="preserve"> </v>
      </c>
      <c r="W1318" s="21" t="str">
        <f t="shared" si="169"/>
        <v xml:space="preserve"> </v>
      </c>
      <c r="X1318" s="21">
        <f t="shared" si="170"/>
        <v>1</v>
      </c>
    </row>
    <row r="1319" spans="1:24" ht="57.6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163"/>
        <v>42572.583333333328</v>
      </c>
      <c r="K1319">
        <v>1464586746</v>
      </c>
      <c r="L1319" s="10">
        <f t="shared" si="164"/>
        <v>42520.235486111109</v>
      </c>
      <c r="M1319" s="11">
        <f t="shared" si="165"/>
        <v>52.347847222219571</v>
      </c>
      <c r="N1319" t="b">
        <v>0</v>
      </c>
      <c r="O1319" s="9">
        <f t="shared" si="166"/>
        <v>5.7334999999999997E-2</v>
      </c>
      <c r="P1319" s="14">
        <f t="shared" si="167"/>
        <v>603.52631578947364</v>
      </c>
      <c r="Q1319" s="14" t="s">
        <v>8323</v>
      </c>
      <c r="R1319" s="14" t="s">
        <v>8325</v>
      </c>
      <c r="S1319">
        <v>19</v>
      </c>
      <c r="T1319" t="b">
        <v>0</v>
      </c>
      <c r="U1319" t="s">
        <v>8273</v>
      </c>
      <c r="V1319" t="str">
        <f t="shared" si="168"/>
        <v xml:space="preserve"> </v>
      </c>
      <c r="W1319" s="21" t="str">
        <f t="shared" si="169"/>
        <v xml:space="preserve"> </v>
      </c>
      <c r="X1319" s="21">
        <f t="shared" si="170"/>
        <v>19</v>
      </c>
    </row>
    <row r="1320" spans="1:24" ht="43.2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163"/>
        <v>42015.043657407412</v>
      </c>
      <c r="K1320">
        <v>1418346172</v>
      </c>
      <c r="L1320" s="10">
        <f t="shared" si="164"/>
        <v>41985.043657407412</v>
      </c>
      <c r="M1320" s="11">
        <f t="shared" si="165"/>
        <v>30</v>
      </c>
      <c r="N1320" t="b">
        <v>0</v>
      </c>
      <c r="O1320" s="9">
        <f t="shared" si="166"/>
        <v>0.15325</v>
      </c>
      <c r="P1320" s="14">
        <f t="shared" si="167"/>
        <v>45.407407407407405</v>
      </c>
      <c r="Q1320" s="14" t="s">
        <v>8323</v>
      </c>
      <c r="R1320" s="14" t="s">
        <v>8325</v>
      </c>
      <c r="S1320">
        <v>135</v>
      </c>
      <c r="T1320" t="b">
        <v>0</v>
      </c>
      <c r="U1320" t="s">
        <v>8273</v>
      </c>
      <c r="V1320" t="str">
        <f t="shared" si="168"/>
        <v xml:space="preserve"> </v>
      </c>
      <c r="W1320" s="21" t="str">
        <f t="shared" si="169"/>
        <v xml:space="preserve"> </v>
      </c>
      <c r="X1320" s="21">
        <f t="shared" si="170"/>
        <v>135</v>
      </c>
    </row>
    <row r="1321" spans="1:24" ht="43.2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163"/>
        <v>41831.666666666664</v>
      </c>
      <c r="K1321">
        <v>1403810965</v>
      </c>
      <c r="L1321" s="10">
        <f t="shared" si="164"/>
        <v>41816.812094907407</v>
      </c>
      <c r="M1321" s="11">
        <f t="shared" si="165"/>
        <v>14.854571759256942</v>
      </c>
      <c r="N1321" t="b">
        <v>0</v>
      </c>
      <c r="O1321" s="9">
        <f t="shared" si="166"/>
        <v>0.15103448275862069</v>
      </c>
      <c r="P1321" s="14">
        <f t="shared" si="167"/>
        <v>97.333333333333329</v>
      </c>
      <c r="Q1321" s="14" t="s">
        <v>8323</v>
      </c>
      <c r="R1321" s="14" t="s">
        <v>8325</v>
      </c>
      <c r="S1321">
        <v>9</v>
      </c>
      <c r="T1321" t="b">
        <v>0</v>
      </c>
      <c r="U1321" t="s">
        <v>8273</v>
      </c>
      <c r="V1321" t="str">
        <f t="shared" si="168"/>
        <v xml:space="preserve"> </v>
      </c>
      <c r="W1321" s="21" t="str">
        <f t="shared" si="169"/>
        <v xml:space="preserve"> </v>
      </c>
      <c r="X1321" s="21">
        <f t="shared" si="170"/>
        <v>9</v>
      </c>
    </row>
    <row r="1322" spans="1:24" ht="43.2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163"/>
        <v>42734.958333333328</v>
      </c>
      <c r="K1322">
        <v>1480610046</v>
      </c>
      <c r="L1322" s="10">
        <f t="shared" si="164"/>
        <v>42705.690347222218</v>
      </c>
      <c r="M1322" s="11">
        <f t="shared" si="165"/>
        <v>29.267986111110076</v>
      </c>
      <c r="N1322" t="b">
        <v>0</v>
      </c>
      <c r="O1322" s="9">
        <f t="shared" si="166"/>
        <v>5.0299999999999997E-3</v>
      </c>
      <c r="P1322" s="14">
        <f t="shared" si="167"/>
        <v>167.66666666666666</v>
      </c>
      <c r="Q1322" s="14" t="s">
        <v>8323</v>
      </c>
      <c r="R1322" s="14" t="s">
        <v>8325</v>
      </c>
      <c r="S1322">
        <v>3</v>
      </c>
      <c r="T1322" t="b">
        <v>0</v>
      </c>
      <c r="U1322" t="s">
        <v>8273</v>
      </c>
      <c r="V1322" t="str">
        <f t="shared" si="168"/>
        <v xml:space="preserve"> </v>
      </c>
      <c r="W1322" s="21" t="str">
        <f t="shared" si="169"/>
        <v xml:space="preserve"> </v>
      </c>
      <c r="X1322" s="21">
        <f t="shared" si="170"/>
        <v>3</v>
      </c>
    </row>
    <row r="1323" spans="1:24" ht="57.6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163"/>
        <v>42727.74927083333</v>
      </c>
      <c r="K1323">
        <v>1479923937</v>
      </c>
      <c r="L1323" s="10">
        <f t="shared" si="164"/>
        <v>42697.74927083333</v>
      </c>
      <c r="M1323" s="11">
        <f t="shared" si="165"/>
        <v>30</v>
      </c>
      <c r="N1323" t="b">
        <v>0</v>
      </c>
      <c r="O1323" s="9">
        <f t="shared" si="166"/>
        <v>1.3028138528138528E-2</v>
      </c>
      <c r="P1323" s="14">
        <f t="shared" si="167"/>
        <v>859.85714285714289</v>
      </c>
      <c r="Q1323" s="14" t="s">
        <v>8323</v>
      </c>
      <c r="R1323" s="14" t="s">
        <v>8325</v>
      </c>
      <c r="S1323">
        <v>7</v>
      </c>
      <c r="T1323" t="b">
        <v>0</v>
      </c>
      <c r="U1323" t="s">
        <v>8273</v>
      </c>
      <c r="V1323" t="str">
        <f t="shared" si="168"/>
        <v xml:space="preserve"> </v>
      </c>
      <c r="W1323" s="21" t="str">
        <f t="shared" si="169"/>
        <v xml:space="preserve"> </v>
      </c>
      <c r="X1323" s="21">
        <f t="shared" si="170"/>
        <v>7</v>
      </c>
    </row>
    <row r="1324" spans="1:24" ht="43.2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163"/>
        <v>42145.656539351854</v>
      </c>
      <c r="K1324">
        <v>1429631125</v>
      </c>
      <c r="L1324" s="10">
        <f t="shared" si="164"/>
        <v>42115.656539351854</v>
      </c>
      <c r="M1324" s="11">
        <f t="shared" si="165"/>
        <v>30</v>
      </c>
      <c r="N1324" t="b">
        <v>0</v>
      </c>
      <c r="O1324" s="9">
        <f t="shared" si="166"/>
        <v>3.0285714285714286E-3</v>
      </c>
      <c r="P1324" s="14">
        <f t="shared" si="167"/>
        <v>26.5</v>
      </c>
      <c r="Q1324" s="14" t="s">
        <v>8323</v>
      </c>
      <c r="R1324" s="14" t="s">
        <v>8325</v>
      </c>
      <c r="S1324">
        <v>4</v>
      </c>
      <c r="T1324" t="b">
        <v>0</v>
      </c>
      <c r="U1324" t="s">
        <v>8273</v>
      </c>
      <c r="V1324" t="str">
        <f t="shared" si="168"/>
        <v xml:space="preserve"> </v>
      </c>
      <c r="W1324" s="21" t="str">
        <f t="shared" si="169"/>
        <v xml:space="preserve"> </v>
      </c>
      <c r="X1324" s="21">
        <f t="shared" si="170"/>
        <v>4</v>
      </c>
    </row>
    <row r="1325" spans="1:24" ht="43.2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163"/>
        <v>42486.288194444445</v>
      </c>
      <c r="K1325">
        <v>1458665146</v>
      </c>
      <c r="L1325" s="10">
        <f t="shared" si="164"/>
        <v>42451.698449074072</v>
      </c>
      <c r="M1325" s="11">
        <f t="shared" si="165"/>
        <v>34.589745370372839</v>
      </c>
      <c r="N1325" t="b">
        <v>0</v>
      </c>
      <c r="O1325" s="9">
        <f t="shared" si="166"/>
        <v>8.8800000000000004E-2</v>
      </c>
      <c r="P1325" s="14">
        <f t="shared" si="167"/>
        <v>30.272727272727273</v>
      </c>
      <c r="Q1325" s="14" t="s">
        <v>8323</v>
      </c>
      <c r="R1325" s="14" t="s">
        <v>8325</v>
      </c>
      <c r="S1325">
        <v>44</v>
      </c>
      <c r="T1325" t="b">
        <v>0</v>
      </c>
      <c r="U1325" t="s">
        <v>8273</v>
      </c>
      <c r="V1325" t="str">
        <f t="shared" si="168"/>
        <v xml:space="preserve"> </v>
      </c>
      <c r="W1325" s="21" t="str">
        <f t="shared" si="169"/>
        <v xml:space="preserve"> </v>
      </c>
      <c r="X1325" s="21">
        <f t="shared" si="170"/>
        <v>44</v>
      </c>
    </row>
    <row r="1326" spans="1:24" ht="43.2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163"/>
        <v>42656.633703703701</v>
      </c>
      <c r="K1326">
        <v>1473779552</v>
      </c>
      <c r="L1326" s="10">
        <f t="shared" si="164"/>
        <v>42626.633703703701</v>
      </c>
      <c r="M1326" s="11">
        <f t="shared" si="165"/>
        <v>30</v>
      </c>
      <c r="N1326" t="b">
        <v>0</v>
      </c>
      <c r="O1326" s="9">
        <f t="shared" si="166"/>
        <v>9.8400000000000001E-2</v>
      </c>
      <c r="P1326" s="14">
        <f t="shared" si="167"/>
        <v>54.666666666666664</v>
      </c>
      <c r="Q1326" s="14" t="s">
        <v>8323</v>
      </c>
      <c r="R1326" s="14" t="s">
        <v>8325</v>
      </c>
      <c r="S1326">
        <v>90</v>
      </c>
      <c r="T1326" t="b">
        <v>0</v>
      </c>
      <c r="U1326" t="s">
        <v>8273</v>
      </c>
      <c r="V1326" t="str">
        <f t="shared" si="168"/>
        <v xml:space="preserve"> </v>
      </c>
      <c r="W1326" s="21" t="str">
        <f t="shared" si="169"/>
        <v xml:space="preserve"> </v>
      </c>
      <c r="X1326" s="21">
        <f t="shared" si="170"/>
        <v>90</v>
      </c>
    </row>
    <row r="1327" spans="1:24" ht="43.2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163"/>
        <v>42734.086053240739</v>
      </c>
      <c r="K1327">
        <v>1480471435</v>
      </c>
      <c r="L1327" s="10">
        <f t="shared" si="164"/>
        <v>42704.086053240739</v>
      </c>
      <c r="M1327" s="11">
        <f t="shared" si="165"/>
        <v>30</v>
      </c>
      <c r="N1327" t="b">
        <v>0</v>
      </c>
      <c r="O1327" s="9">
        <f t="shared" si="166"/>
        <v>2.4299999999999999E-2</v>
      </c>
      <c r="P1327" s="14">
        <f t="shared" si="167"/>
        <v>60.75</v>
      </c>
      <c r="Q1327" s="14" t="s">
        <v>8323</v>
      </c>
      <c r="R1327" s="14" t="s">
        <v>8325</v>
      </c>
      <c r="S1327">
        <v>8</v>
      </c>
      <c r="T1327" t="b">
        <v>0</v>
      </c>
      <c r="U1327" t="s">
        <v>8273</v>
      </c>
      <c r="V1327" t="str">
        <f t="shared" si="168"/>
        <v xml:space="preserve"> </v>
      </c>
      <c r="W1327" s="21" t="str">
        <f t="shared" si="169"/>
        <v xml:space="preserve"> </v>
      </c>
      <c r="X1327" s="21">
        <f t="shared" si="170"/>
        <v>8</v>
      </c>
    </row>
    <row r="1328" spans="1:24" ht="43.2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163"/>
        <v>42019.791990740734</v>
      </c>
      <c r="K1328">
        <v>1417460428</v>
      </c>
      <c r="L1328" s="10">
        <f t="shared" si="164"/>
        <v>41974.791990740734</v>
      </c>
      <c r="M1328" s="11">
        <f t="shared" si="165"/>
        <v>45</v>
      </c>
      <c r="N1328" t="b">
        <v>0</v>
      </c>
      <c r="O1328" s="9">
        <f t="shared" si="166"/>
        <v>1.1299999999999999E-2</v>
      </c>
      <c r="P1328" s="14">
        <f t="shared" si="167"/>
        <v>102.72727272727273</v>
      </c>
      <c r="Q1328" s="14" t="s">
        <v>8323</v>
      </c>
      <c r="R1328" s="14" t="s">
        <v>8325</v>
      </c>
      <c r="S1328">
        <v>11</v>
      </c>
      <c r="T1328" t="b">
        <v>0</v>
      </c>
      <c r="U1328" t="s">
        <v>8273</v>
      </c>
      <c r="V1328" t="str">
        <f t="shared" si="168"/>
        <v xml:space="preserve"> </v>
      </c>
      <c r="W1328" s="21" t="str">
        <f t="shared" si="169"/>
        <v xml:space="preserve"> </v>
      </c>
      <c r="X1328" s="21">
        <f t="shared" si="170"/>
        <v>11</v>
      </c>
    </row>
    <row r="1329" spans="1:24" ht="43.2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163"/>
        <v>42153.678645833337</v>
      </c>
      <c r="K1329">
        <v>1430324235</v>
      </c>
      <c r="L1329" s="10">
        <f t="shared" si="164"/>
        <v>42123.678645833337</v>
      </c>
      <c r="M1329" s="11">
        <f t="shared" si="165"/>
        <v>30</v>
      </c>
      <c r="N1329" t="b">
        <v>0</v>
      </c>
      <c r="O1329" s="9">
        <f t="shared" si="166"/>
        <v>3.5520833333333335E-2</v>
      </c>
      <c r="P1329" s="14">
        <f t="shared" si="167"/>
        <v>41.585365853658537</v>
      </c>
      <c r="Q1329" s="14" t="s">
        <v>8323</v>
      </c>
      <c r="R1329" s="14" t="s">
        <v>8325</v>
      </c>
      <c r="S1329">
        <v>41</v>
      </c>
      <c r="T1329" t="b">
        <v>0</v>
      </c>
      <c r="U1329" t="s">
        <v>8273</v>
      </c>
      <c r="V1329" t="str">
        <f t="shared" si="168"/>
        <v xml:space="preserve"> </v>
      </c>
      <c r="W1329" s="21" t="str">
        <f t="shared" si="169"/>
        <v xml:space="preserve"> </v>
      </c>
      <c r="X1329" s="21">
        <f t="shared" si="170"/>
        <v>41</v>
      </c>
    </row>
    <row r="1330" spans="1:24" ht="43.2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163"/>
        <v>42657.642754629633</v>
      </c>
      <c r="K1330">
        <v>1472570734</v>
      </c>
      <c r="L1330" s="10">
        <f t="shared" si="164"/>
        <v>42612.642754629633</v>
      </c>
      <c r="M1330" s="11">
        <f t="shared" si="165"/>
        <v>45</v>
      </c>
      <c r="N1330" t="b">
        <v>0</v>
      </c>
      <c r="O1330" s="9">
        <f t="shared" si="166"/>
        <v>2.3306666666666667E-2</v>
      </c>
      <c r="P1330" s="14">
        <f t="shared" si="167"/>
        <v>116.53333333333333</v>
      </c>
      <c r="Q1330" s="14" t="s">
        <v>8323</v>
      </c>
      <c r="R1330" s="14" t="s">
        <v>8325</v>
      </c>
      <c r="S1330">
        <v>15</v>
      </c>
      <c r="T1330" t="b">
        <v>0</v>
      </c>
      <c r="U1330" t="s">
        <v>8273</v>
      </c>
      <c r="V1330" t="str">
        <f t="shared" si="168"/>
        <v xml:space="preserve"> </v>
      </c>
      <c r="W1330" s="21" t="str">
        <f t="shared" si="169"/>
        <v xml:space="preserve"> </v>
      </c>
      <c r="X1330" s="21">
        <f t="shared" si="170"/>
        <v>15</v>
      </c>
    </row>
    <row r="1331" spans="1:24" ht="43.2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163"/>
        <v>41975.263252314813</v>
      </c>
      <c r="K1331">
        <v>1414041545</v>
      </c>
      <c r="L1331" s="10">
        <f t="shared" si="164"/>
        <v>41935.221585648149</v>
      </c>
      <c r="M1331" s="11">
        <f t="shared" si="165"/>
        <v>40.041666666664241</v>
      </c>
      <c r="N1331" t="b">
        <v>0</v>
      </c>
      <c r="O1331" s="9">
        <f t="shared" si="166"/>
        <v>8.1600000000000006E-3</v>
      </c>
      <c r="P1331" s="14">
        <f t="shared" si="167"/>
        <v>45.333333333333336</v>
      </c>
      <c r="Q1331" s="14" t="s">
        <v>8323</v>
      </c>
      <c r="R1331" s="14" t="s">
        <v>8325</v>
      </c>
      <c r="S1331">
        <v>9</v>
      </c>
      <c r="T1331" t="b">
        <v>0</v>
      </c>
      <c r="U1331" t="s">
        <v>8273</v>
      </c>
      <c r="V1331" t="str">
        <f t="shared" si="168"/>
        <v xml:space="preserve"> </v>
      </c>
      <c r="W1331" s="21" t="str">
        <f t="shared" si="169"/>
        <v xml:space="preserve"> </v>
      </c>
      <c r="X1331" s="21">
        <f t="shared" si="170"/>
        <v>9</v>
      </c>
    </row>
    <row r="1332" spans="1:24" ht="43.2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163"/>
        <v>42553.166666666672</v>
      </c>
      <c r="K1332">
        <v>1464763109</v>
      </c>
      <c r="L1332" s="10">
        <f t="shared" si="164"/>
        <v>42522.276724537034</v>
      </c>
      <c r="M1332" s="11">
        <f t="shared" si="165"/>
        <v>30.889942129637348</v>
      </c>
      <c r="N1332" t="b">
        <v>0</v>
      </c>
      <c r="O1332" s="9">
        <f t="shared" si="166"/>
        <v>0.22494285714285714</v>
      </c>
      <c r="P1332" s="14">
        <f t="shared" si="167"/>
        <v>157.46</v>
      </c>
      <c r="Q1332" s="14" t="s">
        <v>8323</v>
      </c>
      <c r="R1332" s="14" t="s">
        <v>8325</v>
      </c>
      <c r="S1332">
        <v>50</v>
      </c>
      <c r="T1332" t="b">
        <v>0</v>
      </c>
      <c r="U1332" t="s">
        <v>8273</v>
      </c>
      <c r="V1332" t="str">
        <f t="shared" si="168"/>
        <v xml:space="preserve"> </v>
      </c>
      <c r="W1332" s="21" t="str">
        <f t="shared" si="169"/>
        <v xml:space="preserve"> </v>
      </c>
      <c r="X1332" s="21">
        <f t="shared" si="170"/>
        <v>50</v>
      </c>
    </row>
    <row r="1333" spans="1:24" ht="43.2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163"/>
        <v>42599.50409722222</v>
      </c>
      <c r="K1333">
        <v>1468843554</v>
      </c>
      <c r="L1333" s="10">
        <f t="shared" si="164"/>
        <v>42569.50409722222</v>
      </c>
      <c r="M1333" s="11">
        <f t="shared" si="165"/>
        <v>30</v>
      </c>
      <c r="N1333" t="b">
        <v>0</v>
      </c>
      <c r="O1333" s="9">
        <f t="shared" si="166"/>
        <v>1.3668E-2</v>
      </c>
      <c r="P1333" s="14">
        <f t="shared" si="167"/>
        <v>100.5</v>
      </c>
      <c r="Q1333" s="14" t="s">
        <v>8323</v>
      </c>
      <c r="R1333" s="14" t="s">
        <v>8325</v>
      </c>
      <c r="S1333">
        <v>34</v>
      </c>
      <c r="T1333" t="b">
        <v>0</v>
      </c>
      <c r="U1333" t="s">
        <v>8273</v>
      </c>
      <c r="V1333" t="str">
        <f t="shared" si="168"/>
        <v xml:space="preserve"> </v>
      </c>
      <c r="W1333" s="21" t="str">
        <f t="shared" si="169"/>
        <v xml:space="preserve"> </v>
      </c>
      <c r="X1333" s="21">
        <f t="shared" si="170"/>
        <v>34</v>
      </c>
    </row>
    <row r="1334" spans="1:24" ht="43.2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163"/>
        <v>42762.060277777782</v>
      </c>
      <c r="K1334">
        <v>1482888408</v>
      </c>
      <c r="L1334" s="10">
        <f t="shared" si="164"/>
        <v>42732.060277777782</v>
      </c>
      <c r="M1334" s="11">
        <f t="shared" si="165"/>
        <v>30</v>
      </c>
      <c r="N1334" t="b">
        <v>0</v>
      </c>
      <c r="O1334" s="9">
        <f t="shared" si="166"/>
        <v>0</v>
      </c>
      <c r="P1334" s="14">
        <f t="shared" si="167"/>
        <v>0</v>
      </c>
      <c r="Q1334" s="14" t="s">
        <v>8323</v>
      </c>
      <c r="R1334" s="14" t="s">
        <v>8325</v>
      </c>
      <c r="S1334">
        <v>0</v>
      </c>
      <c r="T1334" t="b">
        <v>0</v>
      </c>
      <c r="U1334" t="s">
        <v>8273</v>
      </c>
      <c r="V1334" t="str">
        <f t="shared" si="168"/>
        <v xml:space="preserve"> </v>
      </c>
      <c r="W1334" s="21" t="str">
        <f t="shared" si="169"/>
        <v xml:space="preserve"> </v>
      </c>
      <c r="X1334" s="21">
        <f t="shared" si="170"/>
        <v>0</v>
      </c>
    </row>
    <row r="1335" spans="1:24" ht="43.2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163"/>
        <v>41836.106770833336</v>
      </c>
      <c r="K1335">
        <v>1402886025</v>
      </c>
      <c r="L1335" s="10">
        <f t="shared" si="164"/>
        <v>41806.106770833336</v>
      </c>
      <c r="M1335" s="11">
        <f t="shared" si="165"/>
        <v>30</v>
      </c>
      <c r="N1335" t="b">
        <v>0</v>
      </c>
      <c r="O1335" s="9">
        <f t="shared" si="166"/>
        <v>0</v>
      </c>
      <c r="P1335" s="14">
        <f t="shared" si="167"/>
        <v>0</v>
      </c>
      <c r="Q1335" s="14" t="s">
        <v>8323</v>
      </c>
      <c r="R1335" s="14" t="s">
        <v>8325</v>
      </c>
      <c r="S1335">
        <v>0</v>
      </c>
      <c r="T1335" t="b">
        <v>0</v>
      </c>
      <c r="U1335" t="s">
        <v>8273</v>
      </c>
      <c r="V1335" t="str">
        <f t="shared" si="168"/>
        <v xml:space="preserve"> </v>
      </c>
      <c r="W1335" s="21" t="str">
        <f t="shared" si="169"/>
        <v xml:space="preserve"> </v>
      </c>
      <c r="X1335" s="21">
        <f t="shared" si="170"/>
        <v>0</v>
      </c>
    </row>
    <row r="1336" spans="1:24" ht="43.2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163"/>
        <v>42440.774155092593</v>
      </c>
      <c r="K1336">
        <v>1455129287</v>
      </c>
      <c r="L1336" s="10">
        <f t="shared" si="164"/>
        <v>42410.774155092593</v>
      </c>
      <c r="M1336" s="11">
        <f t="shared" si="165"/>
        <v>30</v>
      </c>
      <c r="N1336" t="b">
        <v>0</v>
      </c>
      <c r="O1336" s="9">
        <f t="shared" si="166"/>
        <v>0.10754135338345865</v>
      </c>
      <c r="P1336" s="14">
        <f t="shared" si="167"/>
        <v>51.822463768115945</v>
      </c>
      <c r="Q1336" s="14" t="s">
        <v>8323</v>
      </c>
      <c r="R1336" s="14" t="s">
        <v>8325</v>
      </c>
      <c r="S1336">
        <v>276</v>
      </c>
      <c r="T1336" t="b">
        <v>0</v>
      </c>
      <c r="U1336" t="s">
        <v>8273</v>
      </c>
      <c r="V1336" t="str">
        <f t="shared" si="168"/>
        <v xml:space="preserve"> </v>
      </c>
      <c r="W1336" s="21" t="str">
        <f t="shared" si="169"/>
        <v xml:space="preserve"> </v>
      </c>
      <c r="X1336" s="21">
        <f t="shared" si="170"/>
        <v>276</v>
      </c>
    </row>
    <row r="1337" spans="1:24" ht="43.2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163"/>
        <v>42343.936365740738</v>
      </c>
      <c r="K1337">
        <v>1446762502</v>
      </c>
      <c r="L1337" s="10">
        <f t="shared" si="164"/>
        <v>42313.936365740738</v>
      </c>
      <c r="M1337" s="11">
        <f t="shared" si="165"/>
        <v>30</v>
      </c>
      <c r="N1337" t="b">
        <v>0</v>
      </c>
      <c r="O1337" s="9">
        <f t="shared" si="166"/>
        <v>0.1976</v>
      </c>
      <c r="P1337" s="14">
        <f t="shared" si="167"/>
        <v>308.75</v>
      </c>
      <c r="Q1337" s="14" t="s">
        <v>8323</v>
      </c>
      <c r="R1337" s="14" t="s">
        <v>8325</v>
      </c>
      <c r="S1337">
        <v>16</v>
      </c>
      <c r="T1337" t="b">
        <v>0</v>
      </c>
      <c r="U1337" t="s">
        <v>8273</v>
      </c>
      <c r="V1337" t="str">
        <f t="shared" si="168"/>
        <v xml:space="preserve"> </v>
      </c>
      <c r="W1337" s="21" t="str">
        <f t="shared" si="169"/>
        <v xml:space="preserve"> </v>
      </c>
      <c r="X1337" s="21">
        <f t="shared" si="170"/>
        <v>16</v>
      </c>
    </row>
    <row r="1338" spans="1:24" ht="43.2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163"/>
        <v>41990.863750000004</v>
      </c>
      <c r="K1338">
        <v>1415825028</v>
      </c>
      <c r="L1338" s="10">
        <f t="shared" si="164"/>
        <v>41955.863750000004</v>
      </c>
      <c r="M1338" s="11">
        <f t="shared" si="165"/>
        <v>35</v>
      </c>
      <c r="N1338" t="b">
        <v>0</v>
      </c>
      <c r="O1338" s="9">
        <f t="shared" si="166"/>
        <v>0.84946999999999995</v>
      </c>
      <c r="P1338" s="14">
        <f t="shared" si="167"/>
        <v>379.22767857142856</v>
      </c>
      <c r="Q1338" s="14" t="s">
        <v>8323</v>
      </c>
      <c r="R1338" s="14" t="s">
        <v>8325</v>
      </c>
      <c r="S1338">
        <v>224</v>
      </c>
      <c r="T1338" t="b">
        <v>0</v>
      </c>
      <c r="U1338" t="s">
        <v>8273</v>
      </c>
      <c r="V1338" t="str">
        <f t="shared" si="168"/>
        <v xml:space="preserve"> </v>
      </c>
      <c r="W1338" s="21" t="str">
        <f t="shared" si="169"/>
        <v xml:space="preserve"> </v>
      </c>
      <c r="X1338" s="21">
        <f t="shared" si="170"/>
        <v>224</v>
      </c>
    </row>
    <row r="1339" spans="1:24" ht="43.2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163"/>
        <v>42797.577303240745</v>
      </c>
      <c r="K1339">
        <v>1485957079</v>
      </c>
      <c r="L1339" s="10">
        <f t="shared" si="164"/>
        <v>42767.577303240745</v>
      </c>
      <c r="M1339" s="11">
        <f t="shared" si="165"/>
        <v>30</v>
      </c>
      <c r="N1339" t="b">
        <v>0</v>
      </c>
      <c r="O1339" s="9">
        <f t="shared" si="166"/>
        <v>0.49381999999999998</v>
      </c>
      <c r="P1339" s="14">
        <f t="shared" si="167"/>
        <v>176.36428571428573</v>
      </c>
      <c r="Q1339" s="14" t="s">
        <v>8323</v>
      </c>
      <c r="R1339" s="14" t="s">
        <v>8325</v>
      </c>
      <c r="S1339">
        <v>140</v>
      </c>
      <c r="T1339" t="b">
        <v>0</v>
      </c>
      <c r="U1339" t="s">
        <v>8273</v>
      </c>
      <c r="V1339" t="str">
        <f t="shared" si="168"/>
        <v xml:space="preserve"> </v>
      </c>
      <c r="W1339" s="21" t="str">
        <f t="shared" si="169"/>
        <v xml:space="preserve"> </v>
      </c>
      <c r="X1339" s="21">
        <f t="shared" si="170"/>
        <v>140</v>
      </c>
    </row>
    <row r="1340" spans="1:24" ht="57.6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163"/>
        <v>42218.803622685184</v>
      </c>
      <c r="K1340">
        <v>1435951033</v>
      </c>
      <c r="L1340" s="10">
        <f t="shared" si="164"/>
        <v>42188.803622685184</v>
      </c>
      <c r="M1340" s="11">
        <f t="shared" si="165"/>
        <v>30</v>
      </c>
      <c r="N1340" t="b">
        <v>0</v>
      </c>
      <c r="O1340" s="9">
        <f t="shared" si="166"/>
        <v>3.3033333333333331E-2</v>
      </c>
      <c r="P1340" s="14">
        <f t="shared" si="167"/>
        <v>66.066666666666663</v>
      </c>
      <c r="Q1340" s="14" t="s">
        <v>8323</v>
      </c>
      <c r="R1340" s="14" t="s">
        <v>8325</v>
      </c>
      <c r="S1340">
        <v>15</v>
      </c>
      <c r="T1340" t="b">
        <v>0</v>
      </c>
      <c r="U1340" t="s">
        <v>8273</v>
      </c>
      <c r="V1340" t="str">
        <f t="shared" si="168"/>
        <v xml:space="preserve"> </v>
      </c>
      <c r="W1340" s="21" t="str">
        <f t="shared" si="169"/>
        <v xml:space="preserve"> </v>
      </c>
      <c r="X1340" s="21">
        <f t="shared" si="170"/>
        <v>15</v>
      </c>
    </row>
    <row r="1341" spans="1:24" ht="28.8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163"/>
        <v>41981.688831018517</v>
      </c>
      <c r="K1341">
        <v>1414164715</v>
      </c>
      <c r="L1341" s="10">
        <f t="shared" si="164"/>
        <v>41936.647164351853</v>
      </c>
      <c r="M1341" s="11">
        <f t="shared" si="165"/>
        <v>45.041666666664241</v>
      </c>
      <c r="N1341" t="b">
        <v>0</v>
      </c>
      <c r="O1341" s="9">
        <f t="shared" si="166"/>
        <v>6.6339999999999996E-2</v>
      </c>
      <c r="P1341" s="14">
        <f t="shared" si="167"/>
        <v>89.648648648648646</v>
      </c>
      <c r="Q1341" s="14" t="s">
        <v>8323</v>
      </c>
      <c r="R1341" s="14" t="s">
        <v>8325</v>
      </c>
      <c r="S1341">
        <v>37</v>
      </c>
      <c r="T1341" t="b">
        <v>0</v>
      </c>
      <c r="U1341" t="s">
        <v>8273</v>
      </c>
      <c r="V1341" t="str">
        <f t="shared" si="168"/>
        <v xml:space="preserve"> </v>
      </c>
      <c r="W1341" s="21" t="str">
        <f t="shared" si="169"/>
        <v xml:space="preserve"> </v>
      </c>
      <c r="X1341" s="21">
        <f t="shared" si="170"/>
        <v>37</v>
      </c>
    </row>
    <row r="1342" spans="1:24" ht="43.2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163"/>
        <v>41866.595520833333</v>
      </c>
      <c r="K1342">
        <v>1405520253</v>
      </c>
      <c r="L1342" s="10">
        <f t="shared" si="164"/>
        <v>41836.595520833333</v>
      </c>
      <c r="M1342" s="11">
        <f t="shared" si="165"/>
        <v>30</v>
      </c>
      <c r="N1342" t="b">
        <v>0</v>
      </c>
      <c r="O1342" s="9">
        <f t="shared" si="166"/>
        <v>0</v>
      </c>
      <c r="P1342" s="14">
        <f t="shared" si="167"/>
        <v>0</v>
      </c>
      <c r="Q1342" s="14" t="s">
        <v>8323</v>
      </c>
      <c r="R1342" s="14" t="s">
        <v>8325</v>
      </c>
      <c r="S1342">
        <v>0</v>
      </c>
      <c r="T1342" t="b">
        <v>0</v>
      </c>
      <c r="U1342" t="s">
        <v>8273</v>
      </c>
      <c r="V1342" t="str">
        <f t="shared" si="168"/>
        <v xml:space="preserve"> </v>
      </c>
      <c r="W1342" s="21" t="str">
        <f t="shared" si="169"/>
        <v xml:space="preserve"> </v>
      </c>
      <c r="X1342" s="21">
        <f t="shared" si="170"/>
        <v>0</v>
      </c>
    </row>
    <row r="1343" spans="1:24" ht="57.6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163"/>
        <v>42644.624039351853</v>
      </c>
      <c r="K1343">
        <v>1472569117</v>
      </c>
      <c r="L1343" s="10">
        <f t="shared" si="164"/>
        <v>42612.624039351853</v>
      </c>
      <c r="M1343" s="11">
        <f t="shared" si="165"/>
        <v>32</v>
      </c>
      <c r="N1343" t="b">
        <v>0</v>
      </c>
      <c r="O1343" s="9">
        <f t="shared" si="166"/>
        <v>0.7036</v>
      </c>
      <c r="P1343" s="14">
        <f t="shared" si="167"/>
        <v>382.39130434782606</v>
      </c>
      <c r="Q1343" s="14" t="s">
        <v>8323</v>
      </c>
      <c r="R1343" s="14" t="s">
        <v>8325</v>
      </c>
      <c r="S1343">
        <v>46</v>
      </c>
      <c r="T1343" t="b">
        <v>0</v>
      </c>
      <c r="U1343" t="s">
        <v>8273</v>
      </c>
      <c r="V1343" t="str">
        <f t="shared" si="168"/>
        <v xml:space="preserve"> </v>
      </c>
      <c r="W1343" s="21" t="str">
        <f t="shared" si="169"/>
        <v xml:space="preserve"> </v>
      </c>
      <c r="X1343" s="21">
        <f t="shared" si="170"/>
        <v>46</v>
      </c>
    </row>
    <row r="1344" spans="1:24" ht="43.2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163"/>
        <v>42202.816423611104</v>
      </c>
      <c r="K1344">
        <v>1434569739</v>
      </c>
      <c r="L1344" s="10">
        <f t="shared" si="164"/>
        <v>42172.816423611104</v>
      </c>
      <c r="M1344" s="11">
        <f t="shared" si="165"/>
        <v>30</v>
      </c>
      <c r="N1344" t="b">
        <v>0</v>
      </c>
      <c r="O1344" s="9">
        <f t="shared" si="166"/>
        <v>2E-3</v>
      </c>
      <c r="P1344" s="14">
        <f t="shared" si="167"/>
        <v>100</v>
      </c>
      <c r="Q1344" s="14" t="s">
        <v>8323</v>
      </c>
      <c r="R1344" s="14" t="s">
        <v>8325</v>
      </c>
      <c r="S1344">
        <v>1</v>
      </c>
      <c r="T1344" t="b">
        <v>0</v>
      </c>
      <c r="U1344" t="s">
        <v>8273</v>
      </c>
      <c r="V1344" t="str">
        <f t="shared" si="168"/>
        <v xml:space="preserve"> </v>
      </c>
      <c r="W1344" s="21" t="str">
        <f t="shared" si="169"/>
        <v xml:space="preserve"> </v>
      </c>
      <c r="X1344" s="21">
        <f t="shared" si="170"/>
        <v>1</v>
      </c>
    </row>
    <row r="1345" spans="1:24" ht="43.2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163"/>
        <v>42601.165972222225</v>
      </c>
      <c r="K1345">
        <v>1466512683</v>
      </c>
      <c r="L1345" s="10">
        <f t="shared" si="164"/>
        <v>42542.526423611111</v>
      </c>
      <c r="M1345" s="11">
        <f t="shared" si="165"/>
        <v>58.639548611114151</v>
      </c>
      <c r="N1345" t="b">
        <v>0</v>
      </c>
      <c r="O1345" s="9">
        <f t="shared" si="166"/>
        <v>1.02298</v>
      </c>
      <c r="P1345" s="14">
        <f t="shared" si="167"/>
        <v>158.35603715170279</v>
      </c>
      <c r="Q1345" s="14" t="s">
        <v>8323</v>
      </c>
      <c r="R1345" s="14" t="s">
        <v>8325</v>
      </c>
      <c r="S1345">
        <v>323</v>
      </c>
      <c r="T1345" t="b">
        <v>0</v>
      </c>
      <c r="U1345" t="s">
        <v>8273</v>
      </c>
      <c r="V1345" t="str">
        <f t="shared" si="168"/>
        <v xml:space="preserve"> </v>
      </c>
      <c r="W1345" s="21" t="str">
        <f t="shared" si="169"/>
        <v xml:space="preserve"> </v>
      </c>
      <c r="X1345" s="21">
        <f t="shared" si="170"/>
        <v>323</v>
      </c>
    </row>
    <row r="1346" spans="1:24" ht="43.2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ref="J1346:J1409" si="171">(((I1346/60)/60)/24)+DATE(1970,1,1)</f>
        <v>42551.789803240739</v>
      </c>
      <c r="K1346">
        <v>1464807439</v>
      </c>
      <c r="L1346" s="10">
        <f t="shared" ref="L1346:L1409" si="172">(((K1346/60)/60)/24)+DATE(1970,1,1)</f>
        <v>42522.789803240739</v>
      </c>
      <c r="M1346" s="11">
        <f t="shared" ref="M1346:M1409" si="173">J1346-L1346</f>
        <v>29</v>
      </c>
      <c r="N1346" t="b">
        <v>0</v>
      </c>
      <c r="O1346" s="9">
        <f t="shared" ref="O1346:O1409" si="174">E1346/D1346</f>
        <v>3.7773333333333334</v>
      </c>
      <c r="P1346" s="14">
        <f t="shared" ref="P1346:P1409" si="175">IF(E1346&gt;0,(E1346/S1346),0)</f>
        <v>40.762589928057551</v>
      </c>
      <c r="Q1346" s="14" t="s">
        <v>8326</v>
      </c>
      <c r="R1346" s="14" t="s">
        <v>8327</v>
      </c>
      <c r="S1346">
        <v>139</v>
      </c>
      <c r="T1346" t="b">
        <v>1</v>
      </c>
      <c r="U1346" t="s">
        <v>8274</v>
      </c>
      <c r="V1346">
        <f t="shared" si="168"/>
        <v>139</v>
      </c>
      <c r="W1346" s="21" t="str">
        <f t="shared" si="169"/>
        <v xml:space="preserve"> </v>
      </c>
      <c r="X1346" s="21" t="str">
        <f t="shared" si="170"/>
        <v xml:space="preserve"> </v>
      </c>
    </row>
    <row r="1347" spans="1:24" ht="43.2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si="171"/>
        <v>41834.814340277779</v>
      </c>
      <c r="K1347">
        <v>1402342359</v>
      </c>
      <c r="L1347" s="10">
        <f t="shared" si="172"/>
        <v>41799.814340277779</v>
      </c>
      <c r="M1347" s="11">
        <f t="shared" si="173"/>
        <v>35</v>
      </c>
      <c r="N1347" t="b">
        <v>0</v>
      </c>
      <c r="O1347" s="9">
        <f t="shared" si="174"/>
        <v>1.25</v>
      </c>
      <c r="P1347" s="14">
        <f t="shared" si="175"/>
        <v>53.571428571428569</v>
      </c>
      <c r="Q1347" s="14" t="s">
        <v>8326</v>
      </c>
      <c r="R1347" s="14" t="s">
        <v>8327</v>
      </c>
      <c r="S1347">
        <v>7</v>
      </c>
      <c r="T1347" t="b">
        <v>1</v>
      </c>
      <c r="U1347" t="s">
        <v>8274</v>
      </c>
      <c r="V1347">
        <f t="shared" ref="V1347:V1410" si="176">IF(F1347 = "successful",S1347," ")</f>
        <v>7</v>
      </c>
      <c r="W1347" s="21" t="str">
        <f t="shared" ref="W1347:W1410" si="177">IF(F1347 = "failed",S1347," ")</f>
        <v xml:space="preserve"> </v>
      </c>
      <c r="X1347" s="21" t="str">
        <f t="shared" ref="X1347:X1410" si="178">IF(F1347 = "canceled",S1347," ")</f>
        <v xml:space="preserve"> </v>
      </c>
    </row>
    <row r="1348" spans="1:24" ht="43.2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171"/>
        <v>41452.075821759259</v>
      </c>
      <c r="K1348">
        <v>1369705751</v>
      </c>
      <c r="L1348" s="10">
        <f t="shared" si="172"/>
        <v>41422.075821759259</v>
      </c>
      <c r="M1348" s="11">
        <f t="shared" si="173"/>
        <v>30</v>
      </c>
      <c r="N1348" t="b">
        <v>0</v>
      </c>
      <c r="O1348" s="9">
        <f t="shared" si="174"/>
        <v>1.473265306122449</v>
      </c>
      <c r="P1348" s="14">
        <f t="shared" si="175"/>
        <v>48.449664429530202</v>
      </c>
      <c r="Q1348" s="14" t="s">
        <v>8326</v>
      </c>
      <c r="R1348" s="14" t="s">
        <v>8327</v>
      </c>
      <c r="S1348">
        <v>149</v>
      </c>
      <c r="T1348" t="b">
        <v>1</v>
      </c>
      <c r="U1348" t="s">
        <v>8274</v>
      </c>
      <c r="V1348">
        <f t="shared" si="176"/>
        <v>149</v>
      </c>
      <c r="W1348" s="21" t="str">
        <f t="shared" si="177"/>
        <v xml:space="preserve"> </v>
      </c>
      <c r="X1348" s="21" t="str">
        <f t="shared" si="178"/>
        <v xml:space="preserve"> </v>
      </c>
    </row>
    <row r="1349" spans="1:24" ht="43.2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171"/>
        <v>42070.638020833328</v>
      </c>
      <c r="K1349">
        <v>1423149525</v>
      </c>
      <c r="L1349" s="10">
        <f t="shared" si="172"/>
        <v>42040.638020833328</v>
      </c>
      <c r="M1349" s="11">
        <f t="shared" si="173"/>
        <v>30</v>
      </c>
      <c r="N1349" t="b">
        <v>0</v>
      </c>
      <c r="O1349" s="9">
        <f t="shared" si="174"/>
        <v>1.022</v>
      </c>
      <c r="P1349" s="14">
        <f t="shared" si="175"/>
        <v>82.41935483870968</v>
      </c>
      <c r="Q1349" s="14" t="s">
        <v>8326</v>
      </c>
      <c r="R1349" s="14" t="s">
        <v>8327</v>
      </c>
      <c r="S1349">
        <v>31</v>
      </c>
      <c r="T1349" t="b">
        <v>1</v>
      </c>
      <c r="U1349" t="s">
        <v>8274</v>
      </c>
      <c r="V1349">
        <f t="shared" si="176"/>
        <v>31</v>
      </c>
      <c r="W1349" s="21" t="str">
        <f t="shared" si="177"/>
        <v xml:space="preserve"> </v>
      </c>
      <c r="X1349" s="21" t="str">
        <f t="shared" si="178"/>
        <v xml:space="preserve"> </v>
      </c>
    </row>
    <row r="1350" spans="1:24" ht="43.2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171"/>
        <v>41991.506168981476</v>
      </c>
      <c r="K1350">
        <v>1416485333</v>
      </c>
      <c r="L1350" s="10">
        <f t="shared" si="172"/>
        <v>41963.506168981476</v>
      </c>
      <c r="M1350" s="11">
        <f t="shared" si="173"/>
        <v>28</v>
      </c>
      <c r="N1350" t="b">
        <v>0</v>
      </c>
      <c r="O1350" s="9">
        <f t="shared" si="174"/>
        <v>1.018723404255319</v>
      </c>
      <c r="P1350" s="14">
        <f t="shared" si="175"/>
        <v>230.19230769230768</v>
      </c>
      <c r="Q1350" s="14" t="s">
        <v>8326</v>
      </c>
      <c r="R1350" s="14" t="s">
        <v>8327</v>
      </c>
      <c r="S1350">
        <v>26</v>
      </c>
      <c r="T1350" t="b">
        <v>1</v>
      </c>
      <c r="U1350" t="s">
        <v>8274</v>
      </c>
      <c r="V1350">
        <f t="shared" si="176"/>
        <v>26</v>
      </c>
      <c r="W1350" s="21" t="str">
        <f t="shared" si="177"/>
        <v xml:space="preserve"> </v>
      </c>
      <c r="X1350" s="21" t="str">
        <f t="shared" si="178"/>
        <v xml:space="preserve"> </v>
      </c>
    </row>
    <row r="1351" spans="1:24" ht="43.2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171"/>
        <v>42354.290972222225</v>
      </c>
      <c r="K1351">
        <v>1447055935</v>
      </c>
      <c r="L1351" s="10">
        <f t="shared" si="172"/>
        <v>42317.33258101852</v>
      </c>
      <c r="M1351" s="11">
        <f t="shared" si="173"/>
        <v>36.958391203705105</v>
      </c>
      <c r="N1351" t="b">
        <v>0</v>
      </c>
      <c r="O1351" s="9">
        <f t="shared" si="174"/>
        <v>2.0419999999999998</v>
      </c>
      <c r="P1351" s="14">
        <f t="shared" si="175"/>
        <v>59.360465116279073</v>
      </c>
      <c r="Q1351" s="14" t="s">
        <v>8326</v>
      </c>
      <c r="R1351" s="14" t="s">
        <v>8327</v>
      </c>
      <c r="S1351">
        <v>172</v>
      </c>
      <c r="T1351" t="b">
        <v>1</v>
      </c>
      <c r="U1351" t="s">
        <v>8274</v>
      </c>
      <c r="V1351">
        <f t="shared" si="176"/>
        <v>172</v>
      </c>
      <c r="W1351" s="21" t="str">
        <f t="shared" si="177"/>
        <v xml:space="preserve"> </v>
      </c>
      <c r="X1351" s="21" t="str">
        <f t="shared" si="178"/>
        <v xml:space="preserve"> </v>
      </c>
    </row>
    <row r="1352" spans="1:24" ht="43.2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171"/>
        <v>42364.013124999998</v>
      </c>
      <c r="K1352">
        <v>1448497134</v>
      </c>
      <c r="L1352" s="10">
        <f t="shared" si="172"/>
        <v>42334.013124999998</v>
      </c>
      <c r="M1352" s="11">
        <f t="shared" si="173"/>
        <v>30</v>
      </c>
      <c r="N1352" t="b">
        <v>0</v>
      </c>
      <c r="O1352" s="9">
        <f t="shared" si="174"/>
        <v>1.0405</v>
      </c>
      <c r="P1352" s="14">
        <f t="shared" si="175"/>
        <v>66.698717948717942</v>
      </c>
      <c r="Q1352" s="14" t="s">
        <v>8326</v>
      </c>
      <c r="R1352" s="14" t="s">
        <v>8327</v>
      </c>
      <c r="S1352">
        <v>78</v>
      </c>
      <c r="T1352" t="b">
        <v>1</v>
      </c>
      <c r="U1352" t="s">
        <v>8274</v>
      </c>
      <c r="V1352">
        <f t="shared" si="176"/>
        <v>78</v>
      </c>
      <c r="W1352" s="21" t="str">
        <f t="shared" si="177"/>
        <v xml:space="preserve"> </v>
      </c>
      <c r="X1352" s="21" t="str">
        <f t="shared" si="178"/>
        <v xml:space="preserve"> </v>
      </c>
    </row>
    <row r="1353" spans="1:24" ht="28.8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171"/>
        <v>42412.74009259259</v>
      </c>
      <c r="K1353">
        <v>1452707144</v>
      </c>
      <c r="L1353" s="10">
        <f t="shared" si="172"/>
        <v>42382.74009259259</v>
      </c>
      <c r="M1353" s="11">
        <f t="shared" si="173"/>
        <v>30</v>
      </c>
      <c r="N1353" t="b">
        <v>0</v>
      </c>
      <c r="O1353" s="9">
        <f t="shared" si="174"/>
        <v>1.0126500000000001</v>
      </c>
      <c r="P1353" s="14">
        <f t="shared" si="175"/>
        <v>168.77500000000001</v>
      </c>
      <c r="Q1353" s="14" t="s">
        <v>8326</v>
      </c>
      <c r="R1353" s="14" t="s">
        <v>8327</v>
      </c>
      <c r="S1353">
        <v>120</v>
      </c>
      <c r="T1353" t="b">
        <v>1</v>
      </c>
      <c r="U1353" t="s">
        <v>8274</v>
      </c>
      <c r="V1353">
        <f t="shared" si="176"/>
        <v>120</v>
      </c>
      <c r="W1353" s="21" t="str">
        <f t="shared" si="177"/>
        <v xml:space="preserve"> </v>
      </c>
      <c r="X1353" s="21" t="str">
        <f t="shared" si="178"/>
        <v xml:space="preserve"> </v>
      </c>
    </row>
    <row r="1354" spans="1:24" ht="43.2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171"/>
        <v>42252.165972222225</v>
      </c>
      <c r="K1354">
        <v>1436968366</v>
      </c>
      <c r="L1354" s="10">
        <f t="shared" si="172"/>
        <v>42200.578310185185</v>
      </c>
      <c r="M1354" s="11">
        <f t="shared" si="173"/>
        <v>51.587662037039991</v>
      </c>
      <c r="N1354" t="b">
        <v>0</v>
      </c>
      <c r="O1354" s="9">
        <f t="shared" si="174"/>
        <v>1.3613999999999999</v>
      </c>
      <c r="P1354" s="14">
        <f t="shared" si="175"/>
        <v>59.973568281938327</v>
      </c>
      <c r="Q1354" s="14" t="s">
        <v>8326</v>
      </c>
      <c r="R1354" s="14" t="s">
        <v>8327</v>
      </c>
      <c r="S1354">
        <v>227</v>
      </c>
      <c r="T1354" t="b">
        <v>1</v>
      </c>
      <c r="U1354" t="s">
        <v>8274</v>
      </c>
      <c r="V1354">
        <f t="shared" si="176"/>
        <v>227</v>
      </c>
      <c r="W1354" s="21" t="str">
        <f t="shared" si="177"/>
        <v xml:space="preserve"> </v>
      </c>
      <c r="X1354" s="21" t="str">
        <f t="shared" si="178"/>
        <v xml:space="preserve"> </v>
      </c>
    </row>
    <row r="1355" spans="1:24" ht="43.2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171"/>
        <v>41344</v>
      </c>
      <c r="K1355">
        <v>1359946188</v>
      </c>
      <c r="L1355" s="10">
        <f t="shared" si="172"/>
        <v>41309.11791666667</v>
      </c>
      <c r="M1355" s="11">
        <f t="shared" si="173"/>
        <v>34.882083333330229</v>
      </c>
      <c r="N1355" t="b">
        <v>0</v>
      </c>
      <c r="O1355" s="9">
        <f t="shared" si="174"/>
        <v>1.3360000000000001</v>
      </c>
      <c r="P1355" s="14">
        <f t="shared" si="175"/>
        <v>31.80952380952381</v>
      </c>
      <c r="Q1355" s="14" t="s">
        <v>8326</v>
      </c>
      <c r="R1355" s="14" t="s">
        <v>8327</v>
      </c>
      <c r="S1355">
        <v>42</v>
      </c>
      <c r="T1355" t="b">
        <v>1</v>
      </c>
      <c r="U1355" t="s">
        <v>8274</v>
      </c>
      <c r="V1355">
        <f t="shared" si="176"/>
        <v>42</v>
      </c>
      <c r="W1355" s="21" t="str">
        <f t="shared" si="177"/>
        <v xml:space="preserve"> </v>
      </c>
      <c r="X1355" s="21" t="str">
        <f t="shared" si="178"/>
        <v xml:space="preserve"> </v>
      </c>
    </row>
    <row r="1356" spans="1:24" ht="43.2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171"/>
        <v>42532.807627314818</v>
      </c>
      <c r="K1356">
        <v>1463080979</v>
      </c>
      <c r="L1356" s="10">
        <f t="shared" si="172"/>
        <v>42502.807627314818</v>
      </c>
      <c r="M1356" s="11">
        <f t="shared" si="173"/>
        <v>30</v>
      </c>
      <c r="N1356" t="b">
        <v>0</v>
      </c>
      <c r="O1356" s="9">
        <f t="shared" si="174"/>
        <v>1.3025</v>
      </c>
      <c r="P1356" s="14">
        <f t="shared" si="175"/>
        <v>24.421875</v>
      </c>
      <c r="Q1356" s="14" t="s">
        <v>8326</v>
      </c>
      <c r="R1356" s="14" t="s">
        <v>8327</v>
      </c>
      <c r="S1356">
        <v>64</v>
      </c>
      <c r="T1356" t="b">
        <v>1</v>
      </c>
      <c r="U1356" t="s">
        <v>8274</v>
      </c>
      <c r="V1356">
        <f t="shared" si="176"/>
        <v>64</v>
      </c>
      <c r="W1356" s="21" t="str">
        <f t="shared" si="177"/>
        <v xml:space="preserve"> </v>
      </c>
      <c r="X1356" s="21" t="str">
        <f t="shared" si="178"/>
        <v xml:space="preserve"> </v>
      </c>
    </row>
    <row r="1357" spans="1:24" ht="57.6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171"/>
        <v>41243.416666666664</v>
      </c>
      <c r="K1357">
        <v>1351663605</v>
      </c>
      <c r="L1357" s="10">
        <f t="shared" si="172"/>
        <v>41213.254687499997</v>
      </c>
      <c r="M1357" s="11">
        <f t="shared" si="173"/>
        <v>30.161979166667152</v>
      </c>
      <c r="N1357" t="b">
        <v>0</v>
      </c>
      <c r="O1357" s="9">
        <f t="shared" si="174"/>
        <v>1.2267999999999999</v>
      </c>
      <c r="P1357" s="14">
        <f t="shared" si="175"/>
        <v>25.347107438016529</v>
      </c>
      <c r="Q1357" s="14" t="s">
        <v>8326</v>
      </c>
      <c r="R1357" s="14" t="s">
        <v>8327</v>
      </c>
      <c r="S1357">
        <v>121</v>
      </c>
      <c r="T1357" t="b">
        <v>1</v>
      </c>
      <c r="U1357" t="s">
        <v>8274</v>
      </c>
      <c r="V1357">
        <f t="shared" si="176"/>
        <v>121</v>
      </c>
      <c r="W1357" s="21" t="str">
        <f t="shared" si="177"/>
        <v xml:space="preserve"> </v>
      </c>
      <c r="X1357" s="21" t="str">
        <f t="shared" si="178"/>
        <v xml:space="preserve"> </v>
      </c>
    </row>
    <row r="1358" spans="1:24" ht="43.2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171"/>
        <v>41460.038888888892</v>
      </c>
      <c r="K1358">
        <v>1370393760</v>
      </c>
      <c r="L1358" s="10">
        <f t="shared" si="172"/>
        <v>41430.038888888892</v>
      </c>
      <c r="M1358" s="11">
        <f t="shared" si="173"/>
        <v>30</v>
      </c>
      <c r="N1358" t="b">
        <v>0</v>
      </c>
      <c r="O1358" s="9">
        <f t="shared" si="174"/>
        <v>1.8281058823529412</v>
      </c>
      <c r="P1358" s="14">
        <f t="shared" si="175"/>
        <v>71.443218390804603</v>
      </c>
      <c r="Q1358" s="14" t="s">
        <v>8326</v>
      </c>
      <c r="R1358" s="14" t="s">
        <v>8327</v>
      </c>
      <c r="S1358">
        <v>87</v>
      </c>
      <c r="T1358" t="b">
        <v>1</v>
      </c>
      <c r="U1358" t="s">
        <v>8274</v>
      </c>
      <c r="V1358">
        <f t="shared" si="176"/>
        <v>87</v>
      </c>
      <c r="W1358" s="21" t="str">
        <f t="shared" si="177"/>
        <v xml:space="preserve"> </v>
      </c>
      <c r="X1358" s="21" t="str">
        <f t="shared" si="178"/>
        <v xml:space="preserve"> </v>
      </c>
    </row>
    <row r="1359" spans="1:24" ht="43.2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171"/>
        <v>41334.249305555553</v>
      </c>
      <c r="K1359">
        <v>1359587137</v>
      </c>
      <c r="L1359" s="10">
        <f t="shared" si="172"/>
        <v>41304.962233796294</v>
      </c>
      <c r="M1359" s="11">
        <f t="shared" si="173"/>
        <v>29.287071759259561</v>
      </c>
      <c r="N1359" t="b">
        <v>0</v>
      </c>
      <c r="O1359" s="9">
        <f t="shared" si="174"/>
        <v>1.2529999999999999</v>
      </c>
      <c r="P1359" s="14">
        <f t="shared" si="175"/>
        <v>38.553846153846152</v>
      </c>
      <c r="Q1359" s="14" t="s">
        <v>8326</v>
      </c>
      <c r="R1359" s="14" t="s">
        <v>8327</v>
      </c>
      <c r="S1359">
        <v>65</v>
      </c>
      <c r="T1359" t="b">
        <v>1</v>
      </c>
      <c r="U1359" t="s">
        <v>8274</v>
      </c>
      <c r="V1359">
        <f t="shared" si="176"/>
        <v>65</v>
      </c>
      <c r="W1359" s="21" t="str">
        <f t="shared" si="177"/>
        <v xml:space="preserve"> </v>
      </c>
      <c r="X1359" s="21" t="str">
        <f t="shared" si="178"/>
        <v xml:space="preserve"> </v>
      </c>
    </row>
    <row r="1360" spans="1:24" ht="43.2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171"/>
        <v>40719.570868055554</v>
      </c>
      <c r="K1360">
        <v>1306417323</v>
      </c>
      <c r="L1360" s="10">
        <f t="shared" si="172"/>
        <v>40689.570868055554</v>
      </c>
      <c r="M1360" s="11">
        <f t="shared" si="173"/>
        <v>30</v>
      </c>
      <c r="N1360" t="b">
        <v>0</v>
      </c>
      <c r="O1360" s="9">
        <f t="shared" si="174"/>
        <v>1.1166666666666667</v>
      </c>
      <c r="P1360" s="14">
        <f t="shared" si="175"/>
        <v>68.367346938775512</v>
      </c>
      <c r="Q1360" s="14" t="s">
        <v>8326</v>
      </c>
      <c r="R1360" s="14" t="s">
        <v>8327</v>
      </c>
      <c r="S1360">
        <v>49</v>
      </c>
      <c r="T1360" t="b">
        <v>1</v>
      </c>
      <c r="U1360" t="s">
        <v>8274</v>
      </c>
      <c r="V1360">
        <f t="shared" si="176"/>
        <v>49</v>
      </c>
      <c r="W1360" s="21" t="str">
        <f t="shared" si="177"/>
        <v xml:space="preserve"> </v>
      </c>
      <c r="X1360" s="21" t="str">
        <f t="shared" si="178"/>
        <v xml:space="preserve"> </v>
      </c>
    </row>
    <row r="1361" spans="1:24" ht="43.2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171"/>
        <v>40730.814699074072</v>
      </c>
      <c r="K1361">
        <v>1304623990</v>
      </c>
      <c r="L1361" s="10">
        <f t="shared" si="172"/>
        <v>40668.814699074072</v>
      </c>
      <c r="M1361" s="11">
        <f t="shared" si="173"/>
        <v>62</v>
      </c>
      <c r="N1361" t="b">
        <v>0</v>
      </c>
      <c r="O1361" s="9">
        <f t="shared" si="174"/>
        <v>1.1575757575757575</v>
      </c>
      <c r="P1361" s="14">
        <f t="shared" si="175"/>
        <v>40.210526315789473</v>
      </c>
      <c r="Q1361" s="14" t="s">
        <v>8326</v>
      </c>
      <c r="R1361" s="14" t="s">
        <v>8327</v>
      </c>
      <c r="S1361">
        <v>19</v>
      </c>
      <c r="T1361" t="b">
        <v>1</v>
      </c>
      <c r="U1361" t="s">
        <v>8274</v>
      </c>
      <c r="V1361">
        <f t="shared" si="176"/>
        <v>19</v>
      </c>
      <c r="W1361" s="21" t="str">
        <f t="shared" si="177"/>
        <v xml:space="preserve"> </v>
      </c>
      <c r="X1361" s="21" t="str">
        <f t="shared" si="178"/>
        <v xml:space="preserve"> </v>
      </c>
    </row>
    <row r="1362" spans="1:24" ht="28.8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171"/>
        <v>41123.900694444441</v>
      </c>
      <c r="K1362">
        <v>1341524220</v>
      </c>
      <c r="L1362" s="10">
        <f t="shared" si="172"/>
        <v>41095.900694444441</v>
      </c>
      <c r="M1362" s="11">
        <f t="shared" si="173"/>
        <v>28</v>
      </c>
      <c r="N1362" t="b">
        <v>0</v>
      </c>
      <c r="O1362" s="9">
        <f t="shared" si="174"/>
        <v>1.732</v>
      </c>
      <c r="P1362" s="14">
        <f t="shared" si="175"/>
        <v>32.074074074074076</v>
      </c>
      <c r="Q1362" s="14" t="s">
        <v>8326</v>
      </c>
      <c r="R1362" s="14" t="s">
        <v>8327</v>
      </c>
      <c r="S1362">
        <v>81</v>
      </c>
      <c r="T1362" t="b">
        <v>1</v>
      </c>
      <c r="U1362" t="s">
        <v>8274</v>
      </c>
      <c r="V1362">
        <f t="shared" si="176"/>
        <v>81</v>
      </c>
      <c r="W1362" s="21" t="str">
        <f t="shared" si="177"/>
        <v xml:space="preserve"> </v>
      </c>
      <c r="X1362" s="21" t="str">
        <f t="shared" si="178"/>
        <v xml:space="preserve"> </v>
      </c>
    </row>
    <row r="1363" spans="1:24" ht="43.2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171"/>
        <v>41811.717268518521</v>
      </c>
      <c r="K1363">
        <v>1400778772</v>
      </c>
      <c r="L1363" s="10">
        <f t="shared" si="172"/>
        <v>41781.717268518521</v>
      </c>
      <c r="M1363" s="11">
        <f t="shared" si="173"/>
        <v>30</v>
      </c>
      <c r="N1363" t="b">
        <v>0</v>
      </c>
      <c r="O1363" s="9">
        <f t="shared" si="174"/>
        <v>1.2598333333333334</v>
      </c>
      <c r="P1363" s="14">
        <f t="shared" si="175"/>
        <v>28.632575757575758</v>
      </c>
      <c r="Q1363" s="14" t="s">
        <v>8326</v>
      </c>
      <c r="R1363" s="14" t="s">
        <v>8327</v>
      </c>
      <c r="S1363">
        <v>264</v>
      </c>
      <c r="T1363" t="b">
        <v>1</v>
      </c>
      <c r="U1363" t="s">
        <v>8274</v>
      </c>
      <c r="V1363">
        <f t="shared" si="176"/>
        <v>264</v>
      </c>
      <c r="W1363" s="21" t="str">
        <f t="shared" si="177"/>
        <v xml:space="preserve"> </v>
      </c>
      <c r="X1363" s="21" t="str">
        <f t="shared" si="178"/>
        <v xml:space="preserve"> </v>
      </c>
    </row>
    <row r="1364" spans="1:24" ht="43.2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171"/>
        <v>41524.934386574074</v>
      </c>
      <c r="K1364">
        <v>1373408731</v>
      </c>
      <c r="L1364" s="10">
        <f t="shared" si="172"/>
        <v>41464.934386574074</v>
      </c>
      <c r="M1364" s="11">
        <f t="shared" si="173"/>
        <v>60</v>
      </c>
      <c r="N1364" t="b">
        <v>0</v>
      </c>
      <c r="O1364" s="9">
        <f t="shared" si="174"/>
        <v>1.091</v>
      </c>
      <c r="P1364" s="14">
        <f t="shared" si="175"/>
        <v>43.64</v>
      </c>
      <c r="Q1364" s="14" t="s">
        <v>8326</v>
      </c>
      <c r="R1364" s="14" t="s">
        <v>8327</v>
      </c>
      <c r="S1364">
        <v>25</v>
      </c>
      <c r="T1364" t="b">
        <v>1</v>
      </c>
      <c r="U1364" t="s">
        <v>8274</v>
      </c>
      <c r="V1364">
        <f t="shared" si="176"/>
        <v>25</v>
      </c>
      <c r="W1364" s="21" t="str">
        <f t="shared" si="177"/>
        <v xml:space="preserve"> </v>
      </c>
      <c r="X1364" s="21" t="str">
        <f t="shared" si="178"/>
        <v xml:space="preserve"> </v>
      </c>
    </row>
    <row r="1365" spans="1:24" ht="43.2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171"/>
        <v>42415.332638888889</v>
      </c>
      <c r="K1365">
        <v>1453925727</v>
      </c>
      <c r="L1365" s="10">
        <f t="shared" si="172"/>
        <v>42396.8440625</v>
      </c>
      <c r="M1365" s="11">
        <f t="shared" si="173"/>
        <v>18.48857638888876</v>
      </c>
      <c r="N1365" t="b">
        <v>0</v>
      </c>
      <c r="O1365" s="9">
        <f t="shared" si="174"/>
        <v>1</v>
      </c>
      <c r="P1365" s="14">
        <f t="shared" si="175"/>
        <v>40</v>
      </c>
      <c r="Q1365" s="14" t="s">
        <v>8326</v>
      </c>
      <c r="R1365" s="14" t="s">
        <v>8327</v>
      </c>
      <c r="S1365">
        <v>5</v>
      </c>
      <c r="T1365" t="b">
        <v>1</v>
      </c>
      <c r="U1365" t="s">
        <v>8274</v>
      </c>
      <c r="V1365">
        <f t="shared" si="176"/>
        <v>5</v>
      </c>
      <c r="W1365" s="21" t="str">
        <f t="shared" si="177"/>
        <v xml:space="preserve"> </v>
      </c>
      <c r="X1365" s="21" t="str">
        <f t="shared" si="178"/>
        <v xml:space="preserve"> </v>
      </c>
    </row>
    <row r="1366" spans="1:24" ht="57.6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171"/>
        <v>42011.6956712963</v>
      </c>
      <c r="K1366">
        <v>1415464906</v>
      </c>
      <c r="L1366" s="10">
        <f t="shared" si="172"/>
        <v>41951.695671296293</v>
      </c>
      <c r="M1366" s="11">
        <f t="shared" si="173"/>
        <v>60.000000000007276</v>
      </c>
      <c r="N1366" t="b">
        <v>0</v>
      </c>
      <c r="O1366" s="9">
        <f t="shared" si="174"/>
        <v>1.1864285714285714</v>
      </c>
      <c r="P1366" s="14">
        <f t="shared" si="175"/>
        <v>346.04166666666669</v>
      </c>
      <c r="Q1366" s="14" t="s">
        <v>8329</v>
      </c>
      <c r="R1366" s="14" t="s">
        <v>8330</v>
      </c>
      <c r="S1366">
        <v>144</v>
      </c>
      <c r="T1366" t="b">
        <v>1</v>
      </c>
      <c r="U1366" t="s">
        <v>8276</v>
      </c>
      <c r="V1366">
        <f t="shared" si="176"/>
        <v>144</v>
      </c>
      <c r="W1366" s="21" t="str">
        <f t="shared" si="177"/>
        <v xml:space="preserve"> </v>
      </c>
      <c r="X1366" s="21" t="str">
        <f t="shared" si="178"/>
        <v xml:space="preserve"> </v>
      </c>
    </row>
    <row r="1367" spans="1:24" ht="43.2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171"/>
        <v>42079.691574074073</v>
      </c>
      <c r="K1367">
        <v>1423935352</v>
      </c>
      <c r="L1367" s="10">
        <f t="shared" si="172"/>
        <v>42049.733240740738</v>
      </c>
      <c r="M1367" s="11">
        <f t="shared" si="173"/>
        <v>29.958333333335759</v>
      </c>
      <c r="N1367" t="b">
        <v>0</v>
      </c>
      <c r="O1367" s="9">
        <f t="shared" si="174"/>
        <v>1.0026666666666666</v>
      </c>
      <c r="P1367" s="14">
        <f t="shared" si="175"/>
        <v>81.739130434782609</v>
      </c>
      <c r="Q1367" s="14" t="s">
        <v>8329</v>
      </c>
      <c r="R1367" s="14" t="s">
        <v>8330</v>
      </c>
      <c r="S1367">
        <v>92</v>
      </c>
      <c r="T1367" t="b">
        <v>1</v>
      </c>
      <c r="U1367" t="s">
        <v>8276</v>
      </c>
      <c r="V1367">
        <f t="shared" si="176"/>
        <v>92</v>
      </c>
      <c r="W1367" s="21" t="str">
        <f t="shared" si="177"/>
        <v xml:space="preserve"> </v>
      </c>
      <c r="X1367" s="21" t="str">
        <f t="shared" si="178"/>
        <v xml:space="preserve"> </v>
      </c>
    </row>
    <row r="1368" spans="1:24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171"/>
        <v>41970.037766203706</v>
      </c>
      <c r="K1368">
        <v>1413158063</v>
      </c>
      <c r="L1368" s="10">
        <f t="shared" si="172"/>
        <v>41924.996099537035</v>
      </c>
      <c r="M1368" s="11">
        <f t="shared" si="173"/>
        <v>45.041666666671517</v>
      </c>
      <c r="N1368" t="b">
        <v>0</v>
      </c>
      <c r="O1368" s="9">
        <f t="shared" si="174"/>
        <v>1.2648920000000001</v>
      </c>
      <c r="P1368" s="14">
        <f t="shared" si="175"/>
        <v>64.535306122448986</v>
      </c>
      <c r="Q1368" s="14" t="s">
        <v>8329</v>
      </c>
      <c r="R1368" s="14" t="s">
        <v>8330</v>
      </c>
      <c r="S1368">
        <v>147</v>
      </c>
      <c r="T1368" t="b">
        <v>1</v>
      </c>
      <c r="U1368" t="s">
        <v>8276</v>
      </c>
      <c r="V1368">
        <f t="shared" si="176"/>
        <v>147</v>
      </c>
      <c r="W1368" s="21" t="str">
        <f t="shared" si="177"/>
        <v xml:space="preserve"> </v>
      </c>
      <c r="X1368" s="21" t="str">
        <f t="shared" si="178"/>
        <v xml:space="preserve"> </v>
      </c>
    </row>
    <row r="1369" spans="1:24" ht="43.2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171"/>
        <v>42322.044560185182</v>
      </c>
      <c r="K1369">
        <v>1444867450</v>
      </c>
      <c r="L1369" s="10">
        <f t="shared" si="172"/>
        <v>42292.002893518518</v>
      </c>
      <c r="M1369" s="11">
        <f t="shared" si="173"/>
        <v>30.041666666664241</v>
      </c>
      <c r="N1369" t="b">
        <v>0</v>
      </c>
      <c r="O1369" s="9">
        <f t="shared" si="174"/>
        <v>1.1426000000000001</v>
      </c>
      <c r="P1369" s="14">
        <f t="shared" si="175"/>
        <v>63.477777777777774</v>
      </c>
      <c r="Q1369" s="14" t="s">
        <v>8329</v>
      </c>
      <c r="R1369" s="14" t="s">
        <v>8330</v>
      </c>
      <c r="S1369">
        <v>90</v>
      </c>
      <c r="T1369" t="b">
        <v>1</v>
      </c>
      <c r="U1369" t="s">
        <v>8276</v>
      </c>
      <c r="V1369">
        <f t="shared" si="176"/>
        <v>90</v>
      </c>
      <c r="W1369" s="21" t="str">
        <f t="shared" si="177"/>
        <v xml:space="preserve"> </v>
      </c>
      <c r="X1369" s="21" t="str">
        <f t="shared" si="178"/>
        <v xml:space="preserve"> </v>
      </c>
    </row>
    <row r="1370" spans="1:24" ht="43.2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171"/>
        <v>42170.190902777773</v>
      </c>
      <c r="K1370">
        <v>1432269294</v>
      </c>
      <c r="L1370" s="10">
        <f t="shared" si="172"/>
        <v>42146.190902777773</v>
      </c>
      <c r="M1370" s="11">
        <f t="shared" si="173"/>
        <v>24</v>
      </c>
      <c r="N1370" t="b">
        <v>0</v>
      </c>
      <c r="O1370" s="9">
        <f t="shared" si="174"/>
        <v>1.107</v>
      </c>
      <c r="P1370" s="14">
        <f t="shared" si="175"/>
        <v>63.620689655172413</v>
      </c>
      <c r="Q1370" s="14" t="s">
        <v>8329</v>
      </c>
      <c r="R1370" s="14" t="s">
        <v>8330</v>
      </c>
      <c r="S1370">
        <v>87</v>
      </c>
      <c r="T1370" t="b">
        <v>1</v>
      </c>
      <c r="U1370" t="s">
        <v>8276</v>
      </c>
      <c r="V1370">
        <f t="shared" si="176"/>
        <v>87</v>
      </c>
      <c r="W1370" s="21" t="str">
        <f t="shared" si="177"/>
        <v xml:space="preserve"> </v>
      </c>
      <c r="X1370" s="21" t="str">
        <f t="shared" si="178"/>
        <v xml:space="preserve"> </v>
      </c>
    </row>
    <row r="1371" spans="1:24" ht="43.2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171"/>
        <v>41740.594282407408</v>
      </c>
      <c r="K1371">
        <v>1394633746</v>
      </c>
      <c r="L1371" s="10">
        <f t="shared" si="172"/>
        <v>41710.594282407408</v>
      </c>
      <c r="M1371" s="11">
        <f t="shared" si="173"/>
        <v>30</v>
      </c>
      <c r="N1371" t="b">
        <v>0</v>
      </c>
      <c r="O1371" s="9">
        <f t="shared" si="174"/>
        <v>1.0534805315203954</v>
      </c>
      <c r="P1371" s="14">
        <f t="shared" si="175"/>
        <v>83.967068965517228</v>
      </c>
      <c r="Q1371" s="14" t="s">
        <v>8329</v>
      </c>
      <c r="R1371" s="14" t="s">
        <v>8330</v>
      </c>
      <c r="S1371">
        <v>406</v>
      </c>
      <c r="T1371" t="b">
        <v>1</v>
      </c>
      <c r="U1371" t="s">
        <v>8276</v>
      </c>
      <c r="V1371">
        <f t="shared" si="176"/>
        <v>406</v>
      </c>
      <c r="W1371" s="21" t="str">
        <f t="shared" si="177"/>
        <v xml:space="preserve"> </v>
      </c>
      <c r="X1371" s="21" t="str">
        <f t="shared" si="178"/>
        <v xml:space="preserve"> </v>
      </c>
    </row>
    <row r="1372" spans="1:24" ht="28.8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171"/>
        <v>41563.00335648148</v>
      </c>
      <c r="K1372">
        <v>1380585890</v>
      </c>
      <c r="L1372" s="10">
        <f t="shared" si="172"/>
        <v>41548.00335648148</v>
      </c>
      <c r="M1372" s="11">
        <f t="shared" si="173"/>
        <v>15</v>
      </c>
      <c r="N1372" t="b">
        <v>0</v>
      </c>
      <c r="O1372" s="9">
        <f t="shared" si="174"/>
        <v>1.0366666666666666</v>
      </c>
      <c r="P1372" s="14">
        <f t="shared" si="175"/>
        <v>77.75</v>
      </c>
      <c r="Q1372" s="14" t="s">
        <v>8329</v>
      </c>
      <c r="R1372" s="14" t="s">
        <v>8330</v>
      </c>
      <c r="S1372">
        <v>20</v>
      </c>
      <c r="T1372" t="b">
        <v>1</v>
      </c>
      <c r="U1372" t="s">
        <v>8276</v>
      </c>
      <c r="V1372">
        <f t="shared" si="176"/>
        <v>20</v>
      </c>
      <c r="W1372" s="21" t="str">
        <f t="shared" si="177"/>
        <v xml:space="preserve"> </v>
      </c>
      <c r="X1372" s="21" t="str">
        <f t="shared" si="178"/>
        <v xml:space="preserve"> </v>
      </c>
    </row>
    <row r="1373" spans="1:24" ht="43.2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171"/>
        <v>42131.758587962962</v>
      </c>
      <c r="K1373">
        <v>1428430342</v>
      </c>
      <c r="L1373" s="10">
        <f t="shared" si="172"/>
        <v>42101.758587962962</v>
      </c>
      <c r="M1373" s="11">
        <f t="shared" si="173"/>
        <v>30</v>
      </c>
      <c r="N1373" t="b">
        <v>0</v>
      </c>
      <c r="O1373" s="9">
        <f t="shared" si="174"/>
        <v>1.0708672667523933</v>
      </c>
      <c r="P1373" s="14">
        <f t="shared" si="175"/>
        <v>107.07142857142857</v>
      </c>
      <c r="Q1373" s="14" t="s">
        <v>8329</v>
      </c>
      <c r="R1373" s="14" t="s">
        <v>8330</v>
      </c>
      <c r="S1373">
        <v>70</v>
      </c>
      <c r="T1373" t="b">
        <v>1</v>
      </c>
      <c r="U1373" t="s">
        <v>8276</v>
      </c>
      <c r="V1373">
        <f t="shared" si="176"/>
        <v>70</v>
      </c>
      <c r="W1373" s="21" t="str">
        <f t="shared" si="177"/>
        <v xml:space="preserve"> </v>
      </c>
      <c r="X1373" s="21" t="str">
        <f t="shared" si="178"/>
        <v xml:space="preserve"> </v>
      </c>
    </row>
    <row r="1374" spans="1:24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171"/>
        <v>41102.739953703705</v>
      </c>
      <c r="K1374">
        <v>1339523132</v>
      </c>
      <c r="L1374" s="10">
        <f t="shared" si="172"/>
        <v>41072.739953703705</v>
      </c>
      <c r="M1374" s="11">
        <f t="shared" si="173"/>
        <v>30</v>
      </c>
      <c r="N1374" t="b">
        <v>0</v>
      </c>
      <c r="O1374" s="9">
        <f t="shared" si="174"/>
        <v>1.24</v>
      </c>
      <c r="P1374" s="14">
        <f t="shared" si="175"/>
        <v>38.75</v>
      </c>
      <c r="Q1374" s="14" t="s">
        <v>8329</v>
      </c>
      <c r="R1374" s="14" t="s">
        <v>8330</v>
      </c>
      <c r="S1374">
        <v>16</v>
      </c>
      <c r="T1374" t="b">
        <v>1</v>
      </c>
      <c r="U1374" t="s">
        <v>8276</v>
      </c>
      <c r="V1374">
        <f t="shared" si="176"/>
        <v>16</v>
      </c>
      <c r="W1374" s="21" t="str">
        <f t="shared" si="177"/>
        <v xml:space="preserve"> </v>
      </c>
      <c r="X1374" s="21" t="str">
        <f t="shared" si="178"/>
        <v xml:space="preserve"> </v>
      </c>
    </row>
    <row r="1375" spans="1:24" ht="28.8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171"/>
        <v>42734.95177083333</v>
      </c>
      <c r="K1375">
        <v>1480546233</v>
      </c>
      <c r="L1375" s="10">
        <f t="shared" si="172"/>
        <v>42704.95177083333</v>
      </c>
      <c r="M1375" s="11">
        <f t="shared" si="173"/>
        <v>30</v>
      </c>
      <c r="N1375" t="b">
        <v>0</v>
      </c>
      <c r="O1375" s="9">
        <f t="shared" si="174"/>
        <v>1.0501</v>
      </c>
      <c r="P1375" s="14">
        <f t="shared" si="175"/>
        <v>201.94230769230768</v>
      </c>
      <c r="Q1375" s="14" t="s">
        <v>8329</v>
      </c>
      <c r="R1375" s="14" t="s">
        <v>8330</v>
      </c>
      <c r="S1375">
        <v>52</v>
      </c>
      <c r="T1375" t="b">
        <v>1</v>
      </c>
      <c r="U1375" t="s">
        <v>8276</v>
      </c>
      <c r="V1375">
        <f t="shared" si="176"/>
        <v>52</v>
      </c>
      <c r="W1375" s="21" t="str">
        <f t="shared" si="177"/>
        <v xml:space="preserve"> </v>
      </c>
      <c r="X1375" s="21" t="str">
        <f t="shared" si="178"/>
        <v xml:space="preserve"> </v>
      </c>
    </row>
    <row r="1376" spans="1:24" ht="43.2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171"/>
        <v>42454.12023148148</v>
      </c>
      <c r="K1376">
        <v>1456285988</v>
      </c>
      <c r="L1376" s="10">
        <f t="shared" si="172"/>
        <v>42424.161898148144</v>
      </c>
      <c r="M1376" s="11">
        <f t="shared" si="173"/>
        <v>29.958333333335759</v>
      </c>
      <c r="N1376" t="b">
        <v>0</v>
      </c>
      <c r="O1376" s="9">
        <f t="shared" si="174"/>
        <v>1.8946666666666667</v>
      </c>
      <c r="P1376" s="14">
        <f t="shared" si="175"/>
        <v>43.060606060606062</v>
      </c>
      <c r="Q1376" s="14" t="s">
        <v>8329</v>
      </c>
      <c r="R1376" s="14" t="s">
        <v>8330</v>
      </c>
      <c r="S1376">
        <v>66</v>
      </c>
      <c r="T1376" t="b">
        <v>1</v>
      </c>
      <c r="U1376" t="s">
        <v>8276</v>
      </c>
      <c r="V1376">
        <f t="shared" si="176"/>
        <v>66</v>
      </c>
      <c r="W1376" s="21" t="str">
        <f t="shared" si="177"/>
        <v xml:space="preserve"> </v>
      </c>
      <c r="X1376" s="21" t="str">
        <f t="shared" si="178"/>
        <v xml:space="preserve"> </v>
      </c>
    </row>
    <row r="1377" spans="1:24" ht="57.6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171"/>
        <v>42750.066192129627</v>
      </c>
      <c r="K1377">
        <v>1481852119</v>
      </c>
      <c r="L1377" s="10">
        <f t="shared" si="172"/>
        <v>42720.066192129627</v>
      </c>
      <c r="M1377" s="11">
        <f t="shared" si="173"/>
        <v>30</v>
      </c>
      <c r="N1377" t="b">
        <v>0</v>
      </c>
      <c r="O1377" s="9">
        <f t="shared" si="174"/>
        <v>1.7132499999999999</v>
      </c>
      <c r="P1377" s="14">
        <f t="shared" si="175"/>
        <v>62.871559633027523</v>
      </c>
      <c r="Q1377" s="14" t="s">
        <v>8329</v>
      </c>
      <c r="R1377" s="14" t="s">
        <v>8330</v>
      </c>
      <c r="S1377">
        <v>109</v>
      </c>
      <c r="T1377" t="b">
        <v>1</v>
      </c>
      <c r="U1377" t="s">
        <v>8276</v>
      </c>
      <c r="V1377">
        <f t="shared" si="176"/>
        <v>109</v>
      </c>
      <c r="W1377" s="21" t="str">
        <f t="shared" si="177"/>
        <v xml:space="preserve"> </v>
      </c>
      <c r="X1377" s="21" t="str">
        <f t="shared" si="178"/>
        <v xml:space="preserve"> </v>
      </c>
    </row>
    <row r="1378" spans="1:24" ht="28.8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171"/>
        <v>42707.710717592592</v>
      </c>
      <c r="K1378">
        <v>1478189006</v>
      </c>
      <c r="L1378" s="10">
        <f t="shared" si="172"/>
        <v>42677.669050925921</v>
      </c>
      <c r="M1378" s="11">
        <f t="shared" si="173"/>
        <v>30.041666666671517</v>
      </c>
      <c r="N1378" t="b">
        <v>0</v>
      </c>
      <c r="O1378" s="9">
        <f t="shared" si="174"/>
        <v>2.5248648648648651</v>
      </c>
      <c r="P1378" s="14">
        <f t="shared" si="175"/>
        <v>55.607142857142854</v>
      </c>
      <c r="Q1378" s="14" t="s">
        <v>8329</v>
      </c>
      <c r="R1378" s="14" t="s">
        <v>8330</v>
      </c>
      <c r="S1378">
        <v>168</v>
      </c>
      <c r="T1378" t="b">
        <v>1</v>
      </c>
      <c r="U1378" t="s">
        <v>8276</v>
      </c>
      <c r="V1378">
        <f t="shared" si="176"/>
        <v>168</v>
      </c>
      <c r="W1378" s="21" t="str">
        <f t="shared" si="177"/>
        <v xml:space="preserve"> </v>
      </c>
      <c r="X1378" s="21" t="str">
        <f t="shared" si="178"/>
        <v xml:space="preserve"> </v>
      </c>
    </row>
    <row r="1379" spans="1:24" ht="43.2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171"/>
        <v>42769.174305555556</v>
      </c>
      <c r="K1379">
        <v>1484198170</v>
      </c>
      <c r="L1379" s="10">
        <f t="shared" si="172"/>
        <v>42747.219560185185</v>
      </c>
      <c r="M1379" s="11">
        <f t="shared" si="173"/>
        <v>21.954745370370802</v>
      </c>
      <c r="N1379" t="b">
        <v>0</v>
      </c>
      <c r="O1379" s="9">
        <f t="shared" si="174"/>
        <v>1.1615384615384616</v>
      </c>
      <c r="P1379" s="14">
        <f t="shared" si="175"/>
        <v>48.70967741935484</v>
      </c>
      <c r="Q1379" s="14" t="s">
        <v>8329</v>
      </c>
      <c r="R1379" s="14" t="s">
        <v>8330</v>
      </c>
      <c r="S1379">
        <v>31</v>
      </c>
      <c r="T1379" t="b">
        <v>1</v>
      </c>
      <c r="U1379" t="s">
        <v>8276</v>
      </c>
      <c r="V1379">
        <f t="shared" si="176"/>
        <v>31</v>
      </c>
      <c r="W1379" s="21" t="str">
        <f t="shared" si="177"/>
        <v xml:space="preserve"> </v>
      </c>
      <c r="X1379" s="21" t="str">
        <f t="shared" si="178"/>
        <v xml:space="preserve"> </v>
      </c>
    </row>
    <row r="1380" spans="1:24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171"/>
        <v>42583.759374999994</v>
      </c>
      <c r="K1380">
        <v>1468779210</v>
      </c>
      <c r="L1380" s="10">
        <f t="shared" si="172"/>
        <v>42568.759374999994</v>
      </c>
      <c r="M1380" s="11">
        <f t="shared" si="173"/>
        <v>15</v>
      </c>
      <c r="N1380" t="b">
        <v>0</v>
      </c>
      <c r="O1380" s="9">
        <f t="shared" si="174"/>
        <v>2.0335000000000001</v>
      </c>
      <c r="P1380" s="14">
        <f t="shared" si="175"/>
        <v>30.578947368421051</v>
      </c>
      <c r="Q1380" s="14" t="s">
        <v>8329</v>
      </c>
      <c r="R1380" s="14" t="s">
        <v>8330</v>
      </c>
      <c r="S1380">
        <v>133</v>
      </c>
      <c r="T1380" t="b">
        <v>1</v>
      </c>
      <c r="U1380" t="s">
        <v>8276</v>
      </c>
      <c r="V1380">
        <f t="shared" si="176"/>
        <v>133</v>
      </c>
      <c r="W1380" s="21" t="str">
        <f t="shared" si="177"/>
        <v xml:space="preserve"> </v>
      </c>
      <c r="X1380" s="21" t="str">
        <f t="shared" si="178"/>
        <v xml:space="preserve"> </v>
      </c>
    </row>
    <row r="1381" spans="1:24" ht="28.8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171"/>
        <v>42160.491620370376</v>
      </c>
      <c r="K1381">
        <v>1430912876</v>
      </c>
      <c r="L1381" s="10">
        <f t="shared" si="172"/>
        <v>42130.491620370376</v>
      </c>
      <c r="M1381" s="11">
        <f t="shared" si="173"/>
        <v>30</v>
      </c>
      <c r="N1381" t="b">
        <v>0</v>
      </c>
      <c r="O1381" s="9">
        <f t="shared" si="174"/>
        <v>1.1160000000000001</v>
      </c>
      <c r="P1381" s="14">
        <f t="shared" si="175"/>
        <v>73.907284768211923</v>
      </c>
      <c r="Q1381" s="14" t="s">
        <v>8329</v>
      </c>
      <c r="R1381" s="14" t="s">
        <v>8330</v>
      </c>
      <c r="S1381">
        <v>151</v>
      </c>
      <c r="T1381" t="b">
        <v>1</v>
      </c>
      <c r="U1381" t="s">
        <v>8276</v>
      </c>
      <c r="V1381">
        <f t="shared" si="176"/>
        <v>151</v>
      </c>
      <c r="W1381" s="21" t="str">
        <f t="shared" si="177"/>
        <v xml:space="preserve"> </v>
      </c>
      <c r="X1381" s="21" t="str">
        <f t="shared" si="178"/>
        <v xml:space="preserve"> </v>
      </c>
    </row>
    <row r="1382" spans="1:24" ht="43.2" x14ac:dyDescent="0.3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171"/>
        <v>42164.083333333328</v>
      </c>
      <c r="K1382">
        <v>1431886706</v>
      </c>
      <c r="L1382" s="10">
        <f t="shared" si="172"/>
        <v>42141.762800925921</v>
      </c>
      <c r="M1382" s="11">
        <f t="shared" si="173"/>
        <v>22.320532407407882</v>
      </c>
      <c r="N1382" t="b">
        <v>0</v>
      </c>
      <c r="O1382" s="9">
        <f t="shared" si="174"/>
        <v>4.24</v>
      </c>
      <c r="P1382" s="14">
        <f t="shared" si="175"/>
        <v>21.2</v>
      </c>
      <c r="Q1382" s="14" t="s">
        <v>8329</v>
      </c>
      <c r="R1382" s="14" t="s">
        <v>8330</v>
      </c>
      <c r="S1382">
        <v>5</v>
      </c>
      <c r="T1382" t="b">
        <v>1</v>
      </c>
      <c r="U1382" t="s">
        <v>8276</v>
      </c>
      <c r="V1382">
        <f t="shared" si="176"/>
        <v>5</v>
      </c>
      <c r="W1382" s="21" t="str">
        <f t="shared" si="177"/>
        <v xml:space="preserve"> </v>
      </c>
      <c r="X1382" s="21" t="str">
        <f t="shared" si="178"/>
        <v xml:space="preserve"> </v>
      </c>
    </row>
    <row r="1383" spans="1:24" ht="57.6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171"/>
        <v>42733.214409722219</v>
      </c>
      <c r="K1383">
        <v>1480396125</v>
      </c>
      <c r="L1383" s="10">
        <f t="shared" si="172"/>
        <v>42703.214409722219</v>
      </c>
      <c r="M1383" s="11">
        <f t="shared" si="173"/>
        <v>30</v>
      </c>
      <c r="N1383" t="b">
        <v>0</v>
      </c>
      <c r="O1383" s="9">
        <f t="shared" si="174"/>
        <v>1.071</v>
      </c>
      <c r="P1383" s="14">
        <f t="shared" si="175"/>
        <v>73.356164383561648</v>
      </c>
      <c r="Q1383" s="14" t="s">
        <v>8329</v>
      </c>
      <c r="R1383" s="14" t="s">
        <v>8330</v>
      </c>
      <c r="S1383">
        <v>73</v>
      </c>
      <c r="T1383" t="b">
        <v>1</v>
      </c>
      <c r="U1383" t="s">
        <v>8276</v>
      </c>
      <c r="V1383">
        <f t="shared" si="176"/>
        <v>73</v>
      </c>
      <c r="W1383" s="21" t="str">
        <f t="shared" si="177"/>
        <v xml:space="preserve"> </v>
      </c>
      <c r="X1383" s="21" t="str">
        <f t="shared" si="178"/>
        <v xml:space="preserve"> </v>
      </c>
    </row>
    <row r="1384" spans="1:24" ht="43.2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171"/>
        <v>41400.800185185188</v>
      </c>
      <c r="K1384">
        <v>1365275536</v>
      </c>
      <c r="L1384" s="10">
        <f t="shared" si="172"/>
        <v>41370.800185185188</v>
      </c>
      <c r="M1384" s="11">
        <f t="shared" si="173"/>
        <v>30</v>
      </c>
      <c r="N1384" t="b">
        <v>0</v>
      </c>
      <c r="O1384" s="9">
        <f t="shared" si="174"/>
        <v>1.043625</v>
      </c>
      <c r="P1384" s="14">
        <f t="shared" si="175"/>
        <v>56.412162162162161</v>
      </c>
      <c r="Q1384" s="14" t="s">
        <v>8329</v>
      </c>
      <c r="R1384" s="14" t="s">
        <v>8330</v>
      </c>
      <c r="S1384">
        <v>148</v>
      </c>
      <c r="T1384" t="b">
        <v>1</v>
      </c>
      <c r="U1384" t="s">
        <v>8276</v>
      </c>
      <c r="V1384">
        <f t="shared" si="176"/>
        <v>148</v>
      </c>
      <c r="W1384" s="21" t="str">
        <f t="shared" si="177"/>
        <v xml:space="preserve"> </v>
      </c>
      <c r="X1384" s="21" t="str">
        <f t="shared" si="178"/>
        <v xml:space="preserve"> </v>
      </c>
    </row>
    <row r="1385" spans="1:24" ht="43.2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171"/>
        <v>42727.074976851851</v>
      </c>
      <c r="K1385">
        <v>1480729678</v>
      </c>
      <c r="L1385" s="10">
        <f t="shared" si="172"/>
        <v>42707.074976851851</v>
      </c>
      <c r="M1385" s="11">
        <f t="shared" si="173"/>
        <v>20</v>
      </c>
      <c r="N1385" t="b">
        <v>0</v>
      </c>
      <c r="O1385" s="9">
        <f t="shared" si="174"/>
        <v>2.124090909090909</v>
      </c>
      <c r="P1385" s="14">
        <f t="shared" si="175"/>
        <v>50.247311827956992</v>
      </c>
      <c r="Q1385" s="14" t="s">
        <v>8329</v>
      </c>
      <c r="R1385" s="14" t="s">
        <v>8330</v>
      </c>
      <c r="S1385">
        <v>93</v>
      </c>
      <c r="T1385" t="b">
        <v>1</v>
      </c>
      <c r="U1385" t="s">
        <v>8276</v>
      </c>
      <c r="V1385">
        <f t="shared" si="176"/>
        <v>93</v>
      </c>
      <c r="W1385" s="21" t="str">
        <f t="shared" si="177"/>
        <v xml:space="preserve"> </v>
      </c>
      <c r="X1385" s="21" t="str">
        <f t="shared" si="178"/>
        <v xml:space="preserve"> </v>
      </c>
    </row>
    <row r="1386" spans="1:24" ht="43.2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171"/>
        <v>42190.735208333332</v>
      </c>
      <c r="K1386">
        <v>1433525922</v>
      </c>
      <c r="L1386" s="10">
        <f t="shared" si="172"/>
        <v>42160.735208333332</v>
      </c>
      <c r="M1386" s="11">
        <f t="shared" si="173"/>
        <v>30</v>
      </c>
      <c r="N1386" t="b">
        <v>0</v>
      </c>
      <c r="O1386" s="9">
        <f t="shared" si="174"/>
        <v>1.2408571428571429</v>
      </c>
      <c r="P1386" s="14">
        <f t="shared" si="175"/>
        <v>68.936507936507937</v>
      </c>
      <c r="Q1386" s="14" t="s">
        <v>8329</v>
      </c>
      <c r="R1386" s="14" t="s">
        <v>8330</v>
      </c>
      <c r="S1386">
        <v>63</v>
      </c>
      <c r="T1386" t="b">
        <v>1</v>
      </c>
      <c r="U1386" t="s">
        <v>8276</v>
      </c>
      <c r="V1386">
        <f t="shared" si="176"/>
        <v>63</v>
      </c>
      <c r="W1386" s="21" t="str">
        <f t="shared" si="177"/>
        <v xml:space="preserve"> </v>
      </c>
      <c r="X1386" s="21" t="str">
        <f t="shared" si="178"/>
        <v xml:space="preserve"> </v>
      </c>
    </row>
    <row r="1387" spans="1:24" ht="43.2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171"/>
        <v>42489.507638888885</v>
      </c>
      <c r="K1387">
        <v>1457109121</v>
      </c>
      <c r="L1387" s="10">
        <f t="shared" si="172"/>
        <v>42433.688900462963</v>
      </c>
      <c r="M1387" s="11">
        <f t="shared" si="173"/>
        <v>55.818738425921765</v>
      </c>
      <c r="N1387" t="b">
        <v>0</v>
      </c>
      <c r="O1387" s="9">
        <f t="shared" si="174"/>
        <v>1.10406125</v>
      </c>
      <c r="P1387" s="14">
        <f t="shared" si="175"/>
        <v>65.914104477611943</v>
      </c>
      <c r="Q1387" s="14" t="s">
        <v>8329</v>
      </c>
      <c r="R1387" s="14" t="s">
        <v>8330</v>
      </c>
      <c r="S1387">
        <v>134</v>
      </c>
      <c r="T1387" t="b">
        <v>1</v>
      </c>
      <c r="U1387" t="s">
        <v>8276</v>
      </c>
      <c r="V1387">
        <f t="shared" si="176"/>
        <v>134</v>
      </c>
      <c r="W1387" s="21" t="str">
        <f t="shared" si="177"/>
        <v xml:space="preserve"> </v>
      </c>
      <c r="X1387" s="21" t="str">
        <f t="shared" si="178"/>
        <v xml:space="preserve"> </v>
      </c>
    </row>
    <row r="1388" spans="1:24" ht="28.8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171"/>
        <v>42214.646863425922</v>
      </c>
      <c r="K1388">
        <v>1435591889</v>
      </c>
      <c r="L1388" s="10">
        <f t="shared" si="172"/>
        <v>42184.646863425922</v>
      </c>
      <c r="M1388" s="11">
        <f t="shared" si="173"/>
        <v>30</v>
      </c>
      <c r="N1388" t="b">
        <v>0</v>
      </c>
      <c r="O1388" s="9">
        <f t="shared" si="174"/>
        <v>2.1875</v>
      </c>
      <c r="P1388" s="14">
        <f t="shared" si="175"/>
        <v>62.5</v>
      </c>
      <c r="Q1388" s="14" t="s">
        <v>8329</v>
      </c>
      <c r="R1388" s="14" t="s">
        <v>8330</v>
      </c>
      <c r="S1388">
        <v>14</v>
      </c>
      <c r="T1388" t="b">
        <v>1</v>
      </c>
      <c r="U1388" t="s">
        <v>8276</v>
      </c>
      <c r="V1388">
        <f t="shared" si="176"/>
        <v>14</v>
      </c>
      <c r="W1388" s="21" t="str">
        <f t="shared" si="177"/>
        <v xml:space="preserve"> </v>
      </c>
      <c r="X1388" s="21" t="str">
        <f t="shared" si="178"/>
        <v xml:space="preserve"> </v>
      </c>
    </row>
    <row r="1389" spans="1:24" ht="43.2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171"/>
        <v>42158.1875</v>
      </c>
      <c r="K1389">
        <v>1430604395</v>
      </c>
      <c r="L1389" s="10">
        <f t="shared" si="172"/>
        <v>42126.92123842593</v>
      </c>
      <c r="M1389" s="11">
        <f t="shared" si="173"/>
        <v>31.266261574070086</v>
      </c>
      <c r="N1389" t="b">
        <v>0</v>
      </c>
      <c r="O1389" s="9">
        <f t="shared" si="174"/>
        <v>1.36625</v>
      </c>
      <c r="P1389" s="14">
        <f t="shared" si="175"/>
        <v>70.064102564102569</v>
      </c>
      <c r="Q1389" s="14" t="s">
        <v>8329</v>
      </c>
      <c r="R1389" s="14" t="s">
        <v>8330</v>
      </c>
      <c r="S1389">
        <v>78</v>
      </c>
      <c r="T1389" t="b">
        <v>1</v>
      </c>
      <c r="U1389" t="s">
        <v>8276</v>
      </c>
      <c r="V1389">
        <f t="shared" si="176"/>
        <v>78</v>
      </c>
      <c r="W1389" s="21" t="str">
        <f t="shared" si="177"/>
        <v xml:space="preserve"> </v>
      </c>
      <c r="X1389" s="21" t="str">
        <f t="shared" si="178"/>
        <v xml:space="preserve"> </v>
      </c>
    </row>
    <row r="1390" spans="1:24" ht="43.2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171"/>
        <v>42660.676388888889</v>
      </c>
      <c r="K1390">
        <v>1474469117</v>
      </c>
      <c r="L1390" s="10">
        <f t="shared" si="172"/>
        <v>42634.614780092597</v>
      </c>
      <c r="M1390" s="11">
        <f t="shared" si="173"/>
        <v>26.061608796291694</v>
      </c>
      <c r="N1390" t="b">
        <v>0</v>
      </c>
      <c r="O1390" s="9">
        <f t="shared" si="174"/>
        <v>1.348074</v>
      </c>
      <c r="P1390" s="14">
        <f t="shared" si="175"/>
        <v>60.181874999999998</v>
      </c>
      <c r="Q1390" s="14" t="s">
        <v>8329</v>
      </c>
      <c r="R1390" s="14" t="s">
        <v>8330</v>
      </c>
      <c r="S1390">
        <v>112</v>
      </c>
      <c r="T1390" t="b">
        <v>1</v>
      </c>
      <c r="U1390" t="s">
        <v>8276</v>
      </c>
      <c r="V1390">
        <f t="shared" si="176"/>
        <v>112</v>
      </c>
      <c r="W1390" s="21" t="str">
        <f t="shared" si="177"/>
        <v xml:space="preserve"> </v>
      </c>
      <c r="X1390" s="21" t="str">
        <f t="shared" si="178"/>
        <v xml:space="preserve"> </v>
      </c>
    </row>
    <row r="1391" spans="1:24" ht="28.8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171"/>
        <v>42595.480983796297</v>
      </c>
      <c r="K1391">
        <v>1468495957</v>
      </c>
      <c r="L1391" s="10">
        <f t="shared" si="172"/>
        <v>42565.480983796297</v>
      </c>
      <c r="M1391" s="11">
        <f t="shared" si="173"/>
        <v>30</v>
      </c>
      <c r="N1391" t="b">
        <v>0</v>
      </c>
      <c r="O1391" s="9">
        <f t="shared" si="174"/>
        <v>1.454</v>
      </c>
      <c r="P1391" s="14">
        <f t="shared" si="175"/>
        <v>21.382352941176471</v>
      </c>
      <c r="Q1391" s="14" t="s">
        <v>8329</v>
      </c>
      <c r="R1391" s="14" t="s">
        <v>8330</v>
      </c>
      <c r="S1391">
        <v>34</v>
      </c>
      <c r="T1391" t="b">
        <v>1</v>
      </c>
      <c r="U1391" t="s">
        <v>8276</v>
      </c>
      <c r="V1391">
        <f t="shared" si="176"/>
        <v>34</v>
      </c>
      <c r="W1391" s="21" t="str">
        <f t="shared" si="177"/>
        <v xml:space="preserve"> </v>
      </c>
      <c r="X1391" s="21" t="str">
        <f t="shared" si="178"/>
        <v xml:space="preserve"> </v>
      </c>
    </row>
    <row r="1392" spans="1:24" ht="43.2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171"/>
        <v>42121.716666666667</v>
      </c>
      <c r="K1392">
        <v>1427224606</v>
      </c>
      <c r="L1392" s="10">
        <f t="shared" si="172"/>
        <v>42087.803310185183</v>
      </c>
      <c r="M1392" s="11">
        <f t="shared" si="173"/>
        <v>33.913356481483788</v>
      </c>
      <c r="N1392" t="b">
        <v>0</v>
      </c>
      <c r="O1392" s="9">
        <f t="shared" si="174"/>
        <v>1.0910714285714285</v>
      </c>
      <c r="P1392" s="14">
        <f t="shared" si="175"/>
        <v>160.78947368421052</v>
      </c>
      <c r="Q1392" s="14" t="s">
        <v>8329</v>
      </c>
      <c r="R1392" s="14" t="s">
        <v>8330</v>
      </c>
      <c r="S1392">
        <v>19</v>
      </c>
      <c r="T1392" t="b">
        <v>1</v>
      </c>
      <c r="U1392" t="s">
        <v>8276</v>
      </c>
      <c r="V1392">
        <f t="shared" si="176"/>
        <v>19</v>
      </c>
      <c r="W1392" s="21" t="str">
        <f t="shared" si="177"/>
        <v xml:space="preserve"> </v>
      </c>
      <c r="X1392" s="21" t="str">
        <f t="shared" si="178"/>
        <v xml:space="preserve"> </v>
      </c>
    </row>
    <row r="1393" spans="1:24" ht="43.2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171"/>
        <v>42238.207638888889</v>
      </c>
      <c r="K1393">
        <v>1436369818</v>
      </c>
      <c r="L1393" s="10">
        <f t="shared" si="172"/>
        <v>42193.650671296295</v>
      </c>
      <c r="M1393" s="11">
        <f t="shared" si="173"/>
        <v>44.556967592594447</v>
      </c>
      <c r="N1393" t="b">
        <v>0</v>
      </c>
      <c r="O1393" s="9">
        <f t="shared" si="174"/>
        <v>1.1020000000000001</v>
      </c>
      <c r="P1393" s="14">
        <f t="shared" si="175"/>
        <v>42.384615384615387</v>
      </c>
      <c r="Q1393" s="14" t="s">
        <v>8329</v>
      </c>
      <c r="R1393" s="14" t="s">
        <v>8330</v>
      </c>
      <c r="S1393">
        <v>13</v>
      </c>
      <c r="T1393" t="b">
        <v>1</v>
      </c>
      <c r="U1393" t="s">
        <v>8276</v>
      </c>
      <c r="V1393">
        <f t="shared" si="176"/>
        <v>13</v>
      </c>
      <c r="W1393" s="21" t="str">
        <f t="shared" si="177"/>
        <v xml:space="preserve"> </v>
      </c>
      <c r="X1393" s="21" t="str">
        <f t="shared" si="178"/>
        <v xml:space="preserve"> </v>
      </c>
    </row>
    <row r="1394" spans="1:24" ht="43.2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171"/>
        <v>42432.154930555553</v>
      </c>
      <c r="K1394">
        <v>1454298186</v>
      </c>
      <c r="L1394" s="10">
        <f t="shared" si="172"/>
        <v>42401.154930555553</v>
      </c>
      <c r="M1394" s="11">
        <f t="shared" si="173"/>
        <v>31</v>
      </c>
      <c r="N1394" t="b">
        <v>0</v>
      </c>
      <c r="O1394" s="9">
        <f t="shared" si="174"/>
        <v>1.1364000000000001</v>
      </c>
      <c r="P1394" s="14">
        <f t="shared" si="175"/>
        <v>27.317307692307693</v>
      </c>
      <c r="Q1394" s="14" t="s">
        <v>8329</v>
      </c>
      <c r="R1394" s="14" t="s">
        <v>8330</v>
      </c>
      <c r="S1394">
        <v>104</v>
      </c>
      <c r="T1394" t="b">
        <v>1</v>
      </c>
      <c r="U1394" t="s">
        <v>8276</v>
      </c>
      <c r="V1394">
        <f t="shared" si="176"/>
        <v>104</v>
      </c>
      <c r="W1394" s="21" t="str">
        <f t="shared" si="177"/>
        <v xml:space="preserve"> </v>
      </c>
      <c r="X1394" s="21" t="str">
        <f t="shared" si="178"/>
        <v xml:space="preserve"> </v>
      </c>
    </row>
    <row r="1395" spans="1:24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171"/>
        <v>42583.681979166664</v>
      </c>
      <c r="K1395">
        <v>1467476523</v>
      </c>
      <c r="L1395" s="10">
        <f t="shared" si="172"/>
        <v>42553.681979166664</v>
      </c>
      <c r="M1395" s="11">
        <f t="shared" si="173"/>
        <v>30</v>
      </c>
      <c r="N1395" t="b">
        <v>0</v>
      </c>
      <c r="O1395" s="9">
        <f t="shared" si="174"/>
        <v>1.0235000000000001</v>
      </c>
      <c r="P1395" s="14">
        <f t="shared" si="175"/>
        <v>196.82692307692307</v>
      </c>
      <c r="Q1395" s="14" t="s">
        <v>8329</v>
      </c>
      <c r="R1395" s="14" t="s">
        <v>8330</v>
      </c>
      <c r="S1395">
        <v>52</v>
      </c>
      <c r="T1395" t="b">
        <v>1</v>
      </c>
      <c r="U1395" t="s">
        <v>8276</v>
      </c>
      <c r="V1395">
        <f t="shared" si="176"/>
        <v>52</v>
      </c>
      <c r="W1395" s="21" t="str">
        <f t="shared" si="177"/>
        <v xml:space="preserve"> </v>
      </c>
      <c r="X1395" s="21" t="str">
        <f t="shared" si="178"/>
        <v xml:space="preserve"> </v>
      </c>
    </row>
    <row r="1396" spans="1:24" ht="43.2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171"/>
        <v>42795.125</v>
      </c>
      <c r="K1396">
        <v>1484623726</v>
      </c>
      <c r="L1396" s="10">
        <f t="shared" si="172"/>
        <v>42752.144976851851</v>
      </c>
      <c r="M1396" s="11">
        <f t="shared" si="173"/>
        <v>42.980023148149485</v>
      </c>
      <c r="N1396" t="b">
        <v>0</v>
      </c>
      <c r="O1396" s="9">
        <f t="shared" si="174"/>
        <v>1.2213333333333334</v>
      </c>
      <c r="P1396" s="14">
        <f t="shared" si="175"/>
        <v>53.882352941176471</v>
      </c>
      <c r="Q1396" s="14" t="s">
        <v>8329</v>
      </c>
      <c r="R1396" s="14" t="s">
        <v>8330</v>
      </c>
      <c r="S1396">
        <v>17</v>
      </c>
      <c r="T1396" t="b">
        <v>1</v>
      </c>
      <c r="U1396" t="s">
        <v>8276</v>
      </c>
      <c r="V1396">
        <f t="shared" si="176"/>
        <v>17</v>
      </c>
      <c r="W1396" s="21" t="str">
        <f t="shared" si="177"/>
        <v xml:space="preserve"> </v>
      </c>
      <c r="X1396" s="21" t="str">
        <f t="shared" si="178"/>
        <v xml:space="preserve"> </v>
      </c>
    </row>
    <row r="1397" spans="1:24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171"/>
        <v>42749.90834490741</v>
      </c>
      <c r="K1397">
        <v>1481838481</v>
      </c>
      <c r="L1397" s="10">
        <f t="shared" si="172"/>
        <v>42719.90834490741</v>
      </c>
      <c r="M1397" s="11">
        <f t="shared" si="173"/>
        <v>30</v>
      </c>
      <c r="N1397" t="b">
        <v>0</v>
      </c>
      <c r="O1397" s="9">
        <f t="shared" si="174"/>
        <v>1.1188571428571428</v>
      </c>
      <c r="P1397" s="14">
        <f t="shared" si="175"/>
        <v>47.756097560975611</v>
      </c>
      <c r="Q1397" s="14" t="s">
        <v>8329</v>
      </c>
      <c r="R1397" s="14" t="s">
        <v>8330</v>
      </c>
      <c r="S1397">
        <v>82</v>
      </c>
      <c r="T1397" t="b">
        <v>1</v>
      </c>
      <c r="U1397" t="s">
        <v>8276</v>
      </c>
      <c r="V1397">
        <f t="shared" si="176"/>
        <v>82</v>
      </c>
      <c r="W1397" s="21" t="str">
        <f t="shared" si="177"/>
        <v xml:space="preserve"> </v>
      </c>
      <c r="X1397" s="21" t="str">
        <f t="shared" si="178"/>
        <v xml:space="preserve"> </v>
      </c>
    </row>
    <row r="1398" spans="1:24" ht="43.2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171"/>
        <v>42048.99863425926</v>
      </c>
      <c r="K1398">
        <v>1421279882</v>
      </c>
      <c r="L1398" s="10">
        <f t="shared" si="172"/>
        <v>42018.99863425926</v>
      </c>
      <c r="M1398" s="11">
        <f t="shared" si="173"/>
        <v>30</v>
      </c>
      <c r="N1398" t="b">
        <v>0</v>
      </c>
      <c r="O1398" s="9">
        <f t="shared" si="174"/>
        <v>1.073</v>
      </c>
      <c r="P1398" s="14">
        <f t="shared" si="175"/>
        <v>88.191780821917803</v>
      </c>
      <c r="Q1398" s="14" t="s">
        <v>8329</v>
      </c>
      <c r="R1398" s="14" t="s">
        <v>8330</v>
      </c>
      <c r="S1398">
        <v>73</v>
      </c>
      <c r="T1398" t="b">
        <v>1</v>
      </c>
      <c r="U1398" t="s">
        <v>8276</v>
      </c>
      <c r="V1398">
        <f t="shared" si="176"/>
        <v>73</v>
      </c>
      <c r="W1398" s="21" t="str">
        <f t="shared" si="177"/>
        <v xml:space="preserve"> </v>
      </c>
      <c r="X1398" s="21" t="str">
        <f t="shared" si="178"/>
        <v xml:space="preserve"> </v>
      </c>
    </row>
    <row r="1399" spans="1:24" ht="43.2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171"/>
        <v>42670.888194444444</v>
      </c>
      <c r="K1399">
        <v>1475013710</v>
      </c>
      <c r="L1399" s="10">
        <f t="shared" si="172"/>
        <v>42640.917939814812</v>
      </c>
      <c r="M1399" s="11">
        <f t="shared" si="173"/>
        <v>29.970254629632109</v>
      </c>
      <c r="N1399" t="b">
        <v>0</v>
      </c>
      <c r="O1399" s="9">
        <f t="shared" si="174"/>
        <v>1.1385000000000001</v>
      </c>
      <c r="P1399" s="14">
        <f t="shared" si="175"/>
        <v>72.056962025316452</v>
      </c>
      <c r="Q1399" s="14" t="s">
        <v>8329</v>
      </c>
      <c r="R1399" s="14" t="s">
        <v>8330</v>
      </c>
      <c r="S1399">
        <v>158</v>
      </c>
      <c r="T1399" t="b">
        <v>1</v>
      </c>
      <c r="U1399" t="s">
        <v>8276</v>
      </c>
      <c r="V1399">
        <f t="shared" si="176"/>
        <v>158</v>
      </c>
      <c r="W1399" s="21" t="str">
        <f t="shared" si="177"/>
        <v xml:space="preserve"> </v>
      </c>
      <c r="X1399" s="21" t="str">
        <f t="shared" si="178"/>
        <v xml:space="preserve"> </v>
      </c>
    </row>
    <row r="1400" spans="1:24" ht="43.2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171"/>
        <v>42556.874236111107</v>
      </c>
      <c r="K1400">
        <v>1465160334</v>
      </c>
      <c r="L1400" s="10">
        <f t="shared" si="172"/>
        <v>42526.874236111107</v>
      </c>
      <c r="M1400" s="11">
        <f t="shared" si="173"/>
        <v>30</v>
      </c>
      <c r="N1400" t="b">
        <v>0</v>
      </c>
      <c r="O1400" s="9">
        <f t="shared" si="174"/>
        <v>1.0968181818181819</v>
      </c>
      <c r="P1400" s="14">
        <f t="shared" si="175"/>
        <v>74.246153846153845</v>
      </c>
      <c r="Q1400" s="14" t="s">
        <v>8329</v>
      </c>
      <c r="R1400" s="14" t="s">
        <v>8330</v>
      </c>
      <c r="S1400">
        <v>65</v>
      </c>
      <c r="T1400" t="b">
        <v>1</v>
      </c>
      <c r="U1400" t="s">
        <v>8276</v>
      </c>
      <c r="V1400">
        <f t="shared" si="176"/>
        <v>65</v>
      </c>
      <c r="W1400" s="21" t="str">
        <f t="shared" si="177"/>
        <v xml:space="preserve"> </v>
      </c>
      <c r="X1400" s="21" t="str">
        <f t="shared" si="178"/>
        <v xml:space="preserve"> </v>
      </c>
    </row>
    <row r="1401" spans="1:24" ht="43.2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171"/>
        <v>41919.004317129627</v>
      </c>
      <c r="K1401">
        <v>1410048373</v>
      </c>
      <c r="L1401" s="10">
        <f t="shared" si="172"/>
        <v>41889.004317129627</v>
      </c>
      <c r="M1401" s="11">
        <f t="shared" si="173"/>
        <v>30</v>
      </c>
      <c r="N1401" t="b">
        <v>0</v>
      </c>
      <c r="O1401" s="9">
        <f t="shared" si="174"/>
        <v>1.2614444444444444</v>
      </c>
      <c r="P1401" s="14">
        <f t="shared" si="175"/>
        <v>61.701086956521742</v>
      </c>
      <c r="Q1401" s="14" t="s">
        <v>8329</v>
      </c>
      <c r="R1401" s="14" t="s">
        <v>8330</v>
      </c>
      <c r="S1401">
        <v>184</v>
      </c>
      <c r="T1401" t="b">
        <v>1</v>
      </c>
      <c r="U1401" t="s">
        <v>8276</v>
      </c>
      <c r="V1401">
        <f t="shared" si="176"/>
        <v>184</v>
      </c>
      <c r="W1401" s="21" t="str">
        <f t="shared" si="177"/>
        <v xml:space="preserve"> </v>
      </c>
      <c r="X1401" s="21" t="str">
        <f t="shared" si="178"/>
        <v xml:space="preserve"> </v>
      </c>
    </row>
    <row r="1402" spans="1:24" ht="43.2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171"/>
        <v>42533.229166666672</v>
      </c>
      <c r="K1402">
        <v>1462695073</v>
      </c>
      <c r="L1402" s="10">
        <f t="shared" si="172"/>
        <v>42498.341122685189</v>
      </c>
      <c r="M1402" s="11">
        <f t="shared" si="173"/>
        <v>34.888043981482042</v>
      </c>
      <c r="N1402" t="b">
        <v>0</v>
      </c>
      <c r="O1402" s="9">
        <f t="shared" si="174"/>
        <v>1.6742857142857144</v>
      </c>
      <c r="P1402" s="14">
        <f t="shared" si="175"/>
        <v>17.235294117647058</v>
      </c>
      <c r="Q1402" s="14" t="s">
        <v>8329</v>
      </c>
      <c r="R1402" s="14" t="s">
        <v>8330</v>
      </c>
      <c r="S1402">
        <v>34</v>
      </c>
      <c r="T1402" t="b">
        <v>1</v>
      </c>
      <c r="U1402" t="s">
        <v>8276</v>
      </c>
      <c r="V1402">
        <f t="shared" si="176"/>
        <v>34</v>
      </c>
      <c r="W1402" s="21" t="str">
        <f t="shared" si="177"/>
        <v xml:space="preserve"> </v>
      </c>
      <c r="X1402" s="21" t="str">
        <f t="shared" si="178"/>
        <v xml:space="preserve"> </v>
      </c>
    </row>
    <row r="1403" spans="1:24" ht="57.6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171"/>
        <v>41420.99622685185</v>
      </c>
      <c r="K1403">
        <v>1367798074</v>
      </c>
      <c r="L1403" s="10">
        <f t="shared" si="172"/>
        <v>41399.99622685185</v>
      </c>
      <c r="M1403" s="11">
        <f t="shared" si="173"/>
        <v>21</v>
      </c>
      <c r="N1403" t="b">
        <v>0</v>
      </c>
      <c r="O1403" s="9">
        <f t="shared" si="174"/>
        <v>4.9652000000000003</v>
      </c>
      <c r="P1403" s="14">
        <f t="shared" si="175"/>
        <v>51.720833333333331</v>
      </c>
      <c r="Q1403" s="14" t="s">
        <v>8329</v>
      </c>
      <c r="R1403" s="14" t="s">
        <v>8330</v>
      </c>
      <c r="S1403">
        <v>240</v>
      </c>
      <c r="T1403" t="b">
        <v>1</v>
      </c>
      <c r="U1403" t="s">
        <v>8276</v>
      </c>
      <c r="V1403">
        <f t="shared" si="176"/>
        <v>240</v>
      </c>
      <c r="W1403" s="21" t="str">
        <f t="shared" si="177"/>
        <v xml:space="preserve"> </v>
      </c>
      <c r="X1403" s="21" t="str">
        <f t="shared" si="178"/>
        <v xml:space="preserve"> </v>
      </c>
    </row>
    <row r="1404" spans="1:24" ht="43.2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171"/>
        <v>42125.011701388896</v>
      </c>
      <c r="K1404">
        <v>1425259011</v>
      </c>
      <c r="L1404" s="10">
        <f t="shared" si="172"/>
        <v>42065.053368055553</v>
      </c>
      <c r="M1404" s="11">
        <f t="shared" si="173"/>
        <v>59.958333333343035</v>
      </c>
      <c r="N1404" t="b">
        <v>0</v>
      </c>
      <c r="O1404" s="9">
        <f t="shared" si="174"/>
        <v>1.0915999999999999</v>
      </c>
      <c r="P1404" s="14">
        <f t="shared" si="175"/>
        <v>24.150442477876105</v>
      </c>
      <c r="Q1404" s="14" t="s">
        <v>8329</v>
      </c>
      <c r="R1404" s="14" t="s">
        <v>8330</v>
      </c>
      <c r="S1404">
        <v>113</v>
      </c>
      <c r="T1404" t="b">
        <v>1</v>
      </c>
      <c r="U1404" t="s">
        <v>8276</v>
      </c>
      <c r="V1404">
        <f t="shared" si="176"/>
        <v>113</v>
      </c>
      <c r="W1404" s="21" t="str">
        <f t="shared" si="177"/>
        <v xml:space="preserve"> </v>
      </c>
      <c r="X1404" s="21" t="str">
        <f t="shared" si="178"/>
        <v xml:space="preserve"> </v>
      </c>
    </row>
    <row r="1405" spans="1:24" ht="43.2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171"/>
        <v>41481.062905092593</v>
      </c>
      <c r="K1405">
        <v>1372210235</v>
      </c>
      <c r="L1405" s="10">
        <f t="shared" si="172"/>
        <v>41451.062905092593</v>
      </c>
      <c r="M1405" s="11">
        <f t="shared" si="173"/>
        <v>30</v>
      </c>
      <c r="N1405" t="b">
        <v>0</v>
      </c>
      <c r="O1405" s="9">
        <f t="shared" si="174"/>
        <v>1.0257499999999999</v>
      </c>
      <c r="P1405" s="14">
        <f t="shared" si="175"/>
        <v>62.166666666666664</v>
      </c>
      <c r="Q1405" s="14" t="s">
        <v>8329</v>
      </c>
      <c r="R1405" s="14" t="s">
        <v>8330</v>
      </c>
      <c r="S1405">
        <v>66</v>
      </c>
      <c r="T1405" t="b">
        <v>1</v>
      </c>
      <c r="U1405" t="s">
        <v>8276</v>
      </c>
      <c r="V1405">
        <f t="shared" si="176"/>
        <v>66</v>
      </c>
      <c r="W1405" s="21" t="str">
        <f t="shared" si="177"/>
        <v xml:space="preserve"> </v>
      </c>
      <c r="X1405" s="21" t="str">
        <f t="shared" si="178"/>
        <v xml:space="preserve"> </v>
      </c>
    </row>
    <row r="1406" spans="1:24" ht="43.2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171"/>
        <v>42057.510243055556</v>
      </c>
      <c r="K1406">
        <v>1422447285</v>
      </c>
      <c r="L1406" s="10">
        <f t="shared" si="172"/>
        <v>42032.510243055556</v>
      </c>
      <c r="M1406" s="11">
        <f t="shared" si="173"/>
        <v>25</v>
      </c>
      <c r="N1406" t="b">
        <v>1</v>
      </c>
      <c r="O1406" s="9">
        <f t="shared" si="174"/>
        <v>1.6620689655172414E-2</v>
      </c>
      <c r="P1406" s="14">
        <f t="shared" si="175"/>
        <v>48.2</v>
      </c>
      <c r="Q1406" s="14" t="s">
        <v>8326</v>
      </c>
      <c r="R1406" s="14" t="s">
        <v>8345</v>
      </c>
      <c r="S1406">
        <v>5</v>
      </c>
      <c r="T1406" t="b">
        <v>0</v>
      </c>
      <c r="U1406" t="s">
        <v>8287</v>
      </c>
      <c r="V1406" t="str">
        <f t="shared" si="176"/>
        <v xml:space="preserve"> </v>
      </c>
      <c r="W1406" s="21">
        <f t="shared" si="177"/>
        <v>5</v>
      </c>
      <c r="X1406" s="21" t="str">
        <f t="shared" si="178"/>
        <v xml:space="preserve"> </v>
      </c>
    </row>
    <row r="1407" spans="1:24" ht="28.8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171"/>
        <v>41971.722233796296</v>
      </c>
      <c r="K1407">
        <v>1414599601</v>
      </c>
      <c r="L1407" s="10">
        <f t="shared" si="172"/>
        <v>41941.680567129632</v>
      </c>
      <c r="M1407" s="11">
        <f t="shared" si="173"/>
        <v>30.041666666664241</v>
      </c>
      <c r="N1407" t="b">
        <v>1</v>
      </c>
      <c r="O1407" s="9">
        <f t="shared" si="174"/>
        <v>4.1999999999999997E-3</v>
      </c>
      <c r="P1407" s="14">
        <f t="shared" si="175"/>
        <v>6.1764705882352944</v>
      </c>
      <c r="Q1407" s="14" t="s">
        <v>8326</v>
      </c>
      <c r="R1407" s="14" t="s">
        <v>8345</v>
      </c>
      <c r="S1407">
        <v>17</v>
      </c>
      <c r="T1407" t="b">
        <v>0</v>
      </c>
      <c r="U1407" t="s">
        <v>8287</v>
      </c>
      <c r="V1407" t="str">
        <f t="shared" si="176"/>
        <v xml:space="preserve"> </v>
      </c>
      <c r="W1407" s="21">
        <f t="shared" si="177"/>
        <v>17</v>
      </c>
      <c r="X1407" s="21" t="str">
        <f t="shared" si="178"/>
        <v xml:space="preserve"> </v>
      </c>
    </row>
    <row r="1408" spans="1:24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171"/>
        <v>42350.416666666672</v>
      </c>
      <c r="K1408">
        <v>1445336607</v>
      </c>
      <c r="L1408" s="10">
        <f t="shared" si="172"/>
        <v>42297.432951388888</v>
      </c>
      <c r="M1408" s="11">
        <f t="shared" si="173"/>
        <v>52.983715277783631</v>
      </c>
      <c r="N1408" t="b">
        <v>0</v>
      </c>
      <c r="O1408" s="9">
        <f t="shared" si="174"/>
        <v>1.25E-3</v>
      </c>
      <c r="P1408" s="14">
        <f t="shared" si="175"/>
        <v>5</v>
      </c>
      <c r="Q1408" s="14" t="s">
        <v>8326</v>
      </c>
      <c r="R1408" s="14" t="s">
        <v>8345</v>
      </c>
      <c r="S1408">
        <v>3</v>
      </c>
      <c r="T1408" t="b">
        <v>0</v>
      </c>
      <c r="U1408" t="s">
        <v>8287</v>
      </c>
      <c r="V1408" t="str">
        <f t="shared" si="176"/>
        <v xml:space="preserve"> </v>
      </c>
      <c r="W1408" s="21">
        <f t="shared" si="177"/>
        <v>3</v>
      </c>
      <c r="X1408" s="21" t="str">
        <f t="shared" si="178"/>
        <v xml:space="preserve"> </v>
      </c>
    </row>
    <row r="1409" spans="1:24" ht="43.2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171"/>
        <v>41863.536782407406</v>
      </c>
      <c r="K1409">
        <v>1405687978</v>
      </c>
      <c r="L1409" s="10">
        <f t="shared" si="172"/>
        <v>41838.536782407406</v>
      </c>
      <c r="M1409" s="11">
        <f t="shared" si="173"/>
        <v>25</v>
      </c>
      <c r="N1409" t="b">
        <v>0</v>
      </c>
      <c r="O1409" s="9">
        <f t="shared" si="174"/>
        <v>5.0000000000000001E-3</v>
      </c>
      <c r="P1409" s="14">
        <f t="shared" si="175"/>
        <v>7.5</v>
      </c>
      <c r="Q1409" s="14" t="s">
        <v>8326</v>
      </c>
      <c r="R1409" s="14" t="s">
        <v>8345</v>
      </c>
      <c r="S1409">
        <v>2</v>
      </c>
      <c r="T1409" t="b">
        <v>0</v>
      </c>
      <c r="U1409" t="s">
        <v>8287</v>
      </c>
      <c r="V1409" t="str">
        <f t="shared" si="176"/>
        <v xml:space="preserve"> </v>
      </c>
      <c r="W1409" s="21">
        <f t="shared" si="177"/>
        <v>2</v>
      </c>
      <c r="X1409" s="21" t="str">
        <f t="shared" si="178"/>
        <v xml:space="preserve"> </v>
      </c>
    </row>
    <row r="1410" spans="1:24" ht="43.2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ref="J1410:J1473" si="179">(((I1410/60)/60)/24)+DATE(1970,1,1)</f>
        <v>42321.913842592592</v>
      </c>
      <c r="K1410">
        <v>1444856156</v>
      </c>
      <c r="L1410" s="10">
        <f t="shared" ref="L1410:L1473" si="180">(((K1410/60)/60)/24)+DATE(1970,1,1)</f>
        <v>42291.872175925921</v>
      </c>
      <c r="M1410" s="11">
        <f t="shared" ref="M1410:M1473" si="181">J1410-L1410</f>
        <v>30.041666666671517</v>
      </c>
      <c r="N1410" t="b">
        <v>0</v>
      </c>
      <c r="O1410" s="9">
        <f t="shared" ref="O1410:O1473" si="182">E1410/D1410</f>
        <v>7.1999999999999995E-2</v>
      </c>
      <c r="P1410" s="14">
        <f t="shared" ref="P1410:P1473" si="183">IF(E1410&gt;0,(E1410/S1410),0)</f>
        <v>12</v>
      </c>
      <c r="Q1410" s="14" t="s">
        <v>8326</v>
      </c>
      <c r="R1410" s="14" t="s">
        <v>8345</v>
      </c>
      <c r="S1410">
        <v>6</v>
      </c>
      <c r="T1410" t="b">
        <v>0</v>
      </c>
      <c r="U1410" t="s">
        <v>8287</v>
      </c>
      <c r="V1410" t="str">
        <f t="shared" si="176"/>
        <v xml:space="preserve"> </v>
      </c>
      <c r="W1410" s="21">
        <f t="shared" si="177"/>
        <v>6</v>
      </c>
      <c r="X1410" s="21" t="str">
        <f t="shared" si="178"/>
        <v xml:space="preserve"> </v>
      </c>
    </row>
    <row r="1411" spans="1:24" ht="43.2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si="179"/>
        <v>42005.175173611111</v>
      </c>
      <c r="K1411">
        <v>1414897935</v>
      </c>
      <c r="L1411" s="10">
        <f t="shared" si="180"/>
        <v>41945.133506944447</v>
      </c>
      <c r="M1411" s="11">
        <f t="shared" si="181"/>
        <v>60.041666666664241</v>
      </c>
      <c r="N1411" t="b">
        <v>0</v>
      </c>
      <c r="O1411" s="9">
        <f t="shared" si="182"/>
        <v>0</v>
      </c>
      <c r="P1411" s="14">
        <f t="shared" si="183"/>
        <v>0</v>
      </c>
      <c r="Q1411" s="14" t="s">
        <v>8326</v>
      </c>
      <c r="R1411" s="14" t="s">
        <v>8345</v>
      </c>
      <c r="S1411">
        <v>0</v>
      </c>
      <c r="T1411" t="b">
        <v>0</v>
      </c>
      <c r="U1411" t="s">
        <v>8287</v>
      </c>
      <c r="V1411" t="str">
        <f t="shared" ref="V1411:V1474" si="184">IF(F1411 = "successful",S1411," ")</f>
        <v xml:space="preserve"> </v>
      </c>
      <c r="W1411" s="21">
        <f t="shared" ref="W1411:W1474" si="185">IF(F1411 = "failed",S1411," ")</f>
        <v>0</v>
      </c>
      <c r="X1411" s="21" t="str">
        <f t="shared" ref="X1411:X1474" si="186">IF(F1411 = "canceled",S1411," ")</f>
        <v xml:space="preserve"> </v>
      </c>
    </row>
    <row r="1412" spans="1:24" ht="43.2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179"/>
        <v>42524.318518518514</v>
      </c>
      <c r="K1412">
        <v>1461051520</v>
      </c>
      <c r="L1412" s="10">
        <f t="shared" si="180"/>
        <v>42479.318518518514</v>
      </c>
      <c r="M1412" s="11">
        <f t="shared" si="181"/>
        <v>45</v>
      </c>
      <c r="N1412" t="b">
        <v>0</v>
      </c>
      <c r="O1412" s="9">
        <f t="shared" si="182"/>
        <v>1.6666666666666666E-4</v>
      </c>
      <c r="P1412" s="14">
        <f t="shared" si="183"/>
        <v>1</v>
      </c>
      <c r="Q1412" s="14" t="s">
        <v>8326</v>
      </c>
      <c r="R1412" s="14" t="s">
        <v>8345</v>
      </c>
      <c r="S1412">
        <v>1</v>
      </c>
      <c r="T1412" t="b">
        <v>0</v>
      </c>
      <c r="U1412" t="s">
        <v>8287</v>
      </c>
      <c r="V1412" t="str">
        <f t="shared" si="184"/>
        <v xml:space="preserve"> </v>
      </c>
      <c r="W1412" s="21">
        <f t="shared" si="185"/>
        <v>1</v>
      </c>
      <c r="X1412" s="21" t="str">
        <f t="shared" si="186"/>
        <v xml:space="preserve"> </v>
      </c>
    </row>
    <row r="1413" spans="1:24" ht="57.6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179"/>
        <v>42041.059027777781</v>
      </c>
      <c r="K1413">
        <v>1420766700</v>
      </c>
      <c r="L1413" s="10">
        <f t="shared" si="180"/>
        <v>42013.059027777781</v>
      </c>
      <c r="M1413" s="11">
        <f t="shared" si="181"/>
        <v>28</v>
      </c>
      <c r="N1413" t="b">
        <v>0</v>
      </c>
      <c r="O1413" s="9">
        <f t="shared" si="182"/>
        <v>2.3333333333333335E-3</v>
      </c>
      <c r="P1413" s="14">
        <f t="shared" si="183"/>
        <v>2.3333333333333335</v>
      </c>
      <c r="Q1413" s="14" t="s">
        <v>8326</v>
      </c>
      <c r="R1413" s="14" t="s">
        <v>8345</v>
      </c>
      <c r="S1413">
        <v>3</v>
      </c>
      <c r="T1413" t="b">
        <v>0</v>
      </c>
      <c r="U1413" t="s">
        <v>8287</v>
      </c>
      <c r="V1413" t="str">
        <f t="shared" si="184"/>
        <v xml:space="preserve"> </v>
      </c>
      <c r="W1413" s="21">
        <f t="shared" si="185"/>
        <v>3</v>
      </c>
      <c r="X1413" s="21" t="str">
        <f t="shared" si="186"/>
        <v xml:space="preserve"> </v>
      </c>
    </row>
    <row r="1414" spans="1:24" ht="28.8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179"/>
        <v>41977.063645833332</v>
      </c>
      <c r="K1414">
        <v>1415064699</v>
      </c>
      <c r="L1414" s="10">
        <f t="shared" si="180"/>
        <v>41947.063645833332</v>
      </c>
      <c r="M1414" s="11">
        <f t="shared" si="181"/>
        <v>30</v>
      </c>
      <c r="N1414" t="b">
        <v>0</v>
      </c>
      <c r="O1414" s="9">
        <f t="shared" si="182"/>
        <v>4.5714285714285714E-2</v>
      </c>
      <c r="P1414" s="14">
        <f t="shared" si="183"/>
        <v>24.615384615384617</v>
      </c>
      <c r="Q1414" s="14" t="s">
        <v>8326</v>
      </c>
      <c r="R1414" s="14" t="s">
        <v>8345</v>
      </c>
      <c r="S1414">
        <v>13</v>
      </c>
      <c r="T1414" t="b">
        <v>0</v>
      </c>
      <c r="U1414" t="s">
        <v>8287</v>
      </c>
      <c r="V1414" t="str">
        <f t="shared" si="184"/>
        <v xml:space="preserve"> </v>
      </c>
      <c r="W1414" s="21">
        <f t="shared" si="185"/>
        <v>13</v>
      </c>
      <c r="X1414" s="21" t="str">
        <f t="shared" si="186"/>
        <v xml:space="preserve"> </v>
      </c>
    </row>
    <row r="1415" spans="1:24" ht="57.6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179"/>
        <v>42420.437152777777</v>
      </c>
      <c r="K1415">
        <v>1450780170</v>
      </c>
      <c r="L1415" s="10">
        <f t="shared" si="180"/>
        <v>42360.437152777777</v>
      </c>
      <c r="M1415" s="11">
        <f t="shared" si="181"/>
        <v>60</v>
      </c>
      <c r="N1415" t="b">
        <v>0</v>
      </c>
      <c r="O1415" s="9">
        <f t="shared" si="182"/>
        <v>0.05</v>
      </c>
      <c r="P1415" s="14">
        <f t="shared" si="183"/>
        <v>100</v>
      </c>
      <c r="Q1415" s="14" t="s">
        <v>8326</v>
      </c>
      <c r="R1415" s="14" t="s">
        <v>8345</v>
      </c>
      <c r="S1415">
        <v>1</v>
      </c>
      <c r="T1415" t="b">
        <v>0</v>
      </c>
      <c r="U1415" t="s">
        <v>8287</v>
      </c>
      <c r="V1415" t="str">
        <f t="shared" si="184"/>
        <v xml:space="preserve"> </v>
      </c>
      <c r="W1415" s="21">
        <f t="shared" si="185"/>
        <v>1</v>
      </c>
      <c r="X1415" s="21" t="str">
        <f t="shared" si="186"/>
        <v xml:space="preserve"> </v>
      </c>
    </row>
    <row r="1416" spans="1:24" ht="43.2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179"/>
        <v>42738.25309027778</v>
      </c>
      <c r="K1416">
        <v>1480831467</v>
      </c>
      <c r="L1416" s="10">
        <f t="shared" si="180"/>
        <v>42708.25309027778</v>
      </c>
      <c r="M1416" s="11">
        <f t="shared" si="181"/>
        <v>30</v>
      </c>
      <c r="N1416" t="b">
        <v>0</v>
      </c>
      <c r="O1416" s="9">
        <f t="shared" si="182"/>
        <v>2E-3</v>
      </c>
      <c r="P1416" s="14">
        <f t="shared" si="183"/>
        <v>1</v>
      </c>
      <c r="Q1416" s="14" t="s">
        <v>8326</v>
      </c>
      <c r="R1416" s="14" t="s">
        <v>8345</v>
      </c>
      <c r="S1416">
        <v>1</v>
      </c>
      <c r="T1416" t="b">
        <v>0</v>
      </c>
      <c r="U1416" t="s">
        <v>8287</v>
      </c>
      <c r="V1416" t="str">
        <f t="shared" si="184"/>
        <v xml:space="preserve"> </v>
      </c>
      <c r="W1416" s="21">
        <f t="shared" si="185"/>
        <v>1</v>
      </c>
      <c r="X1416" s="21" t="str">
        <f t="shared" si="186"/>
        <v xml:space="preserve"> </v>
      </c>
    </row>
    <row r="1417" spans="1:24" ht="43.2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179"/>
        <v>42232.675821759258</v>
      </c>
      <c r="K1417">
        <v>1436285591</v>
      </c>
      <c r="L1417" s="10">
        <f t="shared" si="180"/>
        <v>42192.675821759258</v>
      </c>
      <c r="M1417" s="11">
        <f t="shared" si="181"/>
        <v>40</v>
      </c>
      <c r="N1417" t="b">
        <v>0</v>
      </c>
      <c r="O1417" s="9">
        <f t="shared" si="182"/>
        <v>0.18181818181818182</v>
      </c>
      <c r="P1417" s="14">
        <f t="shared" si="183"/>
        <v>88.888888888888886</v>
      </c>
      <c r="Q1417" s="14" t="s">
        <v>8326</v>
      </c>
      <c r="R1417" s="14" t="s">
        <v>8345</v>
      </c>
      <c r="S1417">
        <v>9</v>
      </c>
      <c r="T1417" t="b">
        <v>0</v>
      </c>
      <c r="U1417" t="s">
        <v>8287</v>
      </c>
      <c r="V1417" t="str">
        <f t="shared" si="184"/>
        <v xml:space="preserve"> </v>
      </c>
      <c r="W1417" s="21">
        <f t="shared" si="185"/>
        <v>9</v>
      </c>
      <c r="X1417" s="21" t="str">
        <f t="shared" si="186"/>
        <v xml:space="preserve"> </v>
      </c>
    </row>
    <row r="1418" spans="1:24" ht="43.2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179"/>
        <v>42329.967812499999</v>
      </c>
      <c r="K1418">
        <v>1445552019</v>
      </c>
      <c r="L1418" s="10">
        <f t="shared" si="180"/>
        <v>42299.926145833335</v>
      </c>
      <c r="M1418" s="11">
        <f t="shared" si="181"/>
        <v>30.041666666664241</v>
      </c>
      <c r="N1418" t="b">
        <v>0</v>
      </c>
      <c r="O1418" s="9">
        <f t="shared" si="182"/>
        <v>0</v>
      </c>
      <c r="P1418" s="14">
        <f t="shared" si="183"/>
        <v>0</v>
      </c>
      <c r="Q1418" s="14" t="s">
        <v>8326</v>
      </c>
      <c r="R1418" s="14" t="s">
        <v>8345</v>
      </c>
      <c r="S1418">
        <v>0</v>
      </c>
      <c r="T1418" t="b">
        <v>0</v>
      </c>
      <c r="U1418" t="s">
        <v>8287</v>
      </c>
      <c r="V1418" t="str">
        <f t="shared" si="184"/>
        <v xml:space="preserve"> </v>
      </c>
      <c r="W1418" s="21">
        <f t="shared" si="185"/>
        <v>0</v>
      </c>
      <c r="X1418" s="21" t="str">
        <f t="shared" si="186"/>
        <v xml:space="preserve"> </v>
      </c>
    </row>
    <row r="1419" spans="1:24" ht="43.2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179"/>
        <v>42262.465972222228</v>
      </c>
      <c r="K1419">
        <v>1439696174</v>
      </c>
      <c r="L1419" s="10">
        <f t="shared" si="180"/>
        <v>42232.15016203704</v>
      </c>
      <c r="M1419" s="11">
        <f t="shared" si="181"/>
        <v>30.315810185187729</v>
      </c>
      <c r="N1419" t="b">
        <v>0</v>
      </c>
      <c r="O1419" s="9">
        <f t="shared" si="182"/>
        <v>1.2222222222222223E-2</v>
      </c>
      <c r="P1419" s="14">
        <f t="shared" si="183"/>
        <v>27.5</v>
      </c>
      <c r="Q1419" s="14" t="s">
        <v>8326</v>
      </c>
      <c r="R1419" s="14" t="s">
        <v>8345</v>
      </c>
      <c r="S1419">
        <v>2</v>
      </c>
      <c r="T1419" t="b">
        <v>0</v>
      </c>
      <c r="U1419" t="s">
        <v>8287</v>
      </c>
      <c r="V1419" t="str">
        <f t="shared" si="184"/>
        <v xml:space="preserve"> </v>
      </c>
      <c r="W1419" s="21">
        <f t="shared" si="185"/>
        <v>2</v>
      </c>
      <c r="X1419" s="21" t="str">
        <f t="shared" si="186"/>
        <v xml:space="preserve"> </v>
      </c>
    </row>
    <row r="1420" spans="1:24" ht="57.6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179"/>
        <v>42425.456412037034</v>
      </c>
      <c r="K1420">
        <v>1453805834</v>
      </c>
      <c r="L1420" s="10">
        <f t="shared" si="180"/>
        <v>42395.456412037034</v>
      </c>
      <c r="M1420" s="11">
        <f t="shared" si="181"/>
        <v>30</v>
      </c>
      <c r="N1420" t="b">
        <v>0</v>
      </c>
      <c r="O1420" s="9">
        <f t="shared" si="182"/>
        <v>2E-3</v>
      </c>
      <c r="P1420" s="14">
        <f t="shared" si="183"/>
        <v>6</v>
      </c>
      <c r="Q1420" s="14" t="s">
        <v>8326</v>
      </c>
      <c r="R1420" s="14" t="s">
        <v>8345</v>
      </c>
      <c r="S1420">
        <v>1</v>
      </c>
      <c r="T1420" t="b">
        <v>0</v>
      </c>
      <c r="U1420" t="s">
        <v>8287</v>
      </c>
      <c r="V1420" t="str">
        <f t="shared" si="184"/>
        <v xml:space="preserve"> </v>
      </c>
      <c r="W1420" s="21">
        <f t="shared" si="185"/>
        <v>1</v>
      </c>
      <c r="X1420" s="21" t="str">
        <f t="shared" si="186"/>
        <v xml:space="preserve"> </v>
      </c>
    </row>
    <row r="1421" spans="1:24" ht="57.6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179"/>
        <v>42652.456238425926</v>
      </c>
      <c r="K1421">
        <v>1473418619</v>
      </c>
      <c r="L1421" s="10">
        <f t="shared" si="180"/>
        <v>42622.456238425926</v>
      </c>
      <c r="M1421" s="11">
        <f t="shared" si="181"/>
        <v>30</v>
      </c>
      <c r="N1421" t="b">
        <v>0</v>
      </c>
      <c r="O1421" s="9">
        <f t="shared" si="182"/>
        <v>7.0634920634920634E-2</v>
      </c>
      <c r="P1421" s="14">
        <f t="shared" si="183"/>
        <v>44.5</v>
      </c>
      <c r="Q1421" s="14" t="s">
        <v>8326</v>
      </c>
      <c r="R1421" s="14" t="s">
        <v>8345</v>
      </c>
      <c r="S1421">
        <v>10</v>
      </c>
      <c r="T1421" t="b">
        <v>0</v>
      </c>
      <c r="U1421" t="s">
        <v>8287</v>
      </c>
      <c r="V1421" t="str">
        <f t="shared" si="184"/>
        <v xml:space="preserve"> </v>
      </c>
      <c r="W1421" s="21">
        <f t="shared" si="185"/>
        <v>10</v>
      </c>
      <c r="X1421" s="21" t="str">
        <f t="shared" si="186"/>
        <v xml:space="preserve"> </v>
      </c>
    </row>
    <row r="1422" spans="1:24" ht="28.8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179"/>
        <v>42549.667662037042</v>
      </c>
      <c r="K1422">
        <v>1464969686</v>
      </c>
      <c r="L1422" s="10">
        <f t="shared" si="180"/>
        <v>42524.667662037042</v>
      </c>
      <c r="M1422" s="11">
        <f t="shared" si="181"/>
        <v>25</v>
      </c>
      <c r="N1422" t="b">
        <v>0</v>
      </c>
      <c r="O1422" s="9">
        <f t="shared" si="182"/>
        <v>2.7272727272727271E-2</v>
      </c>
      <c r="P1422" s="14">
        <f t="shared" si="183"/>
        <v>1</v>
      </c>
      <c r="Q1422" s="14" t="s">
        <v>8326</v>
      </c>
      <c r="R1422" s="14" t="s">
        <v>8345</v>
      </c>
      <c r="S1422">
        <v>3</v>
      </c>
      <c r="T1422" t="b">
        <v>0</v>
      </c>
      <c r="U1422" t="s">
        <v>8287</v>
      </c>
      <c r="V1422" t="str">
        <f t="shared" si="184"/>
        <v xml:space="preserve"> </v>
      </c>
      <c r="W1422" s="21">
        <f t="shared" si="185"/>
        <v>3</v>
      </c>
      <c r="X1422" s="21" t="str">
        <f t="shared" si="186"/>
        <v xml:space="preserve"> </v>
      </c>
    </row>
    <row r="1423" spans="1:24" ht="57.6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179"/>
        <v>42043.915613425925</v>
      </c>
      <c r="K1423">
        <v>1420840709</v>
      </c>
      <c r="L1423" s="10">
        <f t="shared" si="180"/>
        <v>42013.915613425925</v>
      </c>
      <c r="M1423" s="11">
        <f t="shared" si="181"/>
        <v>30</v>
      </c>
      <c r="N1423" t="b">
        <v>0</v>
      </c>
      <c r="O1423" s="9">
        <f t="shared" si="182"/>
        <v>1E-3</v>
      </c>
      <c r="P1423" s="14">
        <f t="shared" si="183"/>
        <v>100</v>
      </c>
      <c r="Q1423" s="14" t="s">
        <v>8326</v>
      </c>
      <c r="R1423" s="14" t="s">
        <v>8345</v>
      </c>
      <c r="S1423">
        <v>2</v>
      </c>
      <c r="T1423" t="b">
        <v>0</v>
      </c>
      <c r="U1423" t="s">
        <v>8287</v>
      </c>
      <c r="V1423" t="str">
        <f t="shared" si="184"/>
        <v xml:space="preserve"> </v>
      </c>
      <c r="W1423" s="21">
        <f t="shared" si="185"/>
        <v>2</v>
      </c>
      <c r="X1423" s="21" t="str">
        <f t="shared" si="186"/>
        <v xml:space="preserve"> </v>
      </c>
    </row>
    <row r="1424" spans="1:24" ht="43.2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179"/>
        <v>42634.239629629628</v>
      </c>
      <c r="K1424">
        <v>1471844704</v>
      </c>
      <c r="L1424" s="10">
        <f t="shared" si="180"/>
        <v>42604.239629629628</v>
      </c>
      <c r="M1424" s="11">
        <f t="shared" si="181"/>
        <v>30</v>
      </c>
      <c r="N1424" t="b">
        <v>0</v>
      </c>
      <c r="O1424" s="9">
        <f t="shared" si="182"/>
        <v>1.0399999999999999E-3</v>
      </c>
      <c r="P1424" s="14">
        <f t="shared" si="183"/>
        <v>13</v>
      </c>
      <c r="Q1424" s="14" t="s">
        <v>8326</v>
      </c>
      <c r="R1424" s="14" t="s">
        <v>8345</v>
      </c>
      <c r="S1424">
        <v>2</v>
      </c>
      <c r="T1424" t="b">
        <v>0</v>
      </c>
      <c r="U1424" t="s">
        <v>8287</v>
      </c>
      <c r="V1424" t="str">
        <f t="shared" si="184"/>
        <v xml:space="preserve"> </v>
      </c>
      <c r="W1424" s="21">
        <f t="shared" si="185"/>
        <v>2</v>
      </c>
      <c r="X1424" s="21" t="str">
        <f t="shared" si="186"/>
        <v xml:space="preserve"> </v>
      </c>
    </row>
    <row r="1425" spans="1:24" ht="43.2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179"/>
        <v>42370.360312500001</v>
      </c>
      <c r="K1425">
        <v>1449045531</v>
      </c>
      <c r="L1425" s="10">
        <f t="shared" si="180"/>
        <v>42340.360312500001</v>
      </c>
      <c r="M1425" s="11">
        <f t="shared" si="181"/>
        <v>30</v>
      </c>
      <c r="N1425" t="b">
        <v>0</v>
      </c>
      <c r="O1425" s="9">
        <f t="shared" si="182"/>
        <v>3.3333333333333335E-3</v>
      </c>
      <c r="P1425" s="14">
        <f t="shared" si="183"/>
        <v>100</v>
      </c>
      <c r="Q1425" s="14" t="s">
        <v>8326</v>
      </c>
      <c r="R1425" s="14" t="s">
        <v>8345</v>
      </c>
      <c r="S1425">
        <v>1</v>
      </c>
      <c r="T1425" t="b">
        <v>0</v>
      </c>
      <c r="U1425" t="s">
        <v>8287</v>
      </c>
      <c r="V1425" t="str">
        <f t="shared" si="184"/>
        <v xml:space="preserve"> </v>
      </c>
      <c r="W1425" s="21">
        <f t="shared" si="185"/>
        <v>1</v>
      </c>
      <c r="X1425" s="21" t="str">
        <f t="shared" si="186"/>
        <v xml:space="preserve"> </v>
      </c>
    </row>
    <row r="1426" spans="1:24" ht="43.2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179"/>
        <v>42689.759282407409</v>
      </c>
      <c r="K1426">
        <v>1478106802</v>
      </c>
      <c r="L1426" s="10">
        <f t="shared" si="180"/>
        <v>42676.717615740738</v>
      </c>
      <c r="M1426" s="11">
        <f t="shared" si="181"/>
        <v>13.041666666671517</v>
      </c>
      <c r="N1426" t="b">
        <v>0</v>
      </c>
      <c r="O1426" s="9">
        <f t="shared" si="182"/>
        <v>0.2036</v>
      </c>
      <c r="P1426" s="14">
        <f t="shared" si="183"/>
        <v>109.07142857142857</v>
      </c>
      <c r="Q1426" s="14" t="s">
        <v>8326</v>
      </c>
      <c r="R1426" s="14" t="s">
        <v>8345</v>
      </c>
      <c r="S1426">
        <v>14</v>
      </c>
      <c r="T1426" t="b">
        <v>0</v>
      </c>
      <c r="U1426" t="s">
        <v>8287</v>
      </c>
      <c r="V1426" t="str">
        <f t="shared" si="184"/>
        <v xml:space="preserve"> </v>
      </c>
      <c r="W1426" s="21">
        <f t="shared" si="185"/>
        <v>14</v>
      </c>
      <c r="X1426" s="21" t="str">
        <f t="shared" si="186"/>
        <v xml:space="preserve"> </v>
      </c>
    </row>
    <row r="1427" spans="1:24" ht="43.2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179"/>
        <v>42123.131469907406</v>
      </c>
      <c r="K1427">
        <v>1427684959</v>
      </c>
      <c r="L1427" s="10">
        <f t="shared" si="180"/>
        <v>42093.131469907406</v>
      </c>
      <c r="M1427" s="11">
        <f t="shared" si="181"/>
        <v>30</v>
      </c>
      <c r="N1427" t="b">
        <v>0</v>
      </c>
      <c r="O1427" s="9">
        <f t="shared" si="182"/>
        <v>0</v>
      </c>
      <c r="P1427" s="14">
        <f t="shared" si="183"/>
        <v>0</v>
      </c>
      <c r="Q1427" s="14" t="s">
        <v>8326</v>
      </c>
      <c r="R1427" s="14" t="s">
        <v>8345</v>
      </c>
      <c r="S1427">
        <v>0</v>
      </c>
      <c r="T1427" t="b">
        <v>0</v>
      </c>
      <c r="U1427" t="s">
        <v>8287</v>
      </c>
      <c r="V1427" t="str">
        <f t="shared" si="184"/>
        <v xml:space="preserve"> </v>
      </c>
      <c r="W1427" s="21">
        <f t="shared" si="185"/>
        <v>0</v>
      </c>
      <c r="X1427" s="21" t="str">
        <f t="shared" si="186"/>
        <v xml:space="preserve"> </v>
      </c>
    </row>
    <row r="1428" spans="1:24" ht="43.2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179"/>
        <v>42240.390277777777</v>
      </c>
      <c r="K1428">
        <v>1435224120</v>
      </c>
      <c r="L1428" s="10">
        <f t="shared" si="180"/>
        <v>42180.390277777777</v>
      </c>
      <c r="M1428" s="11">
        <f t="shared" si="181"/>
        <v>60</v>
      </c>
      <c r="N1428" t="b">
        <v>0</v>
      </c>
      <c r="O1428" s="9">
        <f t="shared" si="182"/>
        <v>0</v>
      </c>
      <c r="P1428" s="14">
        <f t="shared" si="183"/>
        <v>0</v>
      </c>
      <c r="Q1428" s="14" t="s">
        <v>8326</v>
      </c>
      <c r="R1428" s="14" t="s">
        <v>8345</v>
      </c>
      <c r="S1428">
        <v>0</v>
      </c>
      <c r="T1428" t="b">
        <v>0</v>
      </c>
      <c r="U1428" t="s">
        <v>8287</v>
      </c>
      <c r="V1428" t="str">
        <f t="shared" si="184"/>
        <v xml:space="preserve"> </v>
      </c>
      <c r="W1428" s="21">
        <f t="shared" si="185"/>
        <v>0</v>
      </c>
      <c r="X1428" s="21" t="str">
        <f t="shared" si="186"/>
        <v xml:space="preserve"> </v>
      </c>
    </row>
    <row r="1429" spans="1:24" ht="57.6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179"/>
        <v>42631.851678240739</v>
      </c>
      <c r="K1429">
        <v>1471638385</v>
      </c>
      <c r="L1429" s="10">
        <f t="shared" si="180"/>
        <v>42601.851678240739</v>
      </c>
      <c r="M1429" s="11">
        <f t="shared" si="181"/>
        <v>30</v>
      </c>
      <c r="N1429" t="b">
        <v>0</v>
      </c>
      <c r="O1429" s="9">
        <f t="shared" si="182"/>
        <v>8.3799999999999999E-2</v>
      </c>
      <c r="P1429" s="14">
        <f t="shared" si="183"/>
        <v>104.75</v>
      </c>
      <c r="Q1429" s="14" t="s">
        <v>8326</v>
      </c>
      <c r="R1429" s="14" t="s">
        <v>8345</v>
      </c>
      <c r="S1429">
        <v>4</v>
      </c>
      <c r="T1429" t="b">
        <v>0</v>
      </c>
      <c r="U1429" t="s">
        <v>8287</v>
      </c>
      <c r="V1429" t="str">
        <f t="shared" si="184"/>
        <v xml:space="preserve"> </v>
      </c>
      <c r="W1429" s="21">
        <f t="shared" si="185"/>
        <v>4</v>
      </c>
      <c r="X1429" s="21" t="str">
        <f t="shared" si="186"/>
        <v xml:space="preserve"> </v>
      </c>
    </row>
    <row r="1430" spans="1:24" ht="43.2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179"/>
        <v>42462.338159722218</v>
      </c>
      <c r="K1430">
        <v>1456996017</v>
      </c>
      <c r="L1430" s="10">
        <f t="shared" si="180"/>
        <v>42432.379826388889</v>
      </c>
      <c r="M1430" s="11">
        <f t="shared" si="181"/>
        <v>29.958333333328483</v>
      </c>
      <c r="N1430" t="b">
        <v>0</v>
      </c>
      <c r="O1430" s="9">
        <f t="shared" si="182"/>
        <v>4.4999999999999998E-2</v>
      </c>
      <c r="P1430" s="14">
        <f t="shared" si="183"/>
        <v>15</v>
      </c>
      <c r="Q1430" s="14" t="s">
        <v>8326</v>
      </c>
      <c r="R1430" s="14" t="s">
        <v>8345</v>
      </c>
      <c r="S1430">
        <v>3</v>
      </c>
      <c r="T1430" t="b">
        <v>0</v>
      </c>
      <c r="U1430" t="s">
        <v>8287</v>
      </c>
      <c r="V1430" t="str">
        <f t="shared" si="184"/>
        <v xml:space="preserve"> </v>
      </c>
      <c r="W1430" s="21">
        <f t="shared" si="185"/>
        <v>3</v>
      </c>
      <c r="X1430" s="21" t="str">
        <f t="shared" si="186"/>
        <v xml:space="preserve"> </v>
      </c>
    </row>
    <row r="1431" spans="1:24" ht="43.2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179"/>
        <v>42104.060671296291</v>
      </c>
      <c r="K1431">
        <v>1426037242</v>
      </c>
      <c r="L1431" s="10">
        <f t="shared" si="180"/>
        <v>42074.060671296291</v>
      </c>
      <c r="M1431" s="11">
        <f t="shared" si="181"/>
        <v>30</v>
      </c>
      <c r="N1431" t="b">
        <v>0</v>
      </c>
      <c r="O1431" s="9">
        <f t="shared" si="182"/>
        <v>0</v>
      </c>
      <c r="P1431" s="14">
        <f t="shared" si="183"/>
        <v>0</v>
      </c>
      <c r="Q1431" s="14" t="s">
        <v>8326</v>
      </c>
      <c r="R1431" s="14" t="s">
        <v>8345</v>
      </c>
      <c r="S1431">
        <v>0</v>
      </c>
      <c r="T1431" t="b">
        <v>0</v>
      </c>
      <c r="U1431" t="s">
        <v>8287</v>
      </c>
      <c r="V1431" t="str">
        <f t="shared" si="184"/>
        <v xml:space="preserve"> </v>
      </c>
      <c r="W1431" s="21">
        <f t="shared" si="185"/>
        <v>0</v>
      </c>
      <c r="X1431" s="21" t="str">
        <f t="shared" si="186"/>
        <v xml:space="preserve"> </v>
      </c>
    </row>
    <row r="1432" spans="1:24" ht="43.2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179"/>
        <v>41992.813518518517</v>
      </c>
      <c r="K1432">
        <v>1416339088</v>
      </c>
      <c r="L1432" s="10">
        <f t="shared" si="180"/>
        <v>41961.813518518517</v>
      </c>
      <c r="M1432" s="11">
        <f t="shared" si="181"/>
        <v>31</v>
      </c>
      <c r="N1432" t="b">
        <v>0</v>
      </c>
      <c r="O1432" s="9">
        <f t="shared" si="182"/>
        <v>8.0600000000000005E-2</v>
      </c>
      <c r="P1432" s="14">
        <f t="shared" si="183"/>
        <v>80.599999999999994</v>
      </c>
      <c r="Q1432" s="14" t="s">
        <v>8326</v>
      </c>
      <c r="R1432" s="14" t="s">
        <v>8345</v>
      </c>
      <c r="S1432">
        <v>5</v>
      </c>
      <c r="T1432" t="b">
        <v>0</v>
      </c>
      <c r="U1432" t="s">
        <v>8287</v>
      </c>
      <c r="V1432" t="str">
        <f t="shared" si="184"/>
        <v xml:space="preserve"> </v>
      </c>
      <c r="W1432" s="21">
        <f t="shared" si="185"/>
        <v>5</v>
      </c>
      <c r="X1432" s="21" t="str">
        <f t="shared" si="186"/>
        <v xml:space="preserve"> </v>
      </c>
    </row>
    <row r="1433" spans="1:24" ht="43.2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179"/>
        <v>42334.252500000002</v>
      </c>
      <c r="K1433">
        <v>1445922216</v>
      </c>
      <c r="L1433" s="10">
        <f t="shared" si="180"/>
        <v>42304.210833333331</v>
      </c>
      <c r="M1433" s="11">
        <f t="shared" si="181"/>
        <v>30.041666666671517</v>
      </c>
      <c r="N1433" t="b">
        <v>0</v>
      </c>
      <c r="O1433" s="9">
        <f t="shared" si="182"/>
        <v>0.31947058823529412</v>
      </c>
      <c r="P1433" s="14">
        <f t="shared" si="183"/>
        <v>115.55319148936171</v>
      </c>
      <c r="Q1433" s="14" t="s">
        <v>8326</v>
      </c>
      <c r="R1433" s="14" t="s">
        <v>8345</v>
      </c>
      <c r="S1433">
        <v>47</v>
      </c>
      <c r="T1433" t="b">
        <v>0</v>
      </c>
      <c r="U1433" t="s">
        <v>8287</v>
      </c>
      <c r="V1433" t="str">
        <f t="shared" si="184"/>
        <v xml:space="preserve"> </v>
      </c>
      <c r="W1433" s="21">
        <f t="shared" si="185"/>
        <v>47</v>
      </c>
      <c r="X1433" s="21" t="str">
        <f t="shared" si="186"/>
        <v xml:space="preserve"> </v>
      </c>
    </row>
    <row r="1434" spans="1:24" ht="43.2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179"/>
        <v>42205.780416666668</v>
      </c>
      <c r="K1434">
        <v>1434825828</v>
      </c>
      <c r="L1434" s="10">
        <f t="shared" si="180"/>
        <v>42175.780416666668</v>
      </c>
      <c r="M1434" s="11">
        <f t="shared" si="181"/>
        <v>30</v>
      </c>
      <c r="N1434" t="b">
        <v>0</v>
      </c>
      <c r="O1434" s="9">
        <f t="shared" si="182"/>
        <v>0</v>
      </c>
      <c r="P1434" s="14">
        <f t="shared" si="183"/>
        <v>0</v>
      </c>
      <c r="Q1434" s="14" t="s">
        <v>8326</v>
      </c>
      <c r="R1434" s="14" t="s">
        <v>8345</v>
      </c>
      <c r="S1434">
        <v>0</v>
      </c>
      <c r="T1434" t="b">
        <v>0</v>
      </c>
      <c r="U1434" t="s">
        <v>8287</v>
      </c>
      <c r="V1434" t="str">
        <f t="shared" si="184"/>
        <v xml:space="preserve"> </v>
      </c>
      <c r="W1434" s="21">
        <f t="shared" si="185"/>
        <v>0</v>
      </c>
      <c r="X1434" s="21" t="str">
        <f t="shared" si="186"/>
        <v xml:space="preserve"> </v>
      </c>
    </row>
    <row r="1435" spans="1:24" ht="43.2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179"/>
        <v>42714.458333333328</v>
      </c>
      <c r="K1435">
        <v>1477839675</v>
      </c>
      <c r="L1435" s="10">
        <f t="shared" si="180"/>
        <v>42673.625868055555</v>
      </c>
      <c r="M1435" s="11">
        <f t="shared" si="181"/>
        <v>40.832465277773736</v>
      </c>
      <c r="N1435" t="b">
        <v>0</v>
      </c>
      <c r="O1435" s="9">
        <f t="shared" si="182"/>
        <v>6.7083333333333328E-2</v>
      </c>
      <c r="P1435" s="14">
        <f t="shared" si="183"/>
        <v>80.5</v>
      </c>
      <c r="Q1435" s="14" t="s">
        <v>8326</v>
      </c>
      <c r="R1435" s="14" t="s">
        <v>8345</v>
      </c>
      <c r="S1435">
        <v>10</v>
      </c>
      <c r="T1435" t="b">
        <v>0</v>
      </c>
      <c r="U1435" t="s">
        <v>8287</v>
      </c>
      <c r="V1435" t="str">
        <f t="shared" si="184"/>
        <v xml:space="preserve"> </v>
      </c>
      <c r="W1435" s="21">
        <f t="shared" si="185"/>
        <v>10</v>
      </c>
      <c r="X1435" s="21" t="str">
        <f t="shared" si="186"/>
        <v xml:space="preserve"> </v>
      </c>
    </row>
    <row r="1436" spans="1:24" ht="43.2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179"/>
        <v>42163.625</v>
      </c>
      <c r="K1436">
        <v>1431973478</v>
      </c>
      <c r="L1436" s="10">
        <f t="shared" si="180"/>
        <v>42142.767106481479</v>
      </c>
      <c r="M1436" s="11">
        <f t="shared" si="181"/>
        <v>20.85789351852145</v>
      </c>
      <c r="N1436" t="b">
        <v>0</v>
      </c>
      <c r="O1436" s="9">
        <f t="shared" si="182"/>
        <v>9.987804878048781E-2</v>
      </c>
      <c r="P1436" s="14">
        <f t="shared" si="183"/>
        <v>744.5454545454545</v>
      </c>
      <c r="Q1436" s="14" t="s">
        <v>8326</v>
      </c>
      <c r="R1436" s="14" t="s">
        <v>8345</v>
      </c>
      <c r="S1436">
        <v>11</v>
      </c>
      <c r="T1436" t="b">
        <v>0</v>
      </c>
      <c r="U1436" t="s">
        <v>8287</v>
      </c>
      <c r="V1436" t="str">
        <f t="shared" si="184"/>
        <v xml:space="preserve"> </v>
      </c>
      <c r="W1436" s="21">
        <f t="shared" si="185"/>
        <v>11</v>
      </c>
      <c r="X1436" s="21" t="str">
        <f t="shared" si="186"/>
        <v xml:space="preserve"> </v>
      </c>
    </row>
    <row r="1437" spans="1:24" ht="43.2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179"/>
        <v>42288.780324074076</v>
      </c>
      <c r="K1437">
        <v>1441997020</v>
      </c>
      <c r="L1437" s="10">
        <f t="shared" si="180"/>
        <v>42258.780324074076</v>
      </c>
      <c r="M1437" s="11">
        <f t="shared" si="181"/>
        <v>30</v>
      </c>
      <c r="N1437" t="b">
        <v>0</v>
      </c>
      <c r="O1437" s="9">
        <f t="shared" si="182"/>
        <v>1E-3</v>
      </c>
      <c r="P1437" s="14">
        <f t="shared" si="183"/>
        <v>7.5</v>
      </c>
      <c r="Q1437" s="14" t="s">
        <v>8326</v>
      </c>
      <c r="R1437" s="14" t="s">
        <v>8345</v>
      </c>
      <c r="S1437">
        <v>2</v>
      </c>
      <c r="T1437" t="b">
        <v>0</v>
      </c>
      <c r="U1437" t="s">
        <v>8287</v>
      </c>
      <c r="V1437" t="str">
        <f t="shared" si="184"/>
        <v xml:space="preserve"> </v>
      </c>
      <c r="W1437" s="21">
        <f t="shared" si="185"/>
        <v>2</v>
      </c>
      <c r="X1437" s="21" t="str">
        <f t="shared" si="186"/>
        <v xml:space="preserve"> </v>
      </c>
    </row>
    <row r="1438" spans="1:24" ht="43.2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179"/>
        <v>42421.35019675926</v>
      </c>
      <c r="K1438">
        <v>1453451057</v>
      </c>
      <c r="L1438" s="10">
        <f t="shared" si="180"/>
        <v>42391.35019675926</v>
      </c>
      <c r="M1438" s="11">
        <f t="shared" si="181"/>
        <v>30</v>
      </c>
      <c r="N1438" t="b">
        <v>0</v>
      </c>
      <c r="O1438" s="9">
        <f t="shared" si="182"/>
        <v>7.7000000000000002E-3</v>
      </c>
      <c r="P1438" s="14">
        <f t="shared" si="183"/>
        <v>38.5</v>
      </c>
      <c r="Q1438" s="14" t="s">
        <v>8326</v>
      </c>
      <c r="R1438" s="14" t="s">
        <v>8345</v>
      </c>
      <c r="S1438">
        <v>2</v>
      </c>
      <c r="T1438" t="b">
        <v>0</v>
      </c>
      <c r="U1438" t="s">
        <v>8287</v>
      </c>
      <c r="V1438" t="str">
        <f t="shared" si="184"/>
        <v xml:space="preserve"> </v>
      </c>
      <c r="W1438" s="21">
        <f t="shared" si="185"/>
        <v>2</v>
      </c>
      <c r="X1438" s="21" t="str">
        <f t="shared" si="186"/>
        <v xml:space="preserve"> </v>
      </c>
    </row>
    <row r="1439" spans="1:24" ht="57.6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179"/>
        <v>41833.207638888889</v>
      </c>
      <c r="K1439">
        <v>1402058739</v>
      </c>
      <c r="L1439" s="10">
        <f t="shared" si="180"/>
        <v>41796.531701388885</v>
      </c>
      <c r="M1439" s="11">
        <f t="shared" si="181"/>
        <v>36.675937500003783</v>
      </c>
      <c r="N1439" t="b">
        <v>0</v>
      </c>
      <c r="O1439" s="9">
        <f t="shared" si="182"/>
        <v>0.26900000000000002</v>
      </c>
      <c r="P1439" s="14">
        <f t="shared" si="183"/>
        <v>36.68181818181818</v>
      </c>
      <c r="Q1439" s="14" t="s">
        <v>8326</v>
      </c>
      <c r="R1439" s="14" t="s">
        <v>8345</v>
      </c>
      <c r="S1439">
        <v>22</v>
      </c>
      <c r="T1439" t="b">
        <v>0</v>
      </c>
      <c r="U1439" t="s">
        <v>8287</v>
      </c>
      <c r="V1439" t="str">
        <f t="shared" si="184"/>
        <v xml:space="preserve"> </v>
      </c>
      <c r="W1439" s="21">
        <f t="shared" si="185"/>
        <v>22</v>
      </c>
      <c r="X1439" s="21" t="str">
        <f t="shared" si="186"/>
        <v xml:space="preserve"> </v>
      </c>
    </row>
    <row r="1440" spans="1:24" ht="43.2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179"/>
        <v>42487.579861111109</v>
      </c>
      <c r="K1440">
        <v>1459198499</v>
      </c>
      <c r="L1440" s="10">
        <f t="shared" si="180"/>
        <v>42457.871516203704</v>
      </c>
      <c r="M1440" s="11">
        <f t="shared" si="181"/>
        <v>29.708344907405262</v>
      </c>
      <c r="N1440" t="b">
        <v>0</v>
      </c>
      <c r="O1440" s="9">
        <f t="shared" si="182"/>
        <v>0.03</v>
      </c>
      <c r="P1440" s="14">
        <f t="shared" si="183"/>
        <v>75</v>
      </c>
      <c r="Q1440" s="14" t="s">
        <v>8326</v>
      </c>
      <c r="R1440" s="14" t="s">
        <v>8345</v>
      </c>
      <c r="S1440">
        <v>8</v>
      </c>
      <c r="T1440" t="b">
        <v>0</v>
      </c>
      <c r="U1440" t="s">
        <v>8287</v>
      </c>
      <c r="V1440" t="str">
        <f t="shared" si="184"/>
        <v xml:space="preserve"> </v>
      </c>
      <c r="W1440" s="21">
        <f t="shared" si="185"/>
        <v>8</v>
      </c>
      <c r="X1440" s="21" t="str">
        <f t="shared" si="186"/>
        <v xml:space="preserve"> </v>
      </c>
    </row>
    <row r="1441" spans="1:24" ht="43.2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179"/>
        <v>42070.829872685179</v>
      </c>
      <c r="K1441">
        <v>1423166101</v>
      </c>
      <c r="L1441" s="10">
        <f t="shared" si="180"/>
        <v>42040.829872685179</v>
      </c>
      <c r="M1441" s="11">
        <f t="shared" si="181"/>
        <v>30</v>
      </c>
      <c r="N1441" t="b">
        <v>0</v>
      </c>
      <c r="O1441" s="9">
        <f t="shared" si="182"/>
        <v>6.6055045871559637E-2</v>
      </c>
      <c r="P1441" s="14">
        <f t="shared" si="183"/>
        <v>30</v>
      </c>
      <c r="Q1441" s="14" t="s">
        <v>8326</v>
      </c>
      <c r="R1441" s="14" t="s">
        <v>8345</v>
      </c>
      <c r="S1441">
        <v>6</v>
      </c>
      <c r="T1441" t="b">
        <v>0</v>
      </c>
      <c r="U1441" t="s">
        <v>8287</v>
      </c>
      <c r="V1441" t="str">
        <f t="shared" si="184"/>
        <v xml:space="preserve"> </v>
      </c>
      <c r="W1441" s="21">
        <f t="shared" si="185"/>
        <v>6</v>
      </c>
      <c r="X1441" s="21" t="str">
        <f t="shared" si="186"/>
        <v xml:space="preserve"> </v>
      </c>
    </row>
    <row r="1442" spans="1:24" ht="43.2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179"/>
        <v>42516.748414351852</v>
      </c>
      <c r="K1442">
        <v>1461693463</v>
      </c>
      <c r="L1442" s="10">
        <f t="shared" si="180"/>
        <v>42486.748414351852</v>
      </c>
      <c r="M1442" s="11">
        <f t="shared" si="181"/>
        <v>30</v>
      </c>
      <c r="N1442" t="b">
        <v>0</v>
      </c>
      <c r="O1442" s="9">
        <f t="shared" si="182"/>
        <v>7.6923076923076926E-5</v>
      </c>
      <c r="P1442" s="14">
        <f t="shared" si="183"/>
        <v>1</v>
      </c>
      <c r="Q1442" s="14" t="s">
        <v>8326</v>
      </c>
      <c r="R1442" s="14" t="s">
        <v>8345</v>
      </c>
      <c r="S1442">
        <v>1</v>
      </c>
      <c r="T1442" t="b">
        <v>0</v>
      </c>
      <c r="U1442" t="s">
        <v>8287</v>
      </c>
      <c r="V1442" t="str">
        <f t="shared" si="184"/>
        <v xml:space="preserve"> </v>
      </c>
      <c r="W1442" s="21">
        <f t="shared" si="185"/>
        <v>1</v>
      </c>
      <c r="X1442" s="21" t="str">
        <f t="shared" si="186"/>
        <v xml:space="preserve"> </v>
      </c>
    </row>
    <row r="1443" spans="1:24" ht="43.2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179"/>
        <v>42258.765844907408</v>
      </c>
      <c r="K1443">
        <v>1436811769</v>
      </c>
      <c r="L1443" s="10">
        <f t="shared" si="180"/>
        <v>42198.765844907408</v>
      </c>
      <c r="M1443" s="11">
        <f t="shared" si="181"/>
        <v>60</v>
      </c>
      <c r="N1443" t="b">
        <v>0</v>
      </c>
      <c r="O1443" s="9">
        <f t="shared" si="182"/>
        <v>1.1222222222222222E-2</v>
      </c>
      <c r="P1443" s="14">
        <f t="shared" si="183"/>
        <v>673.33333333333337</v>
      </c>
      <c r="Q1443" s="14" t="s">
        <v>8326</v>
      </c>
      <c r="R1443" s="14" t="s">
        <v>8345</v>
      </c>
      <c r="S1443">
        <v>3</v>
      </c>
      <c r="T1443" t="b">
        <v>0</v>
      </c>
      <c r="U1443" t="s">
        <v>8287</v>
      </c>
      <c r="V1443" t="str">
        <f t="shared" si="184"/>
        <v xml:space="preserve"> </v>
      </c>
      <c r="W1443" s="21">
        <f t="shared" si="185"/>
        <v>3</v>
      </c>
      <c r="X1443" s="21" t="str">
        <f t="shared" si="186"/>
        <v xml:space="preserve"> </v>
      </c>
    </row>
    <row r="1444" spans="1:24" ht="43.2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179"/>
        <v>42515.64534722222</v>
      </c>
      <c r="K1444">
        <v>1461598158</v>
      </c>
      <c r="L1444" s="10">
        <f t="shared" si="180"/>
        <v>42485.64534722222</v>
      </c>
      <c r="M1444" s="11">
        <f t="shared" si="181"/>
        <v>30</v>
      </c>
      <c r="N1444" t="b">
        <v>0</v>
      </c>
      <c r="O1444" s="9">
        <f t="shared" si="182"/>
        <v>0</v>
      </c>
      <c r="P1444" s="14">
        <f t="shared" si="183"/>
        <v>0</v>
      </c>
      <c r="Q1444" s="14" t="s">
        <v>8326</v>
      </c>
      <c r="R1444" s="14" t="s">
        <v>8345</v>
      </c>
      <c r="S1444">
        <v>0</v>
      </c>
      <c r="T1444" t="b">
        <v>0</v>
      </c>
      <c r="U1444" t="s">
        <v>8287</v>
      </c>
      <c r="V1444" t="str">
        <f t="shared" si="184"/>
        <v xml:space="preserve"> </v>
      </c>
      <c r="W1444" s="21">
        <f t="shared" si="185"/>
        <v>0</v>
      </c>
      <c r="X1444" s="21" t="str">
        <f t="shared" si="186"/>
        <v xml:space="preserve"> </v>
      </c>
    </row>
    <row r="1445" spans="1:24" ht="43.2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179"/>
        <v>42737.926030092596</v>
      </c>
      <c r="K1445">
        <v>1480803209</v>
      </c>
      <c r="L1445" s="10">
        <f t="shared" si="180"/>
        <v>42707.926030092596</v>
      </c>
      <c r="M1445" s="11">
        <f t="shared" si="181"/>
        <v>30</v>
      </c>
      <c r="N1445" t="b">
        <v>0</v>
      </c>
      <c r="O1445" s="9">
        <f t="shared" si="182"/>
        <v>0</v>
      </c>
      <c r="P1445" s="14">
        <f t="shared" si="183"/>
        <v>0</v>
      </c>
      <c r="Q1445" s="14" t="s">
        <v>8326</v>
      </c>
      <c r="R1445" s="14" t="s">
        <v>8345</v>
      </c>
      <c r="S1445">
        <v>0</v>
      </c>
      <c r="T1445" t="b">
        <v>0</v>
      </c>
      <c r="U1445" t="s">
        <v>8287</v>
      </c>
      <c r="V1445" t="str">
        <f t="shared" si="184"/>
        <v xml:space="preserve"> </v>
      </c>
      <c r="W1445" s="21">
        <f t="shared" si="185"/>
        <v>0</v>
      </c>
      <c r="X1445" s="21" t="str">
        <f t="shared" si="186"/>
        <v xml:space="preserve"> </v>
      </c>
    </row>
    <row r="1446" spans="1:24" ht="43.2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179"/>
        <v>42259.873402777783</v>
      </c>
      <c r="K1446">
        <v>1436907462</v>
      </c>
      <c r="L1446" s="10">
        <f t="shared" si="180"/>
        <v>42199.873402777783</v>
      </c>
      <c r="M1446" s="11">
        <f t="shared" si="181"/>
        <v>60</v>
      </c>
      <c r="N1446" t="b">
        <v>0</v>
      </c>
      <c r="O1446" s="9">
        <f t="shared" si="182"/>
        <v>0</v>
      </c>
      <c r="P1446" s="14">
        <f t="shared" si="183"/>
        <v>0</v>
      </c>
      <c r="Q1446" s="14" t="s">
        <v>8326</v>
      </c>
      <c r="R1446" s="14" t="s">
        <v>8345</v>
      </c>
      <c r="S1446">
        <v>0</v>
      </c>
      <c r="T1446" t="b">
        <v>0</v>
      </c>
      <c r="U1446" t="s">
        <v>8287</v>
      </c>
      <c r="V1446" t="str">
        <f t="shared" si="184"/>
        <v xml:space="preserve"> </v>
      </c>
      <c r="W1446" s="21">
        <f t="shared" si="185"/>
        <v>0</v>
      </c>
      <c r="X1446" s="21" t="str">
        <f t="shared" si="186"/>
        <v xml:space="preserve"> </v>
      </c>
    </row>
    <row r="1447" spans="1:24" ht="43.2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179"/>
        <v>42169.542303240742</v>
      </c>
      <c r="K1447">
        <v>1431694855</v>
      </c>
      <c r="L1447" s="10">
        <f t="shared" si="180"/>
        <v>42139.542303240742</v>
      </c>
      <c r="M1447" s="11">
        <f t="shared" si="181"/>
        <v>30</v>
      </c>
      <c r="N1447" t="b">
        <v>0</v>
      </c>
      <c r="O1447" s="9">
        <f t="shared" si="182"/>
        <v>0</v>
      </c>
      <c r="P1447" s="14">
        <f t="shared" si="183"/>
        <v>0</v>
      </c>
      <c r="Q1447" s="14" t="s">
        <v>8326</v>
      </c>
      <c r="R1447" s="14" t="s">
        <v>8345</v>
      </c>
      <c r="S1447">
        <v>0</v>
      </c>
      <c r="T1447" t="b">
        <v>0</v>
      </c>
      <c r="U1447" t="s">
        <v>8287</v>
      </c>
      <c r="V1447" t="str">
        <f t="shared" si="184"/>
        <v xml:space="preserve"> </v>
      </c>
      <c r="W1447" s="21">
        <f t="shared" si="185"/>
        <v>0</v>
      </c>
      <c r="X1447" s="21" t="str">
        <f t="shared" si="186"/>
        <v xml:space="preserve"> </v>
      </c>
    </row>
    <row r="1448" spans="1:24" ht="43.2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179"/>
        <v>42481.447662037041</v>
      </c>
      <c r="K1448">
        <v>1459507478</v>
      </c>
      <c r="L1448" s="10">
        <f t="shared" si="180"/>
        <v>42461.447662037041</v>
      </c>
      <c r="M1448" s="11">
        <f t="shared" si="181"/>
        <v>20</v>
      </c>
      <c r="N1448" t="b">
        <v>0</v>
      </c>
      <c r="O1448" s="9">
        <f t="shared" si="182"/>
        <v>0</v>
      </c>
      <c r="P1448" s="14">
        <f t="shared" si="183"/>
        <v>0</v>
      </c>
      <c r="Q1448" s="14" t="s">
        <v>8326</v>
      </c>
      <c r="R1448" s="14" t="s">
        <v>8345</v>
      </c>
      <c r="S1448">
        <v>0</v>
      </c>
      <c r="T1448" t="b">
        <v>0</v>
      </c>
      <c r="U1448" t="s">
        <v>8287</v>
      </c>
      <c r="V1448" t="str">
        <f t="shared" si="184"/>
        <v xml:space="preserve"> </v>
      </c>
      <c r="W1448" s="21">
        <f t="shared" si="185"/>
        <v>0</v>
      </c>
      <c r="X1448" s="21" t="str">
        <f t="shared" si="186"/>
        <v xml:space="preserve"> </v>
      </c>
    </row>
    <row r="1449" spans="1:24" ht="28.8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179"/>
        <v>42559.730717592596</v>
      </c>
      <c r="K1449">
        <v>1465407134</v>
      </c>
      <c r="L1449" s="10">
        <f t="shared" si="180"/>
        <v>42529.730717592596</v>
      </c>
      <c r="M1449" s="11">
        <f t="shared" si="181"/>
        <v>30</v>
      </c>
      <c r="N1449" t="b">
        <v>0</v>
      </c>
      <c r="O1449" s="9">
        <f t="shared" si="182"/>
        <v>1.4999999999999999E-4</v>
      </c>
      <c r="P1449" s="14">
        <f t="shared" si="183"/>
        <v>25</v>
      </c>
      <c r="Q1449" s="14" t="s">
        <v>8326</v>
      </c>
      <c r="R1449" s="14" t="s">
        <v>8345</v>
      </c>
      <c r="S1449">
        <v>3</v>
      </c>
      <c r="T1449" t="b">
        <v>0</v>
      </c>
      <c r="U1449" t="s">
        <v>8287</v>
      </c>
      <c r="V1449" t="str">
        <f t="shared" si="184"/>
        <v xml:space="preserve"> </v>
      </c>
      <c r="W1449" s="21">
        <f t="shared" si="185"/>
        <v>3</v>
      </c>
      <c r="X1449" s="21" t="str">
        <f t="shared" si="186"/>
        <v xml:space="preserve"> </v>
      </c>
    </row>
    <row r="1450" spans="1:24" ht="57.6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179"/>
        <v>42146.225694444445</v>
      </c>
      <c r="K1450">
        <v>1429655318</v>
      </c>
      <c r="L1450" s="10">
        <f t="shared" si="180"/>
        <v>42115.936550925922</v>
      </c>
      <c r="M1450" s="11">
        <f t="shared" si="181"/>
        <v>30.289143518522906</v>
      </c>
      <c r="N1450" t="b">
        <v>0</v>
      </c>
      <c r="O1450" s="9">
        <f t="shared" si="182"/>
        <v>0</v>
      </c>
      <c r="P1450" s="14">
        <f t="shared" si="183"/>
        <v>0</v>
      </c>
      <c r="Q1450" s="14" t="s">
        <v>8326</v>
      </c>
      <c r="R1450" s="14" t="s">
        <v>8345</v>
      </c>
      <c r="S1450">
        <v>0</v>
      </c>
      <c r="T1450" t="b">
        <v>0</v>
      </c>
      <c r="U1450" t="s">
        <v>8287</v>
      </c>
      <c r="V1450" t="str">
        <f t="shared" si="184"/>
        <v xml:space="preserve"> </v>
      </c>
      <c r="W1450" s="21">
        <f t="shared" si="185"/>
        <v>0</v>
      </c>
      <c r="X1450" s="21" t="str">
        <f t="shared" si="186"/>
        <v xml:space="preserve"> </v>
      </c>
    </row>
    <row r="1451" spans="1:24" ht="43.2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179"/>
        <v>42134.811400462961</v>
      </c>
      <c r="K1451">
        <v>1427138905</v>
      </c>
      <c r="L1451" s="10">
        <f t="shared" si="180"/>
        <v>42086.811400462961</v>
      </c>
      <c r="M1451" s="11">
        <f t="shared" si="181"/>
        <v>48</v>
      </c>
      <c r="N1451" t="b">
        <v>0</v>
      </c>
      <c r="O1451" s="9">
        <f t="shared" si="182"/>
        <v>0</v>
      </c>
      <c r="P1451" s="14">
        <f t="shared" si="183"/>
        <v>0</v>
      </c>
      <c r="Q1451" s="14" t="s">
        <v>8326</v>
      </c>
      <c r="R1451" s="14" t="s">
        <v>8345</v>
      </c>
      <c r="S1451">
        <v>0</v>
      </c>
      <c r="T1451" t="b">
        <v>0</v>
      </c>
      <c r="U1451" t="s">
        <v>8287</v>
      </c>
      <c r="V1451" t="str">
        <f t="shared" si="184"/>
        <v xml:space="preserve"> </v>
      </c>
      <c r="W1451" s="21">
        <f t="shared" si="185"/>
        <v>0</v>
      </c>
      <c r="X1451" s="21" t="str">
        <f t="shared" si="186"/>
        <v xml:space="preserve"> </v>
      </c>
    </row>
    <row r="1452" spans="1:24" ht="57.6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179"/>
        <v>42420.171261574069</v>
      </c>
      <c r="K1452">
        <v>1453349197</v>
      </c>
      <c r="L1452" s="10">
        <f t="shared" si="180"/>
        <v>42390.171261574069</v>
      </c>
      <c r="M1452" s="11">
        <f t="shared" si="181"/>
        <v>30</v>
      </c>
      <c r="N1452" t="b">
        <v>0</v>
      </c>
      <c r="O1452" s="9">
        <f t="shared" si="182"/>
        <v>1.0000000000000001E-5</v>
      </c>
      <c r="P1452" s="14">
        <f t="shared" si="183"/>
        <v>1</v>
      </c>
      <c r="Q1452" s="14" t="s">
        <v>8326</v>
      </c>
      <c r="R1452" s="14" t="s">
        <v>8345</v>
      </c>
      <c r="S1452">
        <v>1</v>
      </c>
      <c r="T1452" t="b">
        <v>0</v>
      </c>
      <c r="U1452" t="s">
        <v>8287</v>
      </c>
      <c r="V1452" t="str">
        <f t="shared" si="184"/>
        <v xml:space="preserve"> </v>
      </c>
      <c r="W1452" s="21">
        <f t="shared" si="185"/>
        <v>1</v>
      </c>
      <c r="X1452" s="21" t="str">
        <f t="shared" si="186"/>
        <v xml:space="preserve"> </v>
      </c>
    </row>
    <row r="1453" spans="1:24" ht="43.2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179"/>
        <v>41962.00068287037</v>
      </c>
      <c r="K1453">
        <v>1413759659</v>
      </c>
      <c r="L1453" s="10">
        <f t="shared" si="180"/>
        <v>41931.959016203706</v>
      </c>
      <c r="M1453" s="11">
        <f t="shared" si="181"/>
        <v>30.041666666664241</v>
      </c>
      <c r="N1453" t="b">
        <v>0</v>
      </c>
      <c r="O1453" s="9">
        <f t="shared" si="182"/>
        <v>1.0554089709762533E-4</v>
      </c>
      <c r="P1453" s="14">
        <f t="shared" si="183"/>
        <v>1</v>
      </c>
      <c r="Q1453" s="14" t="s">
        <v>8326</v>
      </c>
      <c r="R1453" s="14" t="s">
        <v>8345</v>
      </c>
      <c r="S1453">
        <v>2</v>
      </c>
      <c r="T1453" t="b">
        <v>0</v>
      </c>
      <c r="U1453" t="s">
        <v>8287</v>
      </c>
      <c r="V1453" t="str">
        <f t="shared" si="184"/>
        <v xml:space="preserve"> </v>
      </c>
      <c r="W1453" s="21" t="str">
        <f t="shared" si="185"/>
        <v xml:space="preserve"> </v>
      </c>
      <c r="X1453" s="21">
        <f t="shared" si="186"/>
        <v>2</v>
      </c>
    </row>
    <row r="1454" spans="1:24" ht="28.8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179"/>
        <v>41848.703275462962</v>
      </c>
      <c r="K1454">
        <v>1403974363</v>
      </c>
      <c r="L1454" s="10">
        <f t="shared" si="180"/>
        <v>41818.703275462962</v>
      </c>
      <c r="M1454" s="11">
        <f t="shared" si="181"/>
        <v>30</v>
      </c>
      <c r="N1454" t="b">
        <v>0</v>
      </c>
      <c r="O1454" s="9">
        <f t="shared" si="182"/>
        <v>0</v>
      </c>
      <c r="P1454" s="14">
        <f t="shared" si="183"/>
        <v>0</v>
      </c>
      <c r="Q1454" s="14" t="s">
        <v>8326</v>
      </c>
      <c r="R1454" s="14" t="s">
        <v>8345</v>
      </c>
      <c r="S1454">
        <v>0</v>
      </c>
      <c r="T1454" t="b">
        <v>0</v>
      </c>
      <c r="U1454" t="s">
        <v>8287</v>
      </c>
      <c r="V1454" t="str">
        <f t="shared" si="184"/>
        <v xml:space="preserve"> </v>
      </c>
      <c r="W1454" s="21" t="str">
        <f t="shared" si="185"/>
        <v xml:space="preserve"> </v>
      </c>
      <c r="X1454" s="21">
        <f t="shared" si="186"/>
        <v>0</v>
      </c>
    </row>
    <row r="1455" spans="1:24" ht="43.2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179"/>
        <v>42840.654479166667</v>
      </c>
      <c r="K1455">
        <v>1488386547</v>
      </c>
      <c r="L1455" s="10">
        <f t="shared" si="180"/>
        <v>42795.696145833332</v>
      </c>
      <c r="M1455" s="11">
        <f t="shared" si="181"/>
        <v>44.958333333335759</v>
      </c>
      <c r="N1455" t="b">
        <v>0</v>
      </c>
      <c r="O1455" s="9">
        <f t="shared" si="182"/>
        <v>0</v>
      </c>
      <c r="P1455" s="14">
        <f t="shared" si="183"/>
        <v>0</v>
      </c>
      <c r="Q1455" s="14" t="s">
        <v>8326</v>
      </c>
      <c r="R1455" s="14" t="s">
        <v>8345</v>
      </c>
      <c r="S1455">
        <v>0</v>
      </c>
      <c r="T1455" t="b">
        <v>0</v>
      </c>
      <c r="U1455" t="s">
        <v>8287</v>
      </c>
      <c r="V1455" t="str">
        <f t="shared" si="184"/>
        <v xml:space="preserve"> </v>
      </c>
      <c r="W1455" s="21" t="str">
        <f t="shared" si="185"/>
        <v xml:space="preserve"> </v>
      </c>
      <c r="X1455" s="21">
        <f t="shared" si="186"/>
        <v>0</v>
      </c>
    </row>
    <row r="1456" spans="1:24" ht="43.2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179"/>
        <v>42484.915972222225</v>
      </c>
      <c r="K1456">
        <v>1459716480</v>
      </c>
      <c r="L1456" s="10">
        <f t="shared" si="180"/>
        <v>42463.866666666669</v>
      </c>
      <c r="M1456" s="11">
        <f t="shared" si="181"/>
        <v>21.049305555556202</v>
      </c>
      <c r="N1456" t="b">
        <v>0</v>
      </c>
      <c r="O1456" s="9">
        <f t="shared" si="182"/>
        <v>8.5714285714285719E-3</v>
      </c>
      <c r="P1456" s="14">
        <f t="shared" si="183"/>
        <v>15</v>
      </c>
      <c r="Q1456" s="14" t="s">
        <v>8326</v>
      </c>
      <c r="R1456" s="14" t="s">
        <v>8345</v>
      </c>
      <c r="S1456">
        <v>1</v>
      </c>
      <c r="T1456" t="b">
        <v>0</v>
      </c>
      <c r="U1456" t="s">
        <v>8287</v>
      </c>
      <c r="V1456" t="str">
        <f t="shared" si="184"/>
        <v xml:space="preserve"> </v>
      </c>
      <c r="W1456" s="21" t="str">
        <f t="shared" si="185"/>
        <v xml:space="preserve"> </v>
      </c>
      <c r="X1456" s="21">
        <f t="shared" si="186"/>
        <v>1</v>
      </c>
    </row>
    <row r="1457" spans="1:24" ht="43.2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179"/>
        <v>41887.568749999999</v>
      </c>
      <c r="K1457">
        <v>1405181320</v>
      </c>
      <c r="L1457" s="10">
        <f t="shared" si="180"/>
        <v>41832.672685185185</v>
      </c>
      <c r="M1457" s="11">
        <f t="shared" si="181"/>
        <v>54.896064814813144</v>
      </c>
      <c r="N1457" t="b">
        <v>0</v>
      </c>
      <c r="O1457" s="9">
        <f t="shared" si="182"/>
        <v>0.105</v>
      </c>
      <c r="P1457" s="14">
        <f t="shared" si="183"/>
        <v>225</v>
      </c>
      <c r="Q1457" s="14" t="s">
        <v>8326</v>
      </c>
      <c r="R1457" s="14" t="s">
        <v>8345</v>
      </c>
      <c r="S1457">
        <v>7</v>
      </c>
      <c r="T1457" t="b">
        <v>0</v>
      </c>
      <c r="U1457" t="s">
        <v>8287</v>
      </c>
      <c r="V1457" t="str">
        <f t="shared" si="184"/>
        <v xml:space="preserve"> </v>
      </c>
      <c r="W1457" s="21" t="str">
        <f t="shared" si="185"/>
        <v xml:space="preserve"> </v>
      </c>
      <c r="X1457" s="21">
        <f t="shared" si="186"/>
        <v>7</v>
      </c>
    </row>
    <row r="1458" spans="1:24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179"/>
        <v>42738.668576388889</v>
      </c>
      <c r="K1458">
        <v>1480867365</v>
      </c>
      <c r="L1458" s="10">
        <f t="shared" si="180"/>
        <v>42708.668576388889</v>
      </c>
      <c r="M1458" s="11">
        <f t="shared" si="181"/>
        <v>30</v>
      </c>
      <c r="N1458" t="b">
        <v>0</v>
      </c>
      <c r="O1458" s="9">
        <f t="shared" si="182"/>
        <v>2.9000000000000001E-2</v>
      </c>
      <c r="P1458" s="14">
        <f t="shared" si="183"/>
        <v>48.333333333333336</v>
      </c>
      <c r="Q1458" s="14" t="s">
        <v>8326</v>
      </c>
      <c r="R1458" s="14" t="s">
        <v>8345</v>
      </c>
      <c r="S1458">
        <v>3</v>
      </c>
      <c r="T1458" t="b">
        <v>0</v>
      </c>
      <c r="U1458" t="s">
        <v>8287</v>
      </c>
      <c r="V1458" t="str">
        <f t="shared" si="184"/>
        <v xml:space="preserve"> </v>
      </c>
      <c r="W1458" s="21" t="str">
        <f t="shared" si="185"/>
        <v xml:space="preserve"> </v>
      </c>
      <c r="X1458" s="21">
        <f t="shared" si="186"/>
        <v>3</v>
      </c>
    </row>
    <row r="1459" spans="1:24" ht="28.8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179"/>
        <v>42319.938009259262</v>
      </c>
      <c r="K1459">
        <v>1444685444</v>
      </c>
      <c r="L1459" s="10">
        <f t="shared" si="180"/>
        <v>42289.89634259259</v>
      </c>
      <c r="M1459" s="11">
        <f t="shared" si="181"/>
        <v>30.041666666671517</v>
      </c>
      <c r="N1459" t="b">
        <v>0</v>
      </c>
      <c r="O1459" s="9">
        <f t="shared" si="182"/>
        <v>0</v>
      </c>
      <c r="P1459" s="14">
        <f t="shared" si="183"/>
        <v>0</v>
      </c>
      <c r="Q1459" s="14" t="s">
        <v>8326</v>
      </c>
      <c r="R1459" s="14" t="s">
        <v>8345</v>
      </c>
      <c r="S1459">
        <v>0</v>
      </c>
      <c r="T1459" t="b">
        <v>0</v>
      </c>
      <c r="U1459" t="s">
        <v>8287</v>
      </c>
      <c r="V1459" t="str">
        <f t="shared" si="184"/>
        <v xml:space="preserve"> </v>
      </c>
      <c r="W1459" s="21" t="str">
        <f t="shared" si="185"/>
        <v xml:space="preserve"> </v>
      </c>
      <c r="X1459" s="21">
        <f t="shared" si="186"/>
        <v>0</v>
      </c>
    </row>
    <row r="1460" spans="1:24" ht="57.6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179"/>
        <v>41862.166666666664</v>
      </c>
      <c r="K1460">
        <v>1405097760</v>
      </c>
      <c r="L1460" s="10">
        <f t="shared" si="180"/>
        <v>41831.705555555556</v>
      </c>
      <c r="M1460" s="11">
        <f t="shared" si="181"/>
        <v>30.461111111108039</v>
      </c>
      <c r="N1460" t="b">
        <v>0</v>
      </c>
      <c r="O1460" s="9">
        <f t="shared" si="182"/>
        <v>0</v>
      </c>
      <c r="P1460" s="14">
        <f t="shared" si="183"/>
        <v>0</v>
      </c>
      <c r="Q1460" s="14" t="s">
        <v>8326</v>
      </c>
      <c r="R1460" s="14" t="s">
        <v>8345</v>
      </c>
      <c r="S1460">
        <v>0</v>
      </c>
      <c r="T1460" t="b">
        <v>0</v>
      </c>
      <c r="U1460" t="s">
        <v>8287</v>
      </c>
      <c r="V1460" t="str">
        <f t="shared" si="184"/>
        <v xml:space="preserve"> </v>
      </c>
      <c r="W1460" s="21" t="str">
        <f t="shared" si="185"/>
        <v xml:space="preserve"> </v>
      </c>
      <c r="X1460" s="21">
        <f t="shared" si="186"/>
        <v>0</v>
      </c>
    </row>
    <row r="1461" spans="1:24" ht="43.2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179"/>
        <v>42340.725694444445</v>
      </c>
      <c r="K1461">
        <v>1446612896</v>
      </c>
      <c r="L1461" s="10">
        <f t="shared" si="180"/>
        <v>42312.204814814817</v>
      </c>
      <c r="M1461" s="11">
        <f t="shared" si="181"/>
        <v>28.520879629628325</v>
      </c>
      <c r="N1461" t="b">
        <v>0</v>
      </c>
      <c r="O1461" s="9">
        <f t="shared" si="182"/>
        <v>0</v>
      </c>
      <c r="P1461" s="14">
        <f t="shared" si="183"/>
        <v>0</v>
      </c>
      <c r="Q1461" s="14" t="s">
        <v>8326</v>
      </c>
      <c r="R1461" s="14" t="s">
        <v>8345</v>
      </c>
      <c r="S1461">
        <v>0</v>
      </c>
      <c r="T1461" t="b">
        <v>0</v>
      </c>
      <c r="U1461" t="s">
        <v>8287</v>
      </c>
      <c r="V1461" t="str">
        <f t="shared" si="184"/>
        <v xml:space="preserve"> </v>
      </c>
      <c r="W1461" s="21" t="str">
        <f t="shared" si="185"/>
        <v xml:space="preserve"> </v>
      </c>
      <c r="X1461" s="21">
        <f t="shared" si="186"/>
        <v>0</v>
      </c>
    </row>
    <row r="1462" spans="1:24" ht="43.2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179"/>
        <v>41973.989583333328</v>
      </c>
      <c r="K1462">
        <v>1412371898</v>
      </c>
      <c r="L1462" s="10">
        <f t="shared" si="180"/>
        <v>41915.896967592591</v>
      </c>
      <c r="M1462" s="11">
        <f t="shared" si="181"/>
        <v>58.092615740737529</v>
      </c>
      <c r="N1462" t="b">
        <v>0</v>
      </c>
      <c r="O1462" s="9">
        <f t="shared" si="182"/>
        <v>0</v>
      </c>
      <c r="P1462" s="14">
        <f t="shared" si="183"/>
        <v>0</v>
      </c>
      <c r="Q1462" s="14" t="s">
        <v>8326</v>
      </c>
      <c r="R1462" s="14" t="s">
        <v>8345</v>
      </c>
      <c r="S1462">
        <v>0</v>
      </c>
      <c r="T1462" t="b">
        <v>0</v>
      </c>
      <c r="U1462" t="s">
        <v>8287</v>
      </c>
      <c r="V1462" t="str">
        <f t="shared" si="184"/>
        <v xml:space="preserve"> </v>
      </c>
      <c r="W1462" s="21" t="str">
        <f t="shared" si="185"/>
        <v xml:space="preserve"> </v>
      </c>
      <c r="X1462" s="21">
        <f t="shared" si="186"/>
        <v>0</v>
      </c>
    </row>
    <row r="1463" spans="1:24" ht="28.8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179"/>
        <v>41933</v>
      </c>
      <c r="K1463">
        <v>1410967754</v>
      </c>
      <c r="L1463" s="10">
        <f t="shared" si="180"/>
        <v>41899.645300925928</v>
      </c>
      <c r="M1463" s="11">
        <f t="shared" si="181"/>
        <v>33.354699074072414</v>
      </c>
      <c r="N1463" t="b">
        <v>1</v>
      </c>
      <c r="O1463" s="9">
        <f t="shared" si="182"/>
        <v>1.012446</v>
      </c>
      <c r="P1463" s="14">
        <f t="shared" si="183"/>
        <v>44.66673529411765</v>
      </c>
      <c r="Q1463" s="14" t="s">
        <v>8326</v>
      </c>
      <c r="R1463" s="14" t="s">
        <v>8346</v>
      </c>
      <c r="S1463">
        <v>340</v>
      </c>
      <c r="T1463" t="b">
        <v>1</v>
      </c>
      <c r="U1463" t="s">
        <v>8288</v>
      </c>
      <c r="V1463">
        <f t="shared" si="184"/>
        <v>340</v>
      </c>
      <c r="W1463" s="21" t="str">
        <f t="shared" si="185"/>
        <v xml:space="preserve"> </v>
      </c>
      <c r="X1463" s="21" t="str">
        <f t="shared" si="186"/>
        <v xml:space="preserve"> </v>
      </c>
    </row>
    <row r="1464" spans="1:24" ht="28.8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179"/>
        <v>41374.662858796299</v>
      </c>
      <c r="K1464">
        <v>1363017271</v>
      </c>
      <c r="L1464" s="10">
        <f t="shared" si="180"/>
        <v>41344.662858796299</v>
      </c>
      <c r="M1464" s="11">
        <f t="shared" si="181"/>
        <v>30</v>
      </c>
      <c r="N1464" t="b">
        <v>1</v>
      </c>
      <c r="O1464" s="9">
        <f t="shared" si="182"/>
        <v>1.085175</v>
      </c>
      <c r="P1464" s="14">
        <f t="shared" si="183"/>
        <v>28.937999999999999</v>
      </c>
      <c r="Q1464" s="14" t="s">
        <v>8326</v>
      </c>
      <c r="R1464" s="14" t="s">
        <v>8346</v>
      </c>
      <c r="S1464">
        <v>150</v>
      </c>
      <c r="T1464" t="b">
        <v>1</v>
      </c>
      <c r="U1464" t="s">
        <v>8288</v>
      </c>
      <c r="V1464">
        <f t="shared" si="184"/>
        <v>150</v>
      </c>
      <c r="W1464" s="21" t="str">
        <f t="shared" si="185"/>
        <v xml:space="preserve"> </v>
      </c>
      <c r="X1464" s="21" t="str">
        <f t="shared" si="186"/>
        <v xml:space="preserve"> </v>
      </c>
    </row>
    <row r="1465" spans="1:24" ht="43.2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179"/>
        <v>41371.869652777779</v>
      </c>
      <c r="K1465">
        <v>1361483538</v>
      </c>
      <c r="L1465" s="10">
        <f t="shared" si="180"/>
        <v>41326.911319444444</v>
      </c>
      <c r="M1465" s="11">
        <f t="shared" si="181"/>
        <v>44.958333333335759</v>
      </c>
      <c r="N1465" t="b">
        <v>1</v>
      </c>
      <c r="O1465" s="9">
        <f t="shared" si="182"/>
        <v>1.4766666666666666</v>
      </c>
      <c r="P1465" s="14">
        <f t="shared" si="183"/>
        <v>35.44</v>
      </c>
      <c r="Q1465" s="14" t="s">
        <v>8326</v>
      </c>
      <c r="R1465" s="14" t="s">
        <v>8346</v>
      </c>
      <c r="S1465">
        <v>25</v>
      </c>
      <c r="T1465" t="b">
        <v>1</v>
      </c>
      <c r="U1465" t="s">
        <v>8288</v>
      </c>
      <c r="V1465">
        <f t="shared" si="184"/>
        <v>25</v>
      </c>
      <c r="W1465" s="21" t="str">
        <f t="shared" si="185"/>
        <v xml:space="preserve"> </v>
      </c>
      <c r="X1465" s="21" t="str">
        <f t="shared" si="186"/>
        <v xml:space="preserve"> </v>
      </c>
    </row>
    <row r="1466" spans="1:24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179"/>
        <v>41321.661550925928</v>
      </c>
      <c r="K1466">
        <v>1358437958</v>
      </c>
      <c r="L1466" s="10">
        <f t="shared" si="180"/>
        <v>41291.661550925928</v>
      </c>
      <c r="M1466" s="11">
        <f t="shared" si="181"/>
        <v>30</v>
      </c>
      <c r="N1466" t="b">
        <v>1</v>
      </c>
      <c r="O1466" s="9">
        <f t="shared" si="182"/>
        <v>1.6319999999999999</v>
      </c>
      <c r="P1466" s="14">
        <f t="shared" si="183"/>
        <v>34.871794871794869</v>
      </c>
      <c r="Q1466" s="14" t="s">
        <v>8326</v>
      </c>
      <c r="R1466" s="14" t="s">
        <v>8346</v>
      </c>
      <c r="S1466">
        <v>234</v>
      </c>
      <c r="T1466" t="b">
        <v>1</v>
      </c>
      <c r="U1466" t="s">
        <v>8288</v>
      </c>
      <c r="V1466">
        <f t="shared" si="184"/>
        <v>234</v>
      </c>
      <c r="W1466" s="21" t="str">
        <f t="shared" si="185"/>
        <v xml:space="preserve"> </v>
      </c>
      <c r="X1466" s="21" t="str">
        <f t="shared" si="186"/>
        <v xml:space="preserve"> </v>
      </c>
    </row>
    <row r="1467" spans="1:24" ht="43.2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179"/>
        <v>40990.125</v>
      </c>
      <c r="K1467">
        <v>1329759452</v>
      </c>
      <c r="L1467" s="10">
        <f t="shared" si="180"/>
        <v>40959.734398148146</v>
      </c>
      <c r="M1467" s="11">
        <f t="shared" si="181"/>
        <v>30.390601851853717</v>
      </c>
      <c r="N1467" t="b">
        <v>1</v>
      </c>
      <c r="O1467" s="9">
        <f t="shared" si="182"/>
        <v>4.5641449999999999</v>
      </c>
      <c r="P1467" s="14">
        <f t="shared" si="183"/>
        <v>52.622732513451197</v>
      </c>
      <c r="Q1467" s="14" t="s">
        <v>8326</v>
      </c>
      <c r="R1467" s="14" t="s">
        <v>8346</v>
      </c>
      <c r="S1467">
        <v>2602</v>
      </c>
      <c r="T1467" t="b">
        <v>1</v>
      </c>
      <c r="U1467" t="s">
        <v>8288</v>
      </c>
      <c r="V1467">
        <f t="shared" si="184"/>
        <v>2602</v>
      </c>
      <c r="W1467" s="21" t="str">
        <f t="shared" si="185"/>
        <v xml:space="preserve"> </v>
      </c>
      <c r="X1467" s="21" t="str">
        <f t="shared" si="186"/>
        <v xml:space="preserve"> </v>
      </c>
    </row>
    <row r="1468" spans="1:24" ht="43.2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179"/>
        <v>42381.208333333328</v>
      </c>
      <c r="K1468">
        <v>1449029266</v>
      </c>
      <c r="L1468" s="10">
        <f t="shared" si="180"/>
        <v>42340.172060185185</v>
      </c>
      <c r="M1468" s="11">
        <f t="shared" si="181"/>
        <v>41.036273148143664</v>
      </c>
      <c r="N1468" t="b">
        <v>1</v>
      </c>
      <c r="O1468" s="9">
        <f t="shared" si="182"/>
        <v>1.0787731249999999</v>
      </c>
      <c r="P1468" s="14">
        <f t="shared" si="183"/>
        <v>69.598266129032254</v>
      </c>
      <c r="Q1468" s="14" t="s">
        <v>8326</v>
      </c>
      <c r="R1468" s="14" t="s">
        <v>8346</v>
      </c>
      <c r="S1468">
        <v>248</v>
      </c>
      <c r="T1468" t="b">
        <v>1</v>
      </c>
      <c r="U1468" t="s">
        <v>8288</v>
      </c>
      <c r="V1468">
        <f t="shared" si="184"/>
        <v>248</v>
      </c>
      <c r="W1468" s="21" t="str">
        <f t="shared" si="185"/>
        <v xml:space="preserve"> </v>
      </c>
      <c r="X1468" s="21" t="str">
        <f t="shared" si="186"/>
        <v xml:space="preserve"> </v>
      </c>
    </row>
    <row r="1469" spans="1:24" ht="28.8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179"/>
        <v>40993.760243055556</v>
      </c>
      <c r="K1469">
        <v>1327518885</v>
      </c>
      <c r="L1469" s="10">
        <f t="shared" si="180"/>
        <v>40933.80190972222</v>
      </c>
      <c r="M1469" s="11">
        <f t="shared" si="181"/>
        <v>59.958333333335759</v>
      </c>
      <c r="N1469" t="b">
        <v>1</v>
      </c>
      <c r="O1469" s="9">
        <f t="shared" si="182"/>
        <v>1.1508</v>
      </c>
      <c r="P1469" s="14">
        <f t="shared" si="183"/>
        <v>76.72</v>
      </c>
      <c r="Q1469" s="14" t="s">
        <v>8326</v>
      </c>
      <c r="R1469" s="14" t="s">
        <v>8346</v>
      </c>
      <c r="S1469">
        <v>600</v>
      </c>
      <c r="T1469" t="b">
        <v>1</v>
      </c>
      <c r="U1469" t="s">
        <v>8288</v>
      </c>
      <c r="V1469">
        <f t="shared" si="184"/>
        <v>600</v>
      </c>
      <c r="W1469" s="21" t="str">
        <f t="shared" si="185"/>
        <v xml:space="preserve"> </v>
      </c>
      <c r="X1469" s="21" t="str">
        <f t="shared" si="186"/>
        <v xml:space="preserve"> </v>
      </c>
    </row>
    <row r="1470" spans="1:24" ht="43.2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179"/>
        <v>40706.014456018522</v>
      </c>
      <c r="K1470">
        <v>1302654049</v>
      </c>
      <c r="L1470" s="10">
        <f t="shared" si="180"/>
        <v>40646.014456018522</v>
      </c>
      <c r="M1470" s="11">
        <f t="shared" si="181"/>
        <v>60</v>
      </c>
      <c r="N1470" t="b">
        <v>1</v>
      </c>
      <c r="O1470" s="9">
        <f t="shared" si="182"/>
        <v>1.0236842105263158</v>
      </c>
      <c r="P1470" s="14">
        <f t="shared" si="183"/>
        <v>33.191126279863482</v>
      </c>
      <c r="Q1470" s="14" t="s">
        <v>8326</v>
      </c>
      <c r="R1470" s="14" t="s">
        <v>8346</v>
      </c>
      <c r="S1470">
        <v>293</v>
      </c>
      <c r="T1470" t="b">
        <v>1</v>
      </c>
      <c r="U1470" t="s">
        <v>8288</v>
      </c>
      <c r="V1470">
        <f t="shared" si="184"/>
        <v>293</v>
      </c>
      <c r="W1470" s="21" t="str">
        <f t="shared" si="185"/>
        <v xml:space="preserve"> </v>
      </c>
      <c r="X1470" s="21" t="str">
        <f t="shared" si="186"/>
        <v xml:space="preserve"> </v>
      </c>
    </row>
    <row r="1471" spans="1:24" ht="43.2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179"/>
        <v>41320.598483796297</v>
      </c>
      <c r="K1471">
        <v>1358346109</v>
      </c>
      <c r="L1471" s="10">
        <f t="shared" si="180"/>
        <v>41290.598483796297</v>
      </c>
      <c r="M1471" s="11">
        <f t="shared" si="181"/>
        <v>30</v>
      </c>
      <c r="N1471" t="b">
        <v>1</v>
      </c>
      <c r="O1471" s="9">
        <f t="shared" si="182"/>
        <v>1.0842485875706214</v>
      </c>
      <c r="P1471" s="14">
        <f t="shared" si="183"/>
        <v>149.46417445482865</v>
      </c>
      <c r="Q1471" s="14" t="s">
        <v>8326</v>
      </c>
      <c r="R1471" s="14" t="s">
        <v>8346</v>
      </c>
      <c r="S1471">
        <v>321</v>
      </c>
      <c r="T1471" t="b">
        <v>1</v>
      </c>
      <c r="U1471" t="s">
        <v>8288</v>
      </c>
      <c r="V1471">
        <f t="shared" si="184"/>
        <v>321</v>
      </c>
      <c r="W1471" s="21" t="str">
        <f t="shared" si="185"/>
        <v xml:space="preserve"> </v>
      </c>
      <c r="X1471" s="21" t="str">
        <f t="shared" si="186"/>
        <v xml:space="preserve"> </v>
      </c>
    </row>
    <row r="1472" spans="1:24" ht="57.6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179"/>
        <v>41271.827118055553</v>
      </c>
      <c r="K1472">
        <v>1354909863</v>
      </c>
      <c r="L1472" s="10">
        <f t="shared" si="180"/>
        <v>41250.827118055553</v>
      </c>
      <c r="M1472" s="11">
        <f t="shared" si="181"/>
        <v>21</v>
      </c>
      <c r="N1472" t="b">
        <v>1</v>
      </c>
      <c r="O1472" s="9">
        <f t="shared" si="182"/>
        <v>1.2513333333333334</v>
      </c>
      <c r="P1472" s="14">
        <f t="shared" si="183"/>
        <v>23.172839506172838</v>
      </c>
      <c r="Q1472" s="14" t="s">
        <v>8326</v>
      </c>
      <c r="R1472" s="14" t="s">
        <v>8346</v>
      </c>
      <c r="S1472">
        <v>81</v>
      </c>
      <c r="T1472" t="b">
        <v>1</v>
      </c>
      <c r="U1472" t="s">
        <v>8288</v>
      </c>
      <c r="V1472">
        <f t="shared" si="184"/>
        <v>81</v>
      </c>
      <c r="W1472" s="21" t="str">
        <f t="shared" si="185"/>
        <v xml:space="preserve"> </v>
      </c>
      <c r="X1472" s="21" t="str">
        <f t="shared" si="186"/>
        <v xml:space="preserve"> </v>
      </c>
    </row>
    <row r="1473" spans="1:24" ht="43.2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179"/>
        <v>42103.957569444443</v>
      </c>
      <c r="K1473">
        <v>1426028334</v>
      </c>
      <c r="L1473" s="10">
        <f t="shared" si="180"/>
        <v>42073.957569444443</v>
      </c>
      <c r="M1473" s="11">
        <f t="shared" si="181"/>
        <v>30</v>
      </c>
      <c r="N1473" t="b">
        <v>1</v>
      </c>
      <c r="O1473" s="9">
        <f t="shared" si="182"/>
        <v>1.03840625</v>
      </c>
      <c r="P1473" s="14">
        <f t="shared" si="183"/>
        <v>96.877551020408163</v>
      </c>
      <c r="Q1473" s="14" t="s">
        <v>8326</v>
      </c>
      <c r="R1473" s="14" t="s">
        <v>8346</v>
      </c>
      <c r="S1473">
        <v>343</v>
      </c>
      <c r="T1473" t="b">
        <v>1</v>
      </c>
      <c r="U1473" t="s">
        <v>8288</v>
      </c>
      <c r="V1473">
        <f t="shared" si="184"/>
        <v>343</v>
      </c>
      <c r="W1473" s="21" t="str">
        <f t="shared" si="185"/>
        <v xml:space="preserve"> </v>
      </c>
      <c r="X1473" s="21" t="str">
        <f t="shared" si="186"/>
        <v xml:space="preserve"> </v>
      </c>
    </row>
    <row r="1474" spans="1:24" ht="57.6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ref="J1474:J1537" si="187">(((I1474/60)/60)/24)+DATE(1970,1,1)</f>
        <v>41563.542858796296</v>
      </c>
      <c r="K1474">
        <v>1379336503</v>
      </c>
      <c r="L1474" s="10">
        <f t="shared" ref="L1474:L1537" si="188">(((K1474/60)/60)/24)+DATE(1970,1,1)</f>
        <v>41533.542858796296</v>
      </c>
      <c r="M1474" s="11">
        <f t="shared" ref="M1474:M1537" si="189">J1474-L1474</f>
        <v>30</v>
      </c>
      <c r="N1474" t="b">
        <v>1</v>
      </c>
      <c r="O1474" s="9">
        <f t="shared" ref="O1474:O1537" si="190">E1474/D1474</f>
        <v>1.3870400000000001</v>
      </c>
      <c r="P1474" s="14">
        <f t="shared" ref="P1474:P1537" si="191">IF(E1474&gt;0,(E1474/S1474),0)</f>
        <v>103.20238095238095</v>
      </c>
      <c r="Q1474" s="14" t="s">
        <v>8326</v>
      </c>
      <c r="R1474" s="14" t="s">
        <v>8346</v>
      </c>
      <c r="S1474">
        <v>336</v>
      </c>
      <c r="T1474" t="b">
        <v>1</v>
      </c>
      <c r="U1474" t="s">
        <v>8288</v>
      </c>
      <c r="V1474">
        <f t="shared" si="184"/>
        <v>336</v>
      </c>
      <c r="W1474" s="21" t="str">
        <f t="shared" si="185"/>
        <v xml:space="preserve"> </v>
      </c>
      <c r="X1474" s="21" t="str">
        <f t="shared" si="186"/>
        <v xml:space="preserve"> </v>
      </c>
    </row>
    <row r="1475" spans="1:24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si="187"/>
        <v>40969.979618055557</v>
      </c>
      <c r="K1475">
        <v>1328052639</v>
      </c>
      <c r="L1475" s="10">
        <f t="shared" si="188"/>
        <v>40939.979618055557</v>
      </c>
      <c r="M1475" s="11">
        <f t="shared" si="189"/>
        <v>30</v>
      </c>
      <c r="N1475" t="b">
        <v>1</v>
      </c>
      <c r="O1475" s="9">
        <f t="shared" si="190"/>
        <v>1.20516</v>
      </c>
      <c r="P1475" s="14">
        <f t="shared" si="191"/>
        <v>38.462553191489363</v>
      </c>
      <c r="Q1475" s="14" t="s">
        <v>8326</v>
      </c>
      <c r="R1475" s="14" t="s">
        <v>8346</v>
      </c>
      <c r="S1475">
        <v>47</v>
      </c>
      <c r="T1475" t="b">
        <v>1</v>
      </c>
      <c r="U1475" t="s">
        <v>8288</v>
      </c>
      <c r="V1475">
        <f t="shared" ref="V1475:V1538" si="192">IF(F1475 = "successful",S1475," ")</f>
        <v>47</v>
      </c>
      <c r="W1475" s="21" t="str">
        <f t="shared" ref="W1475:W1538" si="193">IF(F1475 = "failed",S1475," ")</f>
        <v xml:space="preserve"> </v>
      </c>
      <c r="X1475" s="21" t="str">
        <f t="shared" ref="X1475:X1538" si="194">IF(F1475 = "canceled",S1475," ")</f>
        <v xml:space="preserve"> </v>
      </c>
    </row>
    <row r="1476" spans="1:24" ht="43.2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187"/>
        <v>41530.727916666663</v>
      </c>
      <c r="K1476">
        <v>1376501292</v>
      </c>
      <c r="L1476" s="10">
        <f t="shared" si="188"/>
        <v>41500.727916666663</v>
      </c>
      <c r="M1476" s="11">
        <f t="shared" si="189"/>
        <v>30</v>
      </c>
      <c r="N1476" t="b">
        <v>1</v>
      </c>
      <c r="O1476" s="9">
        <f t="shared" si="190"/>
        <v>1.1226666666666667</v>
      </c>
      <c r="P1476" s="14">
        <f t="shared" si="191"/>
        <v>44.315789473684212</v>
      </c>
      <c r="Q1476" s="14" t="s">
        <v>8326</v>
      </c>
      <c r="R1476" s="14" t="s">
        <v>8346</v>
      </c>
      <c r="S1476">
        <v>76</v>
      </c>
      <c r="T1476" t="b">
        <v>1</v>
      </c>
      <c r="U1476" t="s">
        <v>8288</v>
      </c>
      <c r="V1476">
        <f t="shared" si="192"/>
        <v>76</v>
      </c>
      <c r="W1476" s="21" t="str">
        <f t="shared" si="193"/>
        <v xml:space="preserve"> </v>
      </c>
      <c r="X1476" s="21" t="str">
        <f t="shared" si="194"/>
        <v xml:space="preserve"> </v>
      </c>
    </row>
    <row r="1477" spans="1:24" ht="43.2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187"/>
        <v>41993.207638888889</v>
      </c>
      <c r="K1477">
        <v>1416244863</v>
      </c>
      <c r="L1477" s="10">
        <f t="shared" si="188"/>
        <v>41960.722951388889</v>
      </c>
      <c r="M1477" s="11">
        <f t="shared" si="189"/>
        <v>32.484687500000291</v>
      </c>
      <c r="N1477" t="b">
        <v>1</v>
      </c>
      <c r="O1477" s="9">
        <f t="shared" si="190"/>
        <v>1.8866966666666667</v>
      </c>
      <c r="P1477" s="14">
        <f t="shared" si="191"/>
        <v>64.173356009070289</v>
      </c>
      <c r="Q1477" s="14" t="s">
        <v>8326</v>
      </c>
      <c r="R1477" s="14" t="s">
        <v>8346</v>
      </c>
      <c r="S1477">
        <v>441</v>
      </c>
      <c r="T1477" t="b">
        <v>1</v>
      </c>
      <c r="U1477" t="s">
        <v>8288</v>
      </c>
      <c r="V1477">
        <f t="shared" si="192"/>
        <v>441</v>
      </c>
      <c r="W1477" s="21" t="str">
        <f t="shared" si="193"/>
        <v xml:space="preserve"> </v>
      </c>
      <c r="X1477" s="21" t="str">
        <f t="shared" si="194"/>
        <v xml:space="preserve"> </v>
      </c>
    </row>
    <row r="1478" spans="1:24" ht="28.8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187"/>
        <v>40796.041921296295</v>
      </c>
      <c r="K1478">
        <v>1313024422</v>
      </c>
      <c r="L1478" s="10">
        <f t="shared" si="188"/>
        <v>40766.041921296295</v>
      </c>
      <c r="M1478" s="11">
        <f t="shared" si="189"/>
        <v>30</v>
      </c>
      <c r="N1478" t="b">
        <v>1</v>
      </c>
      <c r="O1478" s="9">
        <f t="shared" si="190"/>
        <v>6.6155466666666669</v>
      </c>
      <c r="P1478" s="14">
        <f t="shared" si="191"/>
        <v>43.333275109170302</v>
      </c>
      <c r="Q1478" s="14" t="s">
        <v>8326</v>
      </c>
      <c r="R1478" s="14" t="s">
        <v>8346</v>
      </c>
      <c r="S1478">
        <v>916</v>
      </c>
      <c r="T1478" t="b">
        <v>1</v>
      </c>
      <c r="U1478" t="s">
        <v>8288</v>
      </c>
      <c r="V1478">
        <f t="shared" si="192"/>
        <v>916</v>
      </c>
      <c r="W1478" s="21" t="str">
        <f t="shared" si="193"/>
        <v xml:space="preserve"> </v>
      </c>
      <c r="X1478" s="21" t="str">
        <f t="shared" si="194"/>
        <v xml:space="preserve"> </v>
      </c>
    </row>
    <row r="1479" spans="1:24" ht="43.2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187"/>
        <v>40900.125</v>
      </c>
      <c r="K1479">
        <v>1319467604</v>
      </c>
      <c r="L1479" s="10">
        <f t="shared" si="188"/>
        <v>40840.615787037037</v>
      </c>
      <c r="M1479" s="11">
        <f t="shared" si="189"/>
        <v>59.50921296296292</v>
      </c>
      <c r="N1479" t="b">
        <v>1</v>
      </c>
      <c r="O1479" s="9">
        <f t="shared" si="190"/>
        <v>1.1131</v>
      </c>
      <c r="P1479" s="14">
        <f t="shared" si="191"/>
        <v>90.495934959349597</v>
      </c>
      <c r="Q1479" s="14" t="s">
        <v>8326</v>
      </c>
      <c r="R1479" s="14" t="s">
        <v>8346</v>
      </c>
      <c r="S1479">
        <v>369</v>
      </c>
      <c r="T1479" t="b">
        <v>1</v>
      </c>
      <c r="U1479" t="s">
        <v>8288</v>
      </c>
      <c r="V1479">
        <f t="shared" si="192"/>
        <v>369</v>
      </c>
      <c r="W1479" s="21" t="str">
        <f t="shared" si="193"/>
        <v xml:space="preserve"> </v>
      </c>
      <c r="X1479" s="21" t="str">
        <f t="shared" si="194"/>
        <v xml:space="preserve"> </v>
      </c>
    </row>
    <row r="1480" spans="1:24" ht="43.2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187"/>
        <v>41408.871678240743</v>
      </c>
      <c r="K1480">
        <v>1367355313</v>
      </c>
      <c r="L1480" s="10">
        <f t="shared" si="188"/>
        <v>41394.871678240743</v>
      </c>
      <c r="M1480" s="11">
        <f t="shared" si="189"/>
        <v>14</v>
      </c>
      <c r="N1480" t="b">
        <v>1</v>
      </c>
      <c r="O1480" s="9">
        <f t="shared" si="190"/>
        <v>11.8161422</v>
      </c>
      <c r="P1480" s="14">
        <f t="shared" si="191"/>
        <v>29.187190495010373</v>
      </c>
      <c r="Q1480" s="14" t="s">
        <v>8326</v>
      </c>
      <c r="R1480" s="14" t="s">
        <v>8346</v>
      </c>
      <c r="S1480">
        <v>20242</v>
      </c>
      <c r="T1480" t="b">
        <v>1</v>
      </c>
      <c r="U1480" t="s">
        <v>8288</v>
      </c>
      <c r="V1480">
        <f t="shared" si="192"/>
        <v>20242</v>
      </c>
      <c r="W1480" s="21" t="str">
        <f t="shared" si="193"/>
        <v xml:space="preserve"> </v>
      </c>
      <c r="X1480" s="21" t="str">
        <f t="shared" si="194"/>
        <v xml:space="preserve"> </v>
      </c>
    </row>
    <row r="1481" spans="1:24" ht="43.2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187"/>
        <v>41769.165972222225</v>
      </c>
      <c r="K1481">
        <v>1398448389</v>
      </c>
      <c r="L1481" s="10">
        <f t="shared" si="188"/>
        <v>41754.745243055557</v>
      </c>
      <c r="M1481" s="11">
        <f t="shared" si="189"/>
        <v>14.420729166668025</v>
      </c>
      <c r="N1481" t="b">
        <v>1</v>
      </c>
      <c r="O1481" s="9">
        <f t="shared" si="190"/>
        <v>1.37375</v>
      </c>
      <c r="P1481" s="14">
        <f t="shared" si="191"/>
        <v>30.95774647887324</v>
      </c>
      <c r="Q1481" s="14" t="s">
        <v>8326</v>
      </c>
      <c r="R1481" s="14" t="s">
        <v>8346</v>
      </c>
      <c r="S1481">
        <v>71</v>
      </c>
      <c r="T1481" t="b">
        <v>1</v>
      </c>
      <c r="U1481" t="s">
        <v>8288</v>
      </c>
      <c r="V1481">
        <f t="shared" si="192"/>
        <v>71</v>
      </c>
      <c r="W1481" s="21" t="str">
        <f t="shared" si="193"/>
        <v xml:space="preserve"> </v>
      </c>
      <c r="X1481" s="21" t="str">
        <f t="shared" si="194"/>
        <v xml:space="preserve"> </v>
      </c>
    </row>
    <row r="1482" spans="1:24" ht="43.2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187"/>
        <v>41481.708333333336</v>
      </c>
      <c r="K1482">
        <v>1373408699</v>
      </c>
      <c r="L1482" s="10">
        <f t="shared" si="188"/>
        <v>41464.934016203704</v>
      </c>
      <c r="M1482" s="11">
        <f t="shared" si="189"/>
        <v>16.774317129631527</v>
      </c>
      <c r="N1482" t="b">
        <v>1</v>
      </c>
      <c r="O1482" s="9">
        <f t="shared" si="190"/>
        <v>1.170404</v>
      </c>
      <c r="P1482" s="14">
        <f t="shared" si="191"/>
        <v>92.157795275590544</v>
      </c>
      <c r="Q1482" s="14" t="s">
        <v>8326</v>
      </c>
      <c r="R1482" s="14" t="s">
        <v>8346</v>
      </c>
      <c r="S1482">
        <v>635</v>
      </c>
      <c r="T1482" t="b">
        <v>1</v>
      </c>
      <c r="U1482" t="s">
        <v>8288</v>
      </c>
      <c r="V1482">
        <f t="shared" si="192"/>
        <v>635</v>
      </c>
      <c r="W1482" s="21" t="str">
        <f t="shared" si="193"/>
        <v xml:space="preserve"> </v>
      </c>
      <c r="X1482" s="21" t="str">
        <f t="shared" si="194"/>
        <v xml:space="preserve"> </v>
      </c>
    </row>
    <row r="1483" spans="1:24" ht="43.2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187"/>
        <v>41580.922974537039</v>
      </c>
      <c r="K1483">
        <v>1380838145</v>
      </c>
      <c r="L1483" s="10">
        <f t="shared" si="188"/>
        <v>41550.922974537039</v>
      </c>
      <c r="M1483" s="11">
        <f t="shared" si="189"/>
        <v>30</v>
      </c>
      <c r="N1483" t="b">
        <v>0</v>
      </c>
      <c r="O1483" s="9">
        <f t="shared" si="190"/>
        <v>2.1000000000000001E-2</v>
      </c>
      <c r="P1483" s="14">
        <f t="shared" si="191"/>
        <v>17.5</v>
      </c>
      <c r="Q1483" s="14" t="s">
        <v>8326</v>
      </c>
      <c r="R1483" s="14" t="s">
        <v>8328</v>
      </c>
      <c r="S1483">
        <v>6</v>
      </c>
      <c r="T1483" t="b">
        <v>0</v>
      </c>
      <c r="U1483" t="s">
        <v>8275</v>
      </c>
      <c r="V1483" t="str">
        <f t="shared" si="192"/>
        <v xml:space="preserve"> </v>
      </c>
      <c r="W1483" s="21">
        <f t="shared" si="193"/>
        <v>6</v>
      </c>
      <c r="X1483" s="21" t="str">
        <f t="shared" si="194"/>
        <v xml:space="preserve"> </v>
      </c>
    </row>
    <row r="1484" spans="1:24" ht="43.2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187"/>
        <v>41159.32708333333</v>
      </c>
      <c r="K1484">
        <v>1345062936</v>
      </c>
      <c r="L1484" s="10">
        <f t="shared" si="188"/>
        <v>41136.85805555556</v>
      </c>
      <c r="M1484" s="11">
        <f t="shared" si="189"/>
        <v>22.469027777769952</v>
      </c>
      <c r="N1484" t="b">
        <v>0</v>
      </c>
      <c r="O1484" s="9">
        <f t="shared" si="190"/>
        <v>1E-3</v>
      </c>
      <c r="P1484" s="14">
        <f t="shared" si="191"/>
        <v>5</v>
      </c>
      <c r="Q1484" s="14" t="s">
        <v>8326</v>
      </c>
      <c r="R1484" s="14" t="s">
        <v>8328</v>
      </c>
      <c r="S1484">
        <v>1</v>
      </c>
      <c r="T1484" t="b">
        <v>0</v>
      </c>
      <c r="U1484" t="s">
        <v>8275</v>
      </c>
      <c r="V1484" t="str">
        <f t="shared" si="192"/>
        <v xml:space="preserve"> </v>
      </c>
      <c r="W1484" s="21">
        <f t="shared" si="193"/>
        <v>1</v>
      </c>
      <c r="X1484" s="21" t="str">
        <f t="shared" si="194"/>
        <v xml:space="preserve"> </v>
      </c>
    </row>
    <row r="1485" spans="1:24" ht="43.2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187"/>
        <v>42573.192997685182</v>
      </c>
      <c r="K1485">
        <v>1467002275</v>
      </c>
      <c r="L1485" s="10">
        <f t="shared" si="188"/>
        <v>42548.192997685182</v>
      </c>
      <c r="M1485" s="11">
        <f t="shared" si="189"/>
        <v>25</v>
      </c>
      <c r="N1485" t="b">
        <v>0</v>
      </c>
      <c r="O1485" s="9">
        <f t="shared" si="190"/>
        <v>7.1428571428571426E-3</v>
      </c>
      <c r="P1485" s="14">
        <f t="shared" si="191"/>
        <v>25</v>
      </c>
      <c r="Q1485" s="14" t="s">
        <v>8326</v>
      </c>
      <c r="R1485" s="14" t="s">
        <v>8328</v>
      </c>
      <c r="S1485">
        <v>2</v>
      </c>
      <c r="T1485" t="b">
        <v>0</v>
      </c>
      <c r="U1485" t="s">
        <v>8275</v>
      </c>
      <c r="V1485" t="str">
        <f t="shared" si="192"/>
        <v xml:space="preserve"> </v>
      </c>
      <c r="W1485" s="21">
        <f t="shared" si="193"/>
        <v>2</v>
      </c>
      <c r="X1485" s="21" t="str">
        <f t="shared" si="194"/>
        <v xml:space="preserve"> </v>
      </c>
    </row>
    <row r="1486" spans="1:24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187"/>
        <v>41111.618750000001</v>
      </c>
      <c r="K1486">
        <v>1337834963</v>
      </c>
      <c r="L1486" s="10">
        <f t="shared" si="188"/>
        <v>41053.200960648144</v>
      </c>
      <c r="M1486" s="11">
        <f t="shared" si="189"/>
        <v>58.417789351857209</v>
      </c>
      <c r="N1486" t="b">
        <v>0</v>
      </c>
      <c r="O1486" s="9">
        <f t="shared" si="190"/>
        <v>0</v>
      </c>
      <c r="P1486" s="14">
        <f t="shared" si="191"/>
        <v>0</v>
      </c>
      <c r="Q1486" s="14" t="s">
        <v>8326</v>
      </c>
      <c r="R1486" s="14" t="s">
        <v>8328</v>
      </c>
      <c r="S1486">
        <v>0</v>
      </c>
      <c r="T1486" t="b">
        <v>0</v>
      </c>
      <c r="U1486" t="s">
        <v>8275</v>
      </c>
      <c r="V1486" t="str">
        <f t="shared" si="192"/>
        <v xml:space="preserve"> </v>
      </c>
      <c r="W1486" s="21">
        <f t="shared" si="193"/>
        <v>0</v>
      </c>
      <c r="X1486" s="21" t="str">
        <f t="shared" si="194"/>
        <v xml:space="preserve"> </v>
      </c>
    </row>
    <row r="1487" spans="1:24" ht="43.2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187"/>
        <v>42175.795983796299</v>
      </c>
      <c r="K1487">
        <v>1430939173</v>
      </c>
      <c r="L1487" s="10">
        <f t="shared" si="188"/>
        <v>42130.795983796299</v>
      </c>
      <c r="M1487" s="11">
        <f t="shared" si="189"/>
        <v>45</v>
      </c>
      <c r="N1487" t="b">
        <v>0</v>
      </c>
      <c r="O1487" s="9">
        <f t="shared" si="190"/>
        <v>2.2388059701492536E-2</v>
      </c>
      <c r="P1487" s="14">
        <f t="shared" si="191"/>
        <v>50</v>
      </c>
      <c r="Q1487" s="14" t="s">
        <v>8326</v>
      </c>
      <c r="R1487" s="14" t="s">
        <v>8328</v>
      </c>
      <c r="S1487">
        <v>3</v>
      </c>
      <c r="T1487" t="b">
        <v>0</v>
      </c>
      <c r="U1487" t="s">
        <v>8275</v>
      </c>
      <c r="V1487" t="str">
        <f t="shared" si="192"/>
        <v xml:space="preserve"> </v>
      </c>
      <c r="W1487" s="21">
        <f t="shared" si="193"/>
        <v>3</v>
      </c>
      <c r="X1487" s="21" t="str">
        <f t="shared" si="194"/>
        <v xml:space="preserve"> </v>
      </c>
    </row>
    <row r="1488" spans="1:24" ht="57.6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187"/>
        <v>42062.168530092589</v>
      </c>
      <c r="K1488">
        <v>1422417761</v>
      </c>
      <c r="L1488" s="10">
        <f t="shared" si="188"/>
        <v>42032.168530092589</v>
      </c>
      <c r="M1488" s="11">
        <f t="shared" si="189"/>
        <v>30</v>
      </c>
      <c r="N1488" t="b">
        <v>0</v>
      </c>
      <c r="O1488" s="9">
        <f t="shared" si="190"/>
        <v>2.3999999999999998E-3</v>
      </c>
      <c r="P1488" s="14">
        <f t="shared" si="191"/>
        <v>16</v>
      </c>
      <c r="Q1488" s="14" t="s">
        <v>8326</v>
      </c>
      <c r="R1488" s="14" t="s">
        <v>8328</v>
      </c>
      <c r="S1488">
        <v>3</v>
      </c>
      <c r="T1488" t="b">
        <v>0</v>
      </c>
      <c r="U1488" t="s">
        <v>8275</v>
      </c>
      <c r="V1488" t="str">
        <f t="shared" si="192"/>
        <v xml:space="preserve"> </v>
      </c>
      <c r="W1488" s="21">
        <f t="shared" si="193"/>
        <v>3</v>
      </c>
      <c r="X1488" s="21" t="str">
        <f t="shared" si="194"/>
        <v xml:space="preserve"> </v>
      </c>
    </row>
    <row r="1489" spans="1:24" ht="43.2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187"/>
        <v>42584.917488425926</v>
      </c>
      <c r="K1489">
        <v>1467583271</v>
      </c>
      <c r="L1489" s="10">
        <f t="shared" si="188"/>
        <v>42554.917488425926</v>
      </c>
      <c r="M1489" s="11">
        <f t="shared" si="189"/>
        <v>30</v>
      </c>
      <c r="N1489" t="b">
        <v>0</v>
      </c>
      <c r="O1489" s="9">
        <f t="shared" si="190"/>
        <v>0</v>
      </c>
      <c r="P1489" s="14">
        <f t="shared" si="191"/>
        <v>0</v>
      </c>
      <c r="Q1489" s="14" t="s">
        <v>8326</v>
      </c>
      <c r="R1489" s="14" t="s">
        <v>8328</v>
      </c>
      <c r="S1489">
        <v>0</v>
      </c>
      <c r="T1489" t="b">
        <v>0</v>
      </c>
      <c r="U1489" t="s">
        <v>8275</v>
      </c>
      <c r="V1489" t="str">
        <f t="shared" si="192"/>
        <v xml:space="preserve"> </v>
      </c>
      <c r="W1489" s="21">
        <f t="shared" si="193"/>
        <v>0</v>
      </c>
      <c r="X1489" s="21" t="str">
        <f t="shared" si="194"/>
        <v xml:space="preserve"> </v>
      </c>
    </row>
    <row r="1490" spans="1:24" ht="43.2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187"/>
        <v>41644.563194444447</v>
      </c>
      <c r="K1490">
        <v>1386336660</v>
      </c>
      <c r="L1490" s="10">
        <f t="shared" si="188"/>
        <v>41614.563194444447</v>
      </c>
      <c r="M1490" s="11">
        <f t="shared" si="189"/>
        <v>30</v>
      </c>
      <c r="N1490" t="b">
        <v>0</v>
      </c>
      <c r="O1490" s="9">
        <f t="shared" si="190"/>
        <v>2.4E-2</v>
      </c>
      <c r="P1490" s="14">
        <f t="shared" si="191"/>
        <v>60</v>
      </c>
      <c r="Q1490" s="14" t="s">
        <v>8326</v>
      </c>
      <c r="R1490" s="14" t="s">
        <v>8328</v>
      </c>
      <c r="S1490">
        <v>6</v>
      </c>
      <c r="T1490" t="b">
        <v>0</v>
      </c>
      <c r="U1490" t="s">
        <v>8275</v>
      </c>
      <c r="V1490" t="str">
        <f t="shared" si="192"/>
        <v xml:space="preserve"> </v>
      </c>
      <c r="W1490" s="21">
        <f t="shared" si="193"/>
        <v>6</v>
      </c>
      <c r="X1490" s="21" t="str">
        <f t="shared" si="194"/>
        <v xml:space="preserve"> </v>
      </c>
    </row>
    <row r="1491" spans="1:24" ht="43.2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187"/>
        <v>41228.653379629628</v>
      </c>
      <c r="K1491">
        <v>1350398452</v>
      </c>
      <c r="L1491" s="10">
        <f t="shared" si="188"/>
        <v>41198.611712962964</v>
      </c>
      <c r="M1491" s="11">
        <f t="shared" si="189"/>
        <v>30.041666666664241</v>
      </c>
      <c r="N1491" t="b">
        <v>0</v>
      </c>
      <c r="O1491" s="9">
        <f t="shared" si="190"/>
        <v>0</v>
      </c>
      <c r="P1491" s="14">
        <f t="shared" si="191"/>
        <v>0</v>
      </c>
      <c r="Q1491" s="14" t="s">
        <v>8326</v>
      </c>
      <c r="R1491" s="14" t="s">
        <v>8328</v>
      </c>
      <c r="S1491">
        <v>0</v>
      </c>
      <c r="T1491" t="b">
        <v>0</v>
      </c>
      <c r="U1491" t="s">
        <v>8275</v>
      </c>
      <c r="V1491" t="str">
        <f t="shared" si="192"/>
        <v xml:space="preserve"> </v>
      </c>
      <c r="W1491" s="21">
        <f t="shared" si="193"/>
        <v>0</v>
      </c>
      <c r="X1491" s="21" t="str">
        <f t="shared" si="194"/>
        <v xml:space="preserve"> </v>
      </c>
    </row>
    <row r="1492" spans="1:24" ht="43.2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187"/>
        <v>41549.561041666668</v>
      </c>
      <c r="K1492">
        <v>1378214874</v>
      </c>
      <c r="L1492" s="10">
        <f t="shared" si="188"/>
        <v>41520.561041666668</v>
      </c>
      <c r="M1492" s="11">
        <f t="shared" si="189"/>
        <v>29</v>
      </c>
      <c r="N1492" t="b">
        <v>0</v>
      </c>
      <c r="O1492" s="9">
        <f t="shared" si="190"/>
        <v>0.30862068965517242</v>
      </c>
      <c r="P1492" s="14">
        <f t="shared" si="191"/>
        <v>47.10526315789474</v>
      </c>
      <c r="Q1492" s="14" t="s">
        <v>8326</v>
      </c>
      <c r="R1492" s="14" t="s">
        <v>8328</v>
      </c>
      <c r="S1492">
        <v>19</v>
      </c>
      <c r="T1492" t="b">
        <v>0</v>
      </c>
      <c r="U1492" t="s">
        <v>8275</v>
      </c>
      <c r="V1492" t="str">
        <f t="shared" si="192"/>
        <v xml:space="preserve"> </v>
      </c>
      <c r="W1492" s="21">
        <f t="shared" si="193"/>
        <v>19</v>
      </c>
      <c r="X1492" s="21" t="str">
        <f t="shared" si="194"/>
        <v xml:space="preserve"> </v>
      </c>
    </row>
    <row r="1493" spans="1:24" ht="43.2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187"/>
        <v>42050.651388888888</v>
      </c>
      <c r="K1493">
        <v>1418922443</v>
      </c>
      <c r="L1493" s="10">
        <f t="shared" si="188"/>
        <v>41991.713460648149</v>
      </c>
      <c r="M1493" s="11">
        <f t="shared" si="189"/>
        <v>58.937928240738984</v>
      </c>
      <c r="N1493" t="b">
        <v>0</v>
      </c>
      <c r="O1493" s="9">
        <f t="shared" si="190"/>
        <v>8.3333333333333329E-2</v>
      </c>
      <c r="P1493" s="14">
        <f t="shared" si="191"/>
        <v>100</v>
      </c>
      <c r="Q1493" s="14" t="s">
        <v>8326</v>
      </c>
      <c r="R1493" s="14" t="s">
        <v>8328</v>
      </c>
      <c r="S1493">
        <v>1</v>
      </c>
      <c r="T1493" t="b">
        <v>0</v>
      </c>
      <c r="U1493" t="s">
        <v>8275</v>
      </c>
      <c r="V1493" t="str">
        <f t="shared" si="192"/>
        <v xml:space="preserve"> </v>
      </c>
      <c r="W1493" s="21">
        <f t="shared" si="193"/>
        <v>1</v>
      </c>
      <c r="X1493" s="21" t="str">
        <f t="shared" si="194"/>
        <v xml:space="preserve"> </v>
      </c>
    </row>
    <row r="1494" spans="1:24" ht="57.6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187"/>
        <v>40712.884791666671</v>
      </c>
      <c r="K1494">
        <v>1305839646</v>
      </c>
      <c r="L1494" s="10">
        <f t="shared" si="188"/>
        <v>40682.884791666671</v>
      </c>
      <c r="M1494" s="11">
        <f t="shared" si="189"/>
        <v>30</v>
      </c>
      <c r="N1494" t="b">
        <v>0</v>
      </c>
      <c r="O1494" s="9">
        <f t="shared" si="190"/>
        <v>7.4999999999999997E-3</v>
      </c>
      <c r="P1494" s="14">
        <f t="shared" si="191"/>
        <v>15</v>
      </c>
      <c r="Q1494" s="14" t="s">
        <v>8326</v>
      </c>
      <c r="R1494" s="14" t="s">
        <v>8328</v>
      </c>
      <c r="S1494">
        <v>2</v>
      </c>
      <c r="T1494" t="b">
        <v>0</v>
      </c>
      <c r="U1494" t="s">
        <v>8275</v>
      </c>
      <c r="V1494" t="str">
        <f t="shared" si="192"/>
        <v xml:space="preserve"> </v>
      </c>
      <c r="W1494" s="21">
        <f t="shared" si="193"/>
        <v>2</v>
      </c>
      <c r="X1494" s="21" t="str">
        <f t="shared" si="194"/>
        <v xml:space="preserve"> </v>
      </c>
    </row>
    <row r="1495" spans="1:24" ht="28.8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187"/>
        <v>41441.866608796299</v>
      </c>
      <c r="K1495">
        <v>1368823675</v>
      </c>
      <c r="L1495" s="10">
        <f t="shared" si="188"/>
        <v>41411.866608796299</v>
      </c>
      <c r="M1495" s="11">
        <f t="shared" si="189"/>
        <v>30</v>
      </c>
      <c r="N1495" t="b">
        <v>0</v>
      </c>
      <c r="O1495" s="9">
        <f t="shared" si="190"/>
        <v>0</v>
      </c>
      <c r="P1495" s="14">
        <f t="shared" si="191"/>
        <v>0</v>
      </c>
      <c r="Q1495" s="14" t="s">
        <v>8326</v>
      </c>
      <c r="R1495" s="14" t="s">
        <v>8328</v>
      </c>
      <c r="S1495">
        <v>0</v>
      </c>
      <c r="T1495" t="b">
        <v>0</v>
      </c>
      <c r="U1495" t="s">
        <v>8275</v>
      </c>
      <c r="V1495" t="str">
        <f t="shared" si="192"/>
        <v xml:space="preserve"> </v>
      </c>
      <c r="W1495" s="21">
        <f t="shared" si="193"/>
        <v>0</v>
      </c>
      <c r="X1495" s="21" t="str">
        <f t="shared" si="194"/>
        <v xml:space="preserve"> </v>
      </c>
    </row>
    <row r="1496" spans="1:24" ht="43.2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187"/>
        <v>42097.651388888888</v>
      </c>
      <c r="K1496">
        <v>1425489613</v>
      </c>
      <c r="L1496" s="10">
        <f t="shared" si="188"/>
        <v>42067.722372685181</v>
      </c>
      <c r="M1496" s="11">
        <f t="shared" si="189"/>
        <v>29.929016203706851</v>
      </c>
      <c r="N1496" t="b">
        <v>0</v>
      </c>
      <c r="O1496" s="9">
        <f t="shared" si="190"/>
        <v>8.8999999999999996E-2</v>
      </c>
      <c r="P1496" s="14">
        <f t="shared" si="191"/>
        <v>40.454545454545453</v>
      </c>
      <c r="Q1496" s="14" t="s">
        <v>8326</v>
      </c>
      <c r="R1496" s="14" t="s">
        <v>8328</v>
      </c>
      <c r="S1496">
        <v>11</v>
      </c>
      <c r="T1496" t="b">
        <v>0</v>
      </c>
      <c r="U1496" t="s">
        <v>8275</v>
      </c>
      <c r="V1496" t="str">
        <f t="shared" si="192"/>
        <v xml:space="preserve"> </v>
      </c>
      <c r="W1496" s="21">
        <f t="shared" si="193"/>
        <v>11</v>
      </c>
      <c r="X1496" s="21" t="str">
        <f t="shared" si="194"/>
        <v xml:space="preserve"> </v>
      </c>
    </row>
    <row r="1497" spans="1:24" ht="28.8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187"/>
        <v>40782.789710648147</v>
      </c>
      <c r="K1497">
        <v>1311879431</v>
      </c>
      <c r="L1497" s="10">
        <f t="shared" si="188"/>
        <v>40752.789710648147</v>
      </c>
      <c r="M1497" s="11">
        <f t="shared" si="189"/>
        <v>30</v>
      </c>
      <c r="N1497" t="b">
        <v>0</v>
      </c>
      <c r="O1497" s="9">
        <f t="shared" si="190"/>
        <v>0</v>
      </c>
      <c r="P1497" s="14">
        <f t="shared" si="191"/>
        <v>0</v>
      </c>
      <c r="Q1497" s="14" t="s">
        <v>8326</v>
      </c>
      <c r="R1497" s="14" t="s">
        <v>8328</v>
      </c>
      <c r="S1497">
        <v>0</v>
      </c>
      <c r="T1497" t="b">
        <v>0</v>
      </c>
      <c r="U1497" t="s">
        <v>8275</v>
      </c>
      <c r="V1497" t="str">
        <f t="shared" si="192"/>
        <v xml:space="preserve"> </v>
      </c>
      <c r="W1497" s="21">
        <f t="shared" si="193"/>
        <v>0</v>
      </c>
      <c r="X1497" s="21" t="str">
        <f t="shared" si="194"/>
        <v xml:space="preserve"> </v>
      </c>
    </row>
    <row r="1498" spans="1:24" ht="43.2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187"/>
        <v>41898.475219907406</v>
      </c>
      <c r="K1498">
        <v>1405682659</v>
      </c>
      <c r="L1498" s="10">
        <f t="shared" si="188"/>
        <v>41838.475219907406</v>
      </c>
      <c r="M1498" s="11">
        <f t="shared" si="189"/>
        <v>60</v>
      </c>
      <c r="N1498" t="b">
        <v>0</v>
      </c>
      <c r="O1498" s="9">
        <f t="shared" si="190"/>
        <v>0</v>
      </c>
      <c r="P1498" s="14">
        <f t="shared" si="191"/>
        <v>0</v>
      </c>
      <c r="Q1498" s="14" t="s">
        <v>8326</v>
      </c>
      <c r="R1498" s="14" t="s">
        <v>8328</v>
      </c>
      <c r="S1498">
        <v>0</v>
      </c>
      <c r="T1498" t="b">
        <v>0</v>
      </c>
      <c r="U1498" t="s">
        <v>8275</v>
      </c>
      <c r="V1498" t="str">
        <f t="shared" si="192"/>
        <v xml:space="preserve"> </v>
      </c>
      <c r="W1498" s="21">
        <f t="shared" si="193"/>
        <v>0</v>
      </c>
      <c r="X1498" s="21" t="str">
        <f t="shared" si="194"/>
        <v xml:space="preserve"> </v>
      </c>
    </row>
    <row r="1499" spans="1:24" ht="43.2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187"/>
        <v>41486.821527777778</v>
      </c>
      <c r="K1499">
        <v>1371655522</v>
      </c>
      <c r="L1499" s="10">
        <f t="shared" si="188"/>
        <v>41444.64261574074</v>
      </c>
      <c r="M1499" s="11">
        <f t="shared" si="189"/>
        <v>42.178912037037662</v>
      </c>
      <c r="N1499" t="b">
        <v>0</v>
      </c>
      <c r="O1499" s="9">
        <f t="shared" si="190"/>
        <v>6.666666666666667E-5</v>
      </c>
      <c r="P1499" s="14">
        <f t="shared" si="191"/>
        <v>1</v>
      </c>
      <c r="Q1499" s="14" t="s">
        <v>8326</v>
      </c>
      <c r="R1499" s="14" t="s">
        <v>8328</v>
      </c>
      <c r="S1499">
        <v>1</v>
      </c>
      <c r="T1499" t="b">
        <v>0</v>
      </c>
      <c r="U1499" t="s">
        <v>8275</v>
      </c>
      <c r="V1499" t="str">
        <f t="shared" si="192"/>
        <v xml:space="preserve"> </v>
      </c>
      <c r="W1499" s="21">
        <f t="shared" si="193"/>
        <v>1</v>
      </c>
      <c r="X1499" s="21" t="str">
        <f t="shared" si="194"/>
        <v xml:space="preserve"> </v>
      </c>
    </row>
    <row r="1500" spans="1:24" ht="43.2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187"/>
        <v>41885.983541666668</v>
      </c>
      <c r="K1500">
        <v>1405899378</v>
      </c>
      <c r="L1500" s="10">
        <f t="shared" si="188"/>
        <v>41840.983541666668</v>
      </c>
      <c r="M1500" s="11">
        <f t="shared" si="189"/>
        <v>45</v>
      </c>
      <c r="N1500" t="b">
        <v>0</v>
      </c>
      <c r="O1500" s="9">
        <f t="shared" si="190"/>
        <v>1.9E-2</v>
      </c>
      <c r="P1500" s="14">
        <f t="shared" si="191"/>
        <v>19</v>
      </c>
      <c r="Q1500" s="14" t="s">
        <v>8326</v>
      </c>
      <c r="R1500" s="14" t="s">
        <v>8328</v>
      </c>
      <c r="S1500">
        <v>3</v>
      </c>
      <c r="T1500" t="b">
        <v>0</v>
      </c>
      <c r="U1500" t="s">
        <v>8275</v>
      </c>
      <c r="V1500" t="str">
        <f t="shared" si="192"/>
        <v xml:space="preserve"> </v>
      </c>
      <c r="W1500" s="21">
        <f t="shared" si="193"/>
        <v>3</v>
      </c>
      <c r="X1500" s="21" t="str">
        <f t="shared" si="194"/>
        <v xml:space="preserve"> </v>
      </c>
    </row>
    <row r="1501" spans="1:24" ht="43.2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187"/>
        <v>42587.007326388892</v>
      </c>
      <c r="K1501">
        <v>1465171833</v>
      </c>
      <c r="L1501" s="10">
        <f t="shared" si="188"/>
        <v>42527.007326388892</v>
      </c>
      <c r="M1501" s="11">
        <f t="shared" si="189"/>
        <v>60</v>
      </c>
      <c r="N1501" t="b">
        <v>0</v>
      </c>
      <c r="O1501" s="9">
        <f t="shared" si="190"/>
        <v>2.5000000000000001E-3</v>
      </c>
      <c r="P1501" s="14">
        <f t="shared" si="191"/>
        <v>5</v>
      </c>
      <c r="Q1501" s="14" t="s">
        <v>8326</v>
      </c>
      <c r="R1501" s="14" t="s">
        <v>8328</v>
      </c>
      <c r="S1501">
        <v>1</v>
      </c>
      <c r="T1501" t="b">
        <v>0</v>
      </c>
      <c r="U1501" t="s">
        <v>8275</v>
      </c>
      <c r="V1501" t="str">
        <f t="shared" si="192"/>
        <v xml:space="preserve"> </v>
      </c>
      <c r="W1501" s="21">
        <f t="shared" si="193"/>
        <v>1</v>
      </c>
      <c r="X1501" s="21" t="str">
        <f t="shared" si="194"/>
        <v xml:space="preserve"> </v>
      </c>
    </row>
    <row r="1502" spans="1:24" ht="43.2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187"/>
        <v>41395.904594907406</v>
      </c>
      <c r="K1502">
        <v>1364852557</v>
      </c>
      <c r="L1502" s="10">
        <f t="shared" si="188"/>
        <v>41365.904594907406</v>
      </c>
      <c r="M1502" s="11">
        <f t="shared" si="189"/>
        <v>30</v>
      </c>
      <c r="N1502" t="b">
        <v>0</v>
      </c>
      <c r="O1502" s="9">
        <f t="shared" si="190"/>
        <v>0.25035714285714283</v>
      </c>
      <c r="P1502" s="14">
        <f t="shared" si="191"/>
        <v>46.733333333333334</v>
      </c>
      <c r="Q1502" s="14" t="s">
        <v>8326</v>
      </c>
      <c r="R1502" s="14" t="s">
        <v>8328</v>
      </c>
      <c r="S1502">
        <v>15</v>
      </c>
      <c r="T1502" t="b">
        <v>0</v>
      </c>
      <c r="U1502" t="s">
        <v>8275</v>
      </c>
      <c r="V1502" t="str">
        <f t="shared" si="192"/>
        <v xml:space="preserve"> </v>
      </c>
      <c r="W1502" s="21">
        <f t="shared" si="193"/>
        <v>15</v>
      </c>
      <c r="X1502" s="21" t="str">
        <f t="shared" si="194"/>
        <v xml:space="preserve"> </v>
      </c>
    </row>
    <row r="1503" spans="1:24" ht="28.8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187"/>
        <v>42193.583599537036</v>
      </c>
      <c r="K1503">
        <v>1433772023</v>
      </c>
      <c r="L1503" s="10">
        <f t="shared" si="188"/>
        <v>42163.583599537036</v>
      </c>
      <c r="M1503" s="11">
        <f t="shared" si="189"/>
        <v>30</v>
      </c>
      <c r="N1503" t="b">
        <v>1</v>
      </c>
      <c r="O1503" s="9">
        <f t="shared" si="190"/>
        <v>1.6633076923076924</v>
      </c>
      <c r="P1503" s="14">
        <f t="shared" si="191"/>
        <v>97.731073446327684</v>
      </c>
      <c r="Q1503" s="14" t="s">
        <v>8342</v>
      </c>
      <c r="R1503" s="14" t="s">
        <v>8343</v>
      </c>
      <c r="S1503">
        <v>885</v>
      </c>
      <c r="T1503" t="b">
        <v>1</v>
      </c>
      <c r="U1503" t="s">
        <v>8285</v>
      </c>
      <c r="V1503">
        <f t="shared" si="192"/>
        <v>885</v>
      </c>
      <c r="W1503" s="21" t="str">
        <f t="shared" si="193"/>
        <v xml:space="preserve"> </v>
      </c>
      <c r="X1503" s="21" t="str">
        <f t="shared" si="194"/>
        <v xml:space="preserve"> </v>
      </c>
    </row>
    <row r="1504" spans="1:24" ht="43.2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187"/>
        <v>42454.916666666672</v>
      </c>
      <c r="K1504">
        <v>1456491680</v>
      </c>
      <c r="L1504" s="10">
        <f t="shared" si="188"/>
        <v>42426.542592592596</v>
      </c>
      <c r="M1504" s="11">
        <f t="shared" si="189"/>
        <v>28.374074074075907</v>
      </c>
      <c r="N1504" t="b">
        <v>1</v>
      </c>
      <c r="O1504" s="9">
        <f t="shared" si="190"/>
        <v>1.0144545454545455</v>
      </c>
      <c r="P1504" s="14">
        <f t="shared" si="191"/>
        <v>67.835866261398181</v>
      </c>
      <c r="Q1504" s="14" t="s">
        <v>8342</v>
      </c>
      <c r="R1504" s="14" t="s">
        <v>8343</v>
      </c>
      <c r="S1504">
        <v>329</v>
      </c>
      <c r="T1504" t="b">
        <v>1</v>
      </c>
      <c r="U1504" t="s">
        <v>8285</v>
      </c>
      <c r="V1504">
        <f t="shared" si="192"/>
        <v>329</v>
      </c>
      <c r="W1504" s="21" t="str">
        <f t="shared" si="193"/>
        <v xml:space="preserve"> </v>
      </c>
      <c r="X1504" s="21" t="str">
        <f t="shared" si="194"/>
        <v xml:space="preserve"> </v>
      </c>
    </row>
    <row r="1505" spans="1:24" ht="43.2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187"/>
        <v>42666.347233796296</v>
      </c>
      <c r="K1505">
        <v>1472026801</v>
      </c>
      <c r="L1505" s="10">
        <f t="shared" si="188"/>
        <v>42606.347233796296</v>
      </c>
      <c r="M1505" s="11">
        <f t="shared" si="189"/>
        <v>60</v>
      </c>
      <c r="N1505" t="b">
        <v>1</v>
      </c>
      <c r="O1505" s="9">
        <f t="shared" si="190"/>
        <v>1.0789146666666667</v>
      </c>
      <c r="P1505" s="14">
        <f t="shared" si="191"/>
        <v>56.98492957746479</v>
      </c>
      <c r="Q1505" s="14" t="s">
        <v>8342</v>
      </c>
      <c r="R1505" s="14" t="s">
        <v>8343</v>
      </c>
      <c r="S1505">
        <v>71</v>
      </c>
      <c r="T1505" t="b">
        <v>1</v>
      </c>
      <c r="U1505" t="s">
        <v>8285</v>
      </c>
      <c r="V1505">
        <f t="shared" si="192"/>
        <v>71</v>
      </c>
      <c r="W1505" s="21" t="str">
        <f t="shared" si="193"/>
        <v xml:space="preserve"> </v>
      </c>
      <c r="X1505" s="21" t="str">
        <f t="shared" si="194"/>
        <v xml:space="preserve"> </v>
      </c>
    </row>
    <row r="1506" spans="1:24" ht="43.2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187"/>
        <v>41800.356249999997</v>
      </c>
      <c r="K1506">
        <v>1399996024</v>
      </c>
      <c r="L1506" s="10">
        <f t="shared" si="188"/>
        <v>41772.657685185186</v>
      </c>
      <c r="M1506" s="11">
        <f t="shared" si="189"/>
        <v>27.698564814811107</v>
      </c>
      <c r="N1506" t="b">
        <v>1</v>
      </c>
      <c r="O1506" s="9">
        <f t="shared" si="190"/>
        <v>2.7793846153846156</v>
      </c>
      <c r="P1506" s="14">
        <f t="shared" si="191"/>
        <v>67.159851301115239</v>
      </c>
      <c r="Q1506" s="14" t="s">
        <v>8342</v>
      </c>
      <c r="R1506" s="14" t="s">
        <v>8343</v>
      </c>
      <c r="S1506">
        <v>269</v>
      </c>
      <c r="T1506" t="b">
        <v>1</v>
      </c>
      <c r="U1506" t="s">
        <v>8285</v>
      </c>
      <c r="V1506">
        <f t="shared" si="192"/>
        <v>269</v>
      </c>
      <c r="W1506" s="21" t="str">
        <f t="shared" si="193"/>
        <v xml:space="preserve"> </v>
      </c>
      <c r="X1506" s="21" t="str">
        <f t="shared" si="194"/>
        <v xml:space="preserve"> </v>
      </c>
    </row>
    <row r="1507" spans="1:24" ht="57.6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187"/>
        <v>42451.834027777775</v>
      </c>
      <c r="K1507">
        <v>1455446303</v>
      </c>
      <c r="L1507" s="10">
        <f t="shared" si="188"/>
        <v>42414.44332175926</v>
      </c>
      <c r="M1507" s="11">
        <f t="shared" si="189"/>
        <v>37.39070601851563</v>
      </c>
      <c r="N1507" t="b">
        <v>1</v>
      </c>
      <c r="O1507" s="9">
        <f t="shared" si="190"/>
        <v>1.0358125</v>
      </c>
      <c r="P1507" s="14">
        <f t="shared" si="191"/>
        <v>48.037681159420288</v>
      </c>
      <c r="Q1507" s="14" t="s">
        <v>8342</v>
      </c>
      <c r="R1507" s="14" t="s">
        <v>8343</v>
      </c>
      <c r="S1507">
        <v>345</v>
      </c>
      <c r="T1507" t="b">
        <v>1</v>
      </c>
      <c r="U1507" t="s">
        <v>8285</v>
      </c>
      <c r="V1507">
        <f t="shared" si="192"/>
        <v>345</v>
      </c>
      <c r="W1507" s="21" t="str">
        <f t="shared" si="193"/>
        <v xml:space="preserve"> </v>
      </c>
      <c r="X1507" s="21" t="str">
        <f t="shared" si="194"/>
        <v xml:space="preserve"> </v>
      </c>
    </row>
    <row r="1508" spans="1:24" ht="43.2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187"/>
        <v>41844.785925925928</v>
      </c>
      <c r="K1508">
        <v>1403635904</v>
      </c>
      <c r="L1508" s="10">
        <f t="shared" si="188"/>
        <v>41814.785925925928</v>
      </c>
      <c r="M1508" s="11">
        <f t="shared" si="189"/>
        <v>30</v>
      </c>
      <c r="N1508" t="b">
        <v>1</v>
      </c>
      <c r="O1508" s="9">
        <f t="shared" si="190"/>
        <v>1.1140000000000001</v>
      </c>
      <c r="P1508" s="14">
        <f t="shared" si="191"/>
        <v>38.860465116279073</v>
      </c>
      <c r="Q1508" s="14" t="s">
        <v>8342</v>
      </c>
      <c r="R1508" s="14" t="s">
        <v>8343</v>
      </c>
      <c r="S1508">
        <v>43</v>
      </c>
      <c r="T1508" t="b">
        <v>1</v>
      </c>
      <c r="U1508" t="s">
        <v>8285</v>
      </c>
      <c r="V1508">
        <f t="shared" si="192"/>
        <v>43</v>
      </c>
      <c r="W1508" s="21" t="str">
        <f t="shared" si="193"/>
        <v xml:space="preserve"> </v>
      </c>
      <c r="X1508" s="21" t="str">
        <f t="shared" si="194"/>
        <v xml:space="preserve"> </v>
      </c>
    </row>
    <row r="1509" spans="1:24" ht="57.6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187"/>
        <v>40313.340277777781</v>
      </c>
      <c r="K1509">
        <v>1268822909</v>
      </c>
      <c r="L1509" s="10">
        <f t="shared" si="188"/>
        <v>40254.450335648151</v>
      </c>
      <c r="M1509" s="11">
        <f t="shared" si="189"/>
        <v>58.889942129630072</v>
      </c>
      <c r="N1509" t="b">
        <v>1</v>
      </c>
      <c r="O1509" s="9">
        <f t="shared" si="190"/>
        <v>2.15</v>
      </c>
      <c r="P1509" s="14">
        <f t="shared" si="191"/>
        <v>78.181818181818187</v>
      </c>
      <c r="Q1509" s="14" t="s">
        <v>8342</v>
      </c>
      <c r="R1509" s="14" t="s">
        <v>8343</v>
      </c>
      <c r="S1509">
        <v>33</v>
      </c>
      <c r="T1509" t="b">
        <v>1</v>
      </c>
      <c r="U1509" t="s">
        <v>8285</v>
      </c>
      <c r="V1509">
        <f t="shared" si="192"/>
        <v>33</v>
      </c>
      <c r="W1509" s="21" t="str">
        <f t="shared" si="193"/>
        <v xml:space="preserve"> </v>
      </c>
      <c r="X1509" s="21" t="str">
        <f t="shared" si="194"/>
        <v xml:space="preserve"> </v>
      </c>
    </row>
    <row r="1510" spans="1:24" ht="43.2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187"/>
        <v>41817.614363425928</v>
      </c>
      <c r="K1510">
        <v>1401201881</v>
      </c>
      <c r="L1510" s="10">
        <f t="shared" si="188"/>
        <v>41786.614363425928</v>
      </c>
      <c r="M1510" s="11">
        <f t="shared" si="189"/>
        <v>31</v>
      </c>
      <c r="N1510" t="b">
        <v>1</v>
      </c>
      <c r="O1510" s="9">
        <f t="shared" si="190"/>
        <v>1.1076216216216217</v>
      </c>
      <c r="P1510" s="14">
        <f t="shared" si="191"/>
        <v>97.113744075829388</v>
      </c>
      <c r="Q1510" s="14" t="s">
        <v>8342</v>
      </c>
      <c r="R1510" s="14" t="s">
        <v>8343</v>
      </c>
      <c r="S1510">
        <v>211</v>
      </c>
      <c r="T1510" t="b">
        <v>1</v>
      </c>
      <c r="U1510" t="s">
        <v>8285</v>
      </c>
      <c r="V1510">
        <f t="shared" si="192"/>
        <v>211</v>
      </c>
      <c r="W1510" s="21" t="str">
        <f t="shared" si="193"/>
        <v xml:space="preserve"> </v>
      </c>
      <c r="X1510" s="21" t="str">
        <f t="shared" si="194"/>
        <v xml:space="preserve"> </v>
      </c>
    </row>
    <row r="1511" spans="1:24" ht="43.2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187"/>
        <v>42780.957638888889</v>
      </c>
      <c r="K1511">
        <v>1484570885</v>
      </c>
      <c r="L1511" s="10">
        <f t="shared" si="188"/>
        <v>42751.533391203702</v>
      </c>
      <c r="M1511" s="11">
        <f t="shared" si="189"/>
        <v>29.424247685186856</v>
      </c>
      <c r="N1511" t="b">
        <v>1</v>
      </c>
      <c r="O1511" s="9">
        <f t="shared" si="190"/>
        <v>1.2364125714285714</v>
      </c>
      <c r="P1511" s="14">
        <f t="shared" si="191"/>
        <v>110.39397959183674</v>
      </c>
      <c r="Q1511" s="14" t="s">
        <v>8342</v>
      </c>
      <c r="R1511" s="14" t="s">
        <v>8343</v>
      </c>
      <c r="S1511">
        <v>196</v>
      </c>
      <c r="T1511" t="b">
        <v>1</v>
      </c>
      <c r="U1511" t="s">
        <v>8285</v>
      </c>
      <c r="V1511">
        <f t="shared" si="192"/>
        <v>196</v>
      </c>
      <c r="W1511" s="21" t="str">
        <f t="shared" si="193"/>
        <v xml:space="preserve"> </v>
      </c>
      <c r="X1511" s="21" t="str">
        <f t="shared" si="194"/>
        <v xml:space="preserve"> </v>
      </c>
    </row>
    <row r="1512" spans="1:24" ht="43.2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187"/>
        <v>41839.385162037033</v>
      </c>
      <c r="K1512">
        <v>1403169278</v>
      </c>
      <c r="L1512" s="10">
        <f t="shared" si="188"/>
        <v>41809.385162037033</v>
      </c>
      <c r="M1512" s="11">
        <f t="shared" si="189"/>
        <v>30</v>
      </c>
      <c r="N1512" t="b">
        <v>1</v>
      </c>
      <c r="O1512" s="9">
        <f t="shared" si="190"/>
        <v>1.0103500000000001</v>
      </c>
      <c r="P1512" s="14">
        <f t="shared" si="191"/>
        <v>39.91506172839506</v>
      </c>
      <c r="Q1512" s="14" t="s">
        <v>8342</v>
      </c>
      <c r="R1512" s="14" t="s">
        <v>8343</v>
      </c>
      <c r="S1512">
        <v>405</v>
      </c>
      <c r="T1512" t="b">
        <v>1</v>
      </c>
      <c r="U1512" t="s">
        <v>8285</v>
      </c>
      <c r="V1512">
        <f t="shared" si="192"/>
        <v>405</v>
      </c>
      <c r="W1512" s="21" t="str">
        <f t="shared" si="193"/>
        <v xml:space="preserve"> </v>
      </c>
      <c r="X1512" s="21" t="str">
        <f t="shared" si="194"/>
        <v xml:space="preserve"> </v>
      </c>
    </row>
    <row r="1513" spans="1:24" ht="57.6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187"/>
        <v>42326.625046296293</v>
      </c>
      <c r="K1513">
        <v>1445263204</v>
      </c>
      <c r="L1513" s="10">
        <f t="shared" si="188"/>
        <v>42296.583379629628</v>
      </c>
      <c r="M1513" s="11">
        <f t="shared" si="189"/>
        <v>30.041666666664241</v>
      </c>
      <c r="N1513" t="b">
        <v>1</v>
      </c>
      <c r="O1513" s="9">
        <f t="shared" si="190"/>
        <v>1.1179285714285714</v>
      </c>
      <c r="P1513" s="14">
        <f t="shared" si="191"/>
        <v>75.975728155339809</v>
      </c>
      <c r="Q1513" s="14" t="s">
        <v>8342</v>
      </c>
      <c r="R1513" s="14" t="s">
        <v>8343</v>
      </c>
      <c r="S1513">
        <v>206</v>
      </c>
      <c r="T1513" t="b">
        <v>1</v>
      </c>
      <c r="U1513" t="s">
        <v>8285</v>
      </c>
      <c r="V1513">
        <f t="shared" si="192"/>
        <v>206</v>
      </c>
      <c r="W1513" s="21" t="str">
        <f t="shared" si="193"/>
        <v xml:space="preserve"> </v>
      </c>
      <c r="X1513" s="21" t="str">
        <f t="shared" si="194"/>
        <v xml:space="preserve"> </v>
      </c>
    </row>
    <row r="1514" spans="1:24" ht="43.2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187"/>
        <v>42771.684479166666</v>
      </c>
      <c r="K1514">
        <v>1483719939</v>
      </c>
      <c r="L1514" s="10">
        <f t="shared" si="188"/>
        <v>42741.684479166666</v>
      </c>
      <c r="M1514" s="11">
        <f t="shared" si="189"/>
        <v>30</v>
      </c>
      <c r="N1514" t="b">
        <v>1</v>
      </c>
      <c r="O1514" s="9">
        <f t="shared" si="190"/>
        <v>5.5877142857142861</v>
      </c>
      <c r="P1514" s="14">
        <f t="shared" si="191"/>
        <v>58.379104477611939</v>
      </c>
      <c r="Q1514" s="14" t="s">
        <v>8342</v>
      </c>
      <c r="R1514" s="14" t="s">
        <v>8343</v>
      </c>
      <c r="S1514">
        <v>335</v>
      </c>
      <c r="T1514" t="b">
        <v>1</v>
      </c>
      <c r="U1514" t="s">
        <v>8285</v>
      </c>
      <c r="V1514">
        <f t="shared" si="192"/>
        <v>335</v>
      </c>
      <c r="W1514" s="21" t="str">
        <f t="shared" si="193"/>
        <v xml:space="preserve"> </v>
      </c>
      <c r="X1514" s="21" t="str">
        <f t="shared" si="194"/>
        <v xml:space="preserve"> </v>
      </c>
    </row>
    <row r="1515" spans="1:24" ht="43.2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187"/>
        <v>41836.637337962966</v>
      </c>
      <c r="K1515">
        <v>1402931866</v>
      </c>
      <c r="L1515" s="10">
        <f t="shared" si="188"/>
        <v>41806.637337962966</v>
      </c>
      <c r="M1515" s="11">
        <f t="shared" si="189"/>
        <v>30</v>
      </c>
      <c r="N1515" t="b">
        <v>1</v>
      </c>
      <c r="O1515" s="9">
        <f t="shared" si="190"/>
        <v>1.5001875</v>
      </c>
      <c r="P1515" s="14">
        <f t="shared" si="191"/>
        <v>55.82093023255814</v>
      </c>
      <c r="Q1515" s="14" t="s">
        <v>8342</v>
      </c>
      <c r="R1515" s="14" t="s">
        <v>8343</v>
      </c>
      <c r="S1515">
        <v>215</v>
      </c>
      <c r="T1515" t="b">
        <v>1</v>
      </c>
      <c r="U1515" t="s">
        <v>8285</v>
      </c>
      <c r="V1515">
        <f t="shared" si="192"/>
        <v>215</v>
      </c>
      <c r="W1515" s="21" t="str">
        <f t="shared" si="193"/>
        <v xml:space="preserve"> </v>
      </c>
      <c r="X1515" s="21" t="str">
        <f t="shared" si="194"/>
        <v xml:space="preserve"> </v>
      </c>
    </row>
    <row r="1516" spans="1:24" ht="43.2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187"/>
        <v>42274.597685185188</v>
      </c>
      <c r="K1516">
        <v>1439907640</v>
      </c>
      <c r="L1516" s="10">
        <f t="shared" si="188"/>
        <v>42234.597685185188</v>
      </c>
      <c r="M1516" s="11">
        <f t="shared" si="189"/>
        <v>40</v>
      </c>
      <c r="N1516" t="b">
        <v>1</v>
      </c>
      <c r="O1516" s="9">
        <f t="shared" si="190"/>
        <v>1.0647599999999999</v>
      </c>
      <c r="P1516" s="14">
        <f t="shared" si="191"/>
        <v>151.24431818181819</v>
      </c>
      <c r="Q1516" s="14" t="s">
        <v>8342</v>
      </c>
      <c r="R1516" s="14" t="s">
        <v>8343</v>
      </c>
      <c r="S1516">
        <v>176</v>
      </c>
      <c r="T1516" t="b">
        <v>1</v>
      </c>
      <c r="U1516" t="s">
        <v>8285</v>
      </c>
      <c r="V1516">
        <f t="shared" si="192"/>
        <v>176</v>
      </c>
      <c r="W1516" s="21" t="str">
        <f t="shared" si="193"/>
        <v xml:space="preserve"> </v>
      </c>
      <c r="X1516" s="21" t="str">
        <f t="shared" si="194"/>
        <v xml:space="preserve"> </v>
      </c>
    </row>
    <row r="1517" spans="1:24" ht="43.2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187"/>
        <v>42445.211770833332</v>
      </c>
      <c r="K1517">
        <v>1455516297</v>
      </c>
      <c r="L1517" s="10">
        <f t="shared" si="188"/>
        <v>42415.253437499996</v>
      </c>
      <c r="M1517" s="11">
        <f t="shared" si="189"/>
        <v>29.958333333335759</v>
      </c>
      <c r="N1517" t="b">
        <v>1</v>
      </c>
      <c r="O1517" s="9">
        <f t="shared" si="190"/>
        <v>1.57189</v>
      </c>
      <c r="P1517" s="14">
        <f t="shared" si="191"/>
        <v>849.67027027027029</v>
      </c>
      <c r="Q1517" s="14" t="s">
        <v>8342</v>
      </c>
      <c r="R1517" s="14" t="s">
        <v>8343</v>
      </c>
      <c r="S1517">
        <v>555</v>
      </c>
      <c r="T1517" t="b">
        <v>1</v>
      </c>
      <c r="U1517" t="s">
        <v>8285</v>
      </c>
      <c r="V1517">
        <f t="shared" si="192"/>
        <v>555</v>
      </c>
      <c r="W1517" s="21" t="str">
        <f t="shared" si="193"/>
        <v xml:space="preserve"> </v>
      </c>
      <c r="X1517" s="21" t="str">
        <f t="shared" si="194"/>
        <v xml:space="preserve"> </v>
      </c>
    </row>
    <row r="1518" spans="1:24" ht="43.2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187"/>
        <v>42649.583333333328</v>
      </c>
      <c r="K1518">
        <v>1473160292</v>
      </c>
      <c r="L1518" s="10">
        <f t="shared" si="188"/>
        <v>42619.466342592597</v>
      </c>
      <c r="M1518" s="11">
        <f t="shared" si="189"/>
        <v>30.116990740731126</v>
      </c>
      <c r="N1518" t="b">
        <v>1</v>
      </c>
      <c r="O1518" s="9">
        <f t="shared" si="190"/>
        <v>1.0865882352941176</v>
      </c>
      <c r="P1518" s="14">
        <f t="shared" si="191"/>
        <v>159.24137931034483</v>
      </c>
      <c r="Q1518" s="14" t="s">
        <v>8342</v>
      </c>
      <c r="R1518" s="14" t="s">
        <v>8343</v>
      </c>
      <c r="S1518">
        <v>116</v>
      </c>
      <c r="T1518" t="b">
        <v>1</v>
      </c>
      <c r="U1518" t="s">
        <v>8285</v>
      </c>
      <c r="V1518">
        <f t="shared" si="192"/>
        <v>116</v>
      </c>
      <c r="W1518" s="21" t="str">
        <f t="shared" si="193"/>
        <v xml:space="preserve"> </v>
      </c>
      <c r="X1518" s="21" t="str">
        <f t="shared" si="194"/>
        <v xml:space="preserve"> </v>
      </c>
    </row>
    <row r="1519" spans="1:24" ht="43.2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187"/>
        <v>41979.25</v>
      </c>
      <c r="K1519">
        <v>1415194553</v>
      </c>
      <c r="L1519" s="10">
        <f t="shared" si="188"/>
        <v>41948.56658564815</v>
      </c>
      <c r="M1519" s="11">
        <f t="shared" si="189"/>
        <v>30.683414351849933</v>
      </c>
      <c r="N1519" t="b">
        <v>1</v>
      </c>
      <c r="O1519" s="9">
        <f t="shared" si="190"/>
        <v>1.6197999999999999</v>
      </c>
      <c r="P1519" s="14">
        <f t="shared" si="191"/>
        <v>39.507317073170732</v>
      </c>
      <c r="Q1519" s="14" t="s">
        <v>8342</v>
      </c>
      <c r="R1519" s="14" t="s">
        <v>8343</v>
      </c>
      <c r="S1519">
        <v>615</v>
      </c>
      <c r="T1519" t="b">
        <v>1</v>
      </c>
      <c r="U1519" t="s">
        <v>8285</v>
      </c>
      <c r="V1519">
        <f t="shared" si="192"/>
        <v>615</v>
      </c>
      <c r="W1519" s="21" t="str">
        <f t="shared" si="193"/>
        <v xml:space="preserve"> </v>
      </c>
      <c r="X1519" s="21" t="str">
        <f t="shared" si="194"/>
        <v xml:space="preserve"> </v>
      </c>
    </row>
    <row r="1520" spans="1:24" ht="28.8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187"/>
        <v>41790.8200462963</v>
      </c>
      <c r="K1520">
        <v>1398973252</v>
      </c>
      <c r="L1520" s="10">
        <f t="shared" si="188"/>
        <v>41760.8200462963</v>
      </c>
      <c r="M1520" s="11">
        <f t="shared" si="189"/>
        <v>30</v>
      </c>
      <c r="N1520" t="b">
        <v>1</v>
      </c>
      <c r="O1520" s="9">
        <f t="shared" si="190"/>
        <v>2.0536666666666665</v>
      </c>
      <c r="P1520" s="14">
        <f t="shared" si="191"/>
        <v>130.52966101694915</v>
      </c>
      <c r="Q1520" s="14" t="s">
        <v>8342</v>
      </c>
      <c r="R1520" s="14" t="s">
        <v>8343</v>
      </c>
      <c r="S1520">
        <v>236</v>
      </c>
      <c r="T1520" t="b">
        <v>1</v>
      </c>
      <c r="U1520" t="s">
        <v>8285</v>
      </c>
      <c r="V1520">
        <f t="shared" si="192"/>
        <v>236</v>
      </c>
      <c r="W1520" s="21" t="str">
        <f t="shared" si="193"/>
        <v xml:space="preserve"> </v>
      </c>
      <c r="X1520" s="21" t="str">
        <f t="shared" si="194"/>
        <v xml:space="preserve"> </v>
      </c>
    </row>
    <row r="1521" spans="1:24" ht="43.2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187"/>
        <v>41810.915972222225</v>
      </c>
      <c r="K1521">
        <v>1400867283</v>
      </c>
      <c r="L1521" s="10">
        <f t="shared" si="188"/>
        <v>41782.741701388892</v>
      </c>
      <c r="M1521" s="11">
        <f t="shared" si="189"/>
        <v>28.174270833333139</v>
      </c>
      <c r="N1521" t="b">
        <v>1</v>
      </c>
      <c r="O1521" s="9">
        <f t="shared" si="190"/>
        <v>1.033638888888889</v>
      </c>
      <c r="P1521" s="14">
        <f t="shared" si="191"/>
        <v>64.156896551724131</v>
      </c>
      <c r="Q1521" s="14" t="s">
        <v>8342</v>
      </c>
      <c r="R1521" s="14" t="s">
        <v>8343</v>
      </c>
      <c r="S1521">
        <v>145</v>
      </c>
      <c r="T1521" t="b">
        <v>1</v>
      </c>
      <c r="U1521" t="s">
        <v>8285</v>
      </c>
      <c r="V1521">
        <f t="shared" si="192"/>
        <v>145</v>
      </c>
      <c r="W1521" s="21" t="str">
        <f t="shared" si="193"/>
        <v xml:space="preserve"> </v>
      </c>
      <c r="X1521" s="21" t="str">
        <f t="shared" si="194"/>
        <v xml:space="preserve"> </v>
      </c>
    </row>
    <row r="1522" spans="1:24" ht="28.8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187"/>
        <v>41992.166666666672</v>
      </c>
      <c r="K1522">
        <v>1415824513</v>
      </c>
      <c r="L1522" s="10">
        <f t="shared" si="188"/>
        <v>41955.857789351852</v>
      </c>
      <c r="M1522" s="11">
        <f t="shared" si="189"/>
        <v>36.308877314819256</v>
      </c>
      <c r="N1522" t="b">
        <v>1</v>
      </c>
      <c r="O1522" s="9">
        <f t="shared" si="190"/>
        <v>1.0347222222222223</v>
      </c>
      <c r="P1522" s="14">
        <f t="shared" si="191"/>
        <v>111.52694610778443</v>
      </c>
      <c r="Q1522" s="14" t="s">
        <v>8342</v>
      </c>
      <c r="R1522" s="14" t="s">
        <v>8343</v>
      </c>
      <c r="S1522">
        <v>167</v>
      </c>
      <c r="T1522" t="b">
        <v>1</v>
      </c>
      <c r="U1522" t="s">
        <v>8285</v>
      </c>
      <c r="V1522">
        <f t="shared" si="192"/>
        <v>167</v>
      </c>
      <c r="W1522" s="21" t="str">
        <f t="shared" si="193"/>
        <v xml:space="preserve"> </v>
      </c>
      <c r="X1522" s="21" t="str">
        <f t="shared" si="194"/>
        <v xml:space="preserve"> </v>
      </c>
    </row>
    <row r="1523" spans="1:24" ht="43.2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187"/>
        <v>42528.167719907404</v>
      </c>
      <c r="K1523">
        <v>1462248091</v>
      </c>
      <c r="L1523" s="10">
        <f t="shared" si="188"/>
        <v>42493.167719907404</v>
      </c>
      <c r="M1523" s="11">
        <f t="shared" si="189"/>
        <v>35</v>
      </c>
      <c r="N1523" t="b">
        <v>1</v>
      </c>
      <c r="O1523" s="9">
        <f t="shared" si="190"/>
        <v>1.0681333333333334</v>
      </c>
      <c r="P1523" s="14">
        <f t="shared" si="191"/>
        <v>170.44680851063831</v>
      </c>
      <c r="Q1523" s="14" t="s">
        <v>8342</v>
      </c>
      <c r="R1523" s="14" t="s">
        <v>8343</v>
      </c>
      <c r="S1523">
        <v>235</v>
      </c>
      <c r="T1523" t="b">
        <v>1</v>
      </c>
      <c r="U1523" t="s">
        <v>8285</v>
      </c>
      <c r="V1523">
        <f t="shared" si="192"/>
        <v>235</v>
      </c>
      <c r="W1523" s="21" t="str">
        <f t="shared" si="193"/>
        <v xml:space="preserve"> </v>
      </c>
      <c r="X1523" s="21" t="str">
        <f t="shared" si="194"/>
        <v xml:space="preserve"> </v>
      </c>
    </row>
    <row r="1524" spans="1:24" ht="57.6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187"/>
        <v>41929.830312500002</v>
      </c>
      <c r="K1524">
        <v>1410983739</v>
      </c>
      <c r="L1524" s="10">
        <f t="shared" si="188"/>
        <v>41899.830312500002</v>
      </c>
      <c r="M1524" s="11">
        <f t="shared" si="189"/>
        <v>30</v>
      </c>
      <c r="N1524" t="b">
        <v>1</v>
      </c>
      <c r="O1524" s="9">
        <f t="shared" si="190"/>
        <v>1.3896574712643677</v>
      </c>
      <c r="P1524" s="14">
        <f t="shared" si="191"/>
        <v>133.7391592920354</v>
      </c>
      <c r="Q1524" s="14" t="s">
        <v>8342</v>
      </c>
      <c r="R1524" s="14" t="s">
        <v>8343</v>
      </c>
      <c r="S1524">
        <v>452</v>
      </c>
      <c r="T1524" t="b">
        <v>1</v>
      </c>
      <c r="U1524" t="s">
        <v>8285</v>
      </c>
      <c r="V1524">
        <f t="shared" si="192"/>
        <v>452</v>
      </c>
      <c r="W1524" s="21" t="str">
        <f t="shared" si="193"/>
        <v xml:space="preserve"> </v>
      </c>
      <c r="X1524" s="21" t="str">
        <f t="shared" si="194"/>
        <v xml:space="preserve"> </v>
      </c>
    </row>
    <row r="1525" spans="1:24" ht="43.2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187"/>
        <v>41996</v>
      </c>
      <c r="K1525">
        <v>1416592916</v>
      </c>
      <c r="L1525" s="10">
        <f t="shared" si="188"/>
        <v>41964.751342592594</v>
      </c>
      <c r="M1525" s="11">
        <f t="shared" si="189"/>
        <v>31.248657407406427</v>
      </c>
      <c r="N1525" t="b">
        <v>1</v>
      </c>
      <c r="O1525" s="9">
        <f t="shared" si="190"/>
        <v>1.2484324324324325</v>
      </c>
      <c r="P1525" s="14">
        <f t="shared" si="191"/>
        <v>95.834024896265561</v>
      </c>
      <c r="Q1525" s="14" t="s">
        <v>8342</v>
      </c>
      <c r="R1525" s="14" t="s">
        <v>8343</v>
      </c>
      <c r="S1525">
        <v>241</v>
      </c>
      <c r="T1525" t="b">
        <v>1</v>
      </c>
      <c r="U1525" t="s">
        <v>8285</v>
      </c>
      <c r="V1525">
        <f t="shared" si="192"/>
        <v>241</v>
      </c>
      <c r="W1525" s="21" t="str">
        <f t="shared" si="193"/>
        <v xml:space="preserve"> </v>
      </c>
      <c r="X1525" s="21" t="str">
        <f t="shared" si="194"/>
        <v xml:space="preserve"> </v>
      </c>
    </row>
    <row r="1526" spans="1:24" ht="43.2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187"/>
        <v>42786.501041666663</v>
      </c>
      <c r="K1526">
        <v>1485000090</v>
      </c>
      <c r="L1526" s="10">
        <f t="shared" si="188"/>
        <v>42756.501041666663</v>
      </c>
      <c r="M1526" s="11">
        <f t="shared" si="189"/>
        <v>30</v>
      </c>
      <c r="N1526" t="b">
        <v>1</v>
      </c>
      <c r="O1526" s="9">
        <f t="shared" si="190"/>
        <v>2.0699999999999998</v>
      </c>
      <c r="P1526" s="14">
        <f t="shared" si="191"/>
        <v>221.78571428571428</v>
      </c>
      <c r="Q1526" s="14" t="s">
        <v>8342</v>
      </c>
      <c r="R1526" s="14" t="s">
        <v>8343</v>
      </c>
      <c r="S1526">
        <v>28</v>
      </c>
      <c r="T1526" t="b">
        <v>1</v>
      </c>
      <c r="U1526" t="s">
        <v>8285</v>
      </c>
      <c r="V1526">
        <f t="shared" si="192"/>
        <v>28</v>
      </c>
      <c r="W1526" s="21" t="str">
        <f t="shared" si="193"/>
        <v xml:space="preserve"> </v>
      </c>
      <c r="X1526" s="21" t="str">
        <f t="shared" si="194"/>
        <v xml:space="preserve"> </v>
      </c>
    </row>
    <row r="1527" spans="1:24" ht="43.2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187"/>
        <v>42600.702986111108</v>
      </c>
      <c r="K1527">
        <v>1468947138</v>
      </c>
      <c r="L1527" s="10">
        <f t="shared" si="188"/>
        <v>42570.702986111108</v>
      </c>
      <c r="M1527" s="11">
        <f t="shared" si="189"/>
        <v>30</v>
      </c>
      <c r="N1527" t="b">
        <v>1</v>
      </c>
      <c r="O1527" s="9">
        <f t="shared" si="190"/>
        <v>1.7400576923076922</v>
      </c>
      <c r="P1527" s="14">
        <f t="shared" si="191"/>
        <v>32.315357142857138</v>
      </c>
      <c r="Q1527" s="14" t="s">
        <v>8342</v>
      </c>
      <c r="R1527" s="14" t="s">
        <v>8343</v>
      </c>
      <c r="S1527">
        <v>140</v>
      </c>
      <c r="T1527" t="b">
        <v>1</v>
      </c>
      <c r="U1527" t="s">
        <v>8285</v>
      </c>
      <c r="V1527">
        <f t="shared" si="192"/>
        <v>140</v>
      </c>
      <c r="W1527" s="21" t="str">
        <f t="shared" si="193"/>
        <v xml:space="preserve"> </v>
      </c>
      <c r="X1527" s="21" t="str">
        <f t="shared" si="194"/>
        <v xml:space="preserve"> </v>
      </c>
    </row>
    <row r="1528" spans="1:24" ht="43.2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187"/>
        <v>42388.276006944448</v>
      </c>
      <c r="K1528">
        <v>1448951847</v>
      </c>
      <c r="L1528" s="10">
        <f t="shared" si="188"/>
        <v>42339.276006944448</v>
      </c>
      <c r="M1528" s="11">
        <f t="shared" si="189"/>
        <v>49</v>
      </c>
      <c r="N1528" t="b">
        <v>1</v>
      </c>
      <c r="O1528" s="9">
        <f t="shared" si="190"/>
        <v>1.2032608695652174</v>
      </c>
      <c r="P1528" s="14">
        <f t="shared" si="191"/>
        <v>98.839285714285708</v>
      </c>
      <c r="Q1528" s="14" t="s">
        <v>8342</v>
      </c>
      <c r="R1528" s="14" t="s">
        <v>8343</v>
      </c>
      <c r="S1528">
        <v>280</v>
      </c>
      <c r="T1528" t="b">
        <v>1</v>
      </c>
      <c r="U1528" t="s">
        <v>8285</v>
      </c>
      <c r="V1528">
        <f t="shared" si="192"/>
        <v>280</v>
      </c>
      <c r="W1528" s="21" t="str">
        <f t="shared" si="193"/>
        <v xml:space="preserve"> </v>
      </c>
      <c r="X1528" s="21" t="str">
        <f t="shared" si="194"/>
        <v xml:space="preserve"> </v>
      </c>
    </row>
    <row r="1529" spans="1:24" ht="43.2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187"/>
        <v>42808.558865740735</v>
      </c>
      <c r="K1529">
        <v>1487082286</v>
      </c>
      <c r="L1529" s="10">
        <f t="shared" si="188"/>
        <v>42780.600532407407</v>
      </c>
      <c r="M1529" s="11">
        <f t="shared" si="189"/>
        <v>27.958333333328483</v>
      </c>
      <c r="N1529" t="b">
        <v>1</v>
      </c>
      <c r="O1529" s="9">
        <f t="shared" si="190"/>
        <v>1.1044428571428573</v>
      </c>
      <c r="P1529" s="14">
        <f t="shared" si="191"/>
        <v>55.222142857142863</v>
      </c>
      <c r="Q1529" s="14" t="s">
        <v>8342</v>
      </c>
      <c r="R1529" s="14" t="s">
        <v>8343</v>
      </c>
      <c r="S1529">
        <v>70</v>
      </c>
      <c r="T1529" t="b">
        <v>1</v>
      </c>
      <c r="U1529" t="s">
        <v>8285</v>
      </c>
      <c r="V1529">
        <f t="shared" si="192"/>
        <v>70</v>
      </c>
      <c r="W1529" s="21" t="str">
        <f t="shared" si="193"/>
        <v xml:space="preserve"> </v>
      </c>
      <c r="X1529" s="21" t="str">
        <f t="shared" si="194"/>
        <v xml:space="preserve"> </v>
      </c>
    </row>
    <row r="1530" spans="1:24" ht="28.8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187"/>
        <v>42767</v>
      </c>
      <c r="K1530">
        <v>1483292122</v>
      </c>
      <c r="L1530" s="10">
        <f t="shared" si="188"/>
        <v>42736.732893518521</v>
      </c>
      <c r="M1530" s="11">
        <f t="shared" si="189"/>
        <v>30.26710648147855</v>
      </c>
      <c r="N1530" t="b">
        <v>1</v>
      </c>
      <c r="O1530" s="9">
        <f t="shared" si="190"/>
        <v>2.8156666666666665</v>
      </c>
      <c r="P1530" s="14">
        <f t="shared" si="191"/>
        <v>52.793750000000003</v>
      </c>
      <c r="Q1530" s="14" t="s">
        <v>8342</v>
      </c>
      <c r="R1530" s="14" t="s">
        <v>8343</v>
      </c>
      <c r="S1530">
        <v>160</v>
      </c>
      <c r="T1530" t="b">
        <v>1</v>
      </c>
      <c r="U1530" t="s">
        <v>8285</v>
      </c>
      <c r="V1530">
        <f t="shared" si="192"/>
        <v>160</v>
      </c>
      <c r="W1530" s="21" t="str">
        <f t="shared" si="193"/>
        <v xml:space="preserve"> </v>
      </c>
      <c r="X1530" s="21" t="str">
        <f t="shared" si="194"/>
        <v xml:space="preserve"> </v>
      </c>
    </row>
    <row r="1531" spans="1:24" ht="28.8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187"/>
        <v>42082.587037037039</v>
      </c>
      <c r="K1531">
        <v>1424185520</v>
      </c>
      <c r="L1531" s="10">
        <f t="shared" si="188"/>
        <v>42052.628703703704</v>
      </c>
      <c r="M1531" s="11">
        <f t="shared" si="189"/>
        <v>29.958333333335759</v>
      </c>
      <c r="N1531" t="b">
        <v>1</v>
      </c>
      <c r="O1531" s="9">
        <f t="shared" si="190"/>
        <v>1.0067894736842105</v>
      </c>
      <c r="P1531" s="14">
        <f t="shared" si="191"/>
        <v>135.66666666666666</v>
      </c>
      <c r="Q1531" s="14" t="s">
        <v>8342</v>
      </c>
      <c r="R1531" s="14" t="s">
        <v>8343</v>
      </c>
      <c r="S1531">
        <v>141</v>
      </c>
      <c r="T1531" t="b">
        <v>1</v>
      </c>
      <c r="U1531" t="s">
        <v>8285</v>
      </c>
      <c r="V1531">
        <f t="shared" si="192"/>
        <v>141</v>
      </c>
      <c r="W1531" s="21" t="str">
        <f t="shared" si="193"/>
        <v xml:space="preserve"> </v>
      </c>
      <c r="X1531" s="21" t="str">
        <f t="shared" si="194"/>
        <v xml:space="preserve"> </v>
      </c>
    </row>
    <row r="1532" spans="1:24" ht="57.6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187"/>
        <v>42300.767303240747</v>
      </c>
      <c r="K1532">
        <v>1443464695</v>
      </c>
      <c r="L1532" s="10">
        <f t="shared" si="188"/>
        <v>42275.767303240747</v>
      </c>
      <c r="M1532" s="11">
        <f t="shared" si="189"/>
        <v>25</v>
      </c>
      <c r="N1532" t="b">
        <v>1</v>
      </c>
      <c r="O1532" s="9">
        <f t="shared" si="190"/>
        <v>1.3482571428571428</v>
      </c>
      <c r="P1532" s="14">
        <f t="shared" si="191"/>
        <v>53.991990846681922</v>
      </c>
      <c r="Q1532" s="14" t="s">
        <v>8342</v>
      </c>
      <c r="R1532" s="14" t="s">
        <v>8343</v>
      </c>
      <c r="S1532">
        <v>874</v>
      </c>
      <c r="T1532" t="b">
        <v>1</v>
      </c>
      <c r="U1532" t="s">
        <v>8285</v>
      </c>
      <c r="V1532">
        <f t="shared" si="192"/>
        <v>874</v>
      </c>
      <c r="W1532" s="21" t="str">
        <f t="shared" si="193"/>
        <v xml:space="preserve"> </v>
      </c>
      <c r="X1532" s="21" t="str">
        <f t="shared" si="194"/>
        <v xml:space="preserve"> </v>
      </c>
    </row>
    <row r="1533" spans="1:24" ht="57.6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187"/>
        <v>41974.125</v>
      </c>
      <c r="K1533">
        <v>1414610126</v>
      </c>
      <c r="L1533" s="10">
        <f t="shared" si="188"/>
        <v>41941.802384259259</v>
      </c>
      <c r="M1533" s="11">
        <f t="shared" si="189"/>
        <v>32.32261574074073</v>
      </c>
      <c r="N1533" t="b">
        <v>1</v>
      </c>
      <c r="O1533" s="9">
        <f t="shared" si="190"/>
        <v>1.7595744680851064</v>
      </c>
      <c r="P1533" s="14">
        <f t="shared" si="191"/>
        <v>56.643835616438359</v>
      </c>
      <c r="Q1533" s="14" t="s">
        <v>8342</v>
      </c>
      <c r="R1533" s="14" t="s">
        <v>8343</v>
      </c>
      <c r="S1533">
        <v>73</v>
      </c>
      <c r="T1533" t="b">
        <v>1</v>
      </c>
      <c r="U1533" t="s">
        <v>8285</v>
      </c>
      <c r="V1533">
        <f t="shared" si="192"/>
        <v>73</v>
      </c>
      <c r="W1533" s="21" t="str">
        <f t="shared" si="193"/>
        <v xml:space="preserve"> </v>
      </c>
      <c r="X1533" s="21" t="str">
        <f t="shared" si="194"/>
        <v xml:space="preserve"> </v>
      </c>
    </row>
    <row r="1534" spans="1:24" ht="43.2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187"/>
        <v>42415.625</v>
      </c>
      <c r="K1534">
        <v>1453461865</v>
      </c>
      <c r="L1534" s="10">
        <f t="shared" si="188"/>
        <v>42391.475289351853</v>
      </c>
      <c r="M1534" s="11">
        <f t="shared" si="189"/>
        <v>24.149710648147448</v>
      </c>
      <c r="N1534" t="b">
        <v>1</v>
      </c>
      <c r="O1534" s="9">
        <f t="shared" si="190"/>
        <v>4.8402000000000003</v>
      </c>
      <c r="P1534" s="14">
        <f t="shared" si="191"/>
        <v>82.316326530612244</v>
      </c>
      <c r="Q1534" s="14" t="s">
        <v>8342</v>
      </c>
      <c r="R1534" s="14" t="s">
        <v>8343</v>
      </c>
      <c r="S1534">
        <v>294</v>
      </c>
      <c r="T1534" t="b">
        <v>1</v>
      </c>
      <c r="U1534" t="s">
        <v>8285</v>
      </c>
      <c r="V1534">
        <f t="shared" si="192"/>
        <v>294</v>
      </c>
      <c r="W1534" s="21" t="str">
        <f t="shared" si="193"/>
        <v xml:space="preserve"> </v>
      </c>
      <c r="X1534" s="21" t="str">
        <f t="shared" si="194"/>
        <v xml:space="preserve"> </v>
      </c>
    </row>
    <row r="1535" spans="1:24" ht="43.2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187"/>
        <v>42492.165972222225</v>
      </c>
      <c r="K1535">
        <v>1457913777</v>
      </c>
      <c r="L1535" s="10">
        <f t="shared" si="188"/>
        <v>42443.00204861111</v>
      </c>
      <c r="M1535" s="11">
        <f t="shared" si="189"/>
        <v>49.163923611115024</v>
      </c>
      <c r="N1535" t="b">
        <v>1</v>
      </c>
      <c r="O1535" s="9">
        <f t="shared" si="190"/>
        <v>1.4514</v>
      </c>
      <c r="P1535" s="14">
        <f t="shared" si="191"/>
        <v>88.26081081081081</v>
      </c>
      <c r="Q1535" s="14" t="s">
        <v>8342</v>
      </c>
      <c r="R1535" s="14" t="s">
        <v>8343</v>
      </c>
      <c r="S1535">
        <v>740</v>
      </c>
      <c r="T1535" t="b">
        <v>1</v>
      </c>
      <c r="U1535" t="s">
        <v>8285</v>
      </c>
      <c r="V1535">
        <f t="shared" si="192"/>
        <v>740</v>
      </c>
      <c r="W1535" s="21" t="str">
        <f t="shared" si="193"/>
        <v xml:space="preserve"> </v>
      </c>
      <c r="X1535" s="21" t="str">
        <f t="shared" si="194"/>
        <v xml:space="preserve"> </v>
      </c>
    </row>
    <row r="1536" spans="1:24" ht="43.2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187"/>
        <v>42251.67432870371</v>
      </c>
      <c r="K1536">
        <v>1438791062</v>
      </c>
      <c r="L1536" s="10">
        <f t="shared" si="188"/>
        <v>42221.67432870371</v>
      </c>
      <c r="M1536" s="11">
        <f t="shared" si="189"/>
        <v>30</v>
      </c>
      <c r="N1536" t="b">
        <v>1</v>
      </c>
      <c r="O1536" s="9">
        <f t="shared" si="190"/>
        <v>4.1773333333333333</v>
      </c>
      <c r="P1536" s="14">
        <f t="shared" si="191"/>
        <v>84.905149051490511</v>
      </c>
      <c r="Q1536" s="14" t="s">
        <v>8342</v>
      </c>
      <c r="R1536" s="14" t="s">
        <v>8343</v>
      </c>
      <c r="S1536">
        <v>369</v>
      </c>
      <c r="T1536" t="b">
        <v>1</v>
      </c>
      <c r="U1536" t="s">
        <v>8285</v>
      </c>
      <c r="V1536">
        <f t="shared" si="192"/>
        <v>369</v>
      </c>
      <c r="W1536" s="21" t="str">
        <f t="shared" si="193"/>
        <v xml:space="preserve"> </v>
      </c>
      <c r="X1536" s="21" t="str">
        <f t="shared" si="194"/>
        <v xml:space="preserve"> </v>
      </c>
    </row>
    <row r="1537" spans="1:24" ht="43.2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187"/>
        <v>42513.916666666672</v>
      </c>
      <c r="K1537">
        <v>1461527631</v>
      </c>
      <c r="L1537" s="10">
        <f t="shared" si="188"/>
        <v>42484.829062500001</v>
      </c>
      <c r="M1537" s="11">
        <f t="shared" si="189"/>
        <v>29.087604166670644</v>
      </c>
      <c r="N1537" t="b">
        <v>1</v>
      </c>
      <c r="O1537" s="9">
        <f t="shared" si="190"/>
        <v>1.3242499999999999</v>
      </c>
      <c r="P1537" s="14">
        <f t="shared" si="191"/>
        <v>48.154545454545456</v>
      </c>
      <c r="Q1537" s="14" t="s">
        <v>8342</v>
      </c>
      <c r="R1537" s="14" t="s">
        <v>8343</v>
      </c>
      <c r="S1537">
        <v>110</v>
      </c>
      <c r="T1537" t="b">
        <v>1</v>
      </c>
      <c r="U1537" t="s">
        <v>8285</v>
      </c>
      <c r="V1537">
        <f t="shared" si="192"/>
        <v>110</v>
      </c>
      <c r="W1537" s="21" t="str">
        <f t="shared" si="193"/>
        <v xml:space="preserve"> </v>
      </c>
      <c r="X1537" s="21" t="str">
        <f t="shared" si="194"/>
        <v xml:space="preserve"> </v>
      </c>
    </row>
    <row r="1538" spans="1:24" ht="57.6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ref="J1538:J1601" si="195">(((I1538/60)/60)/24)+DATE(1970,1,1)</f>
        <v>42243.802199074074</v>
      </c>
      <c r="K1538">
        <v>1438110910</v>
      </c>
      <c r="L1538" s="10">
        <f t="shared" ref="L1538:L1601" si="196">(((K1538/60)/60)/24)+DATE(1970,1,1)</f>
        <v>42213.802199074074</v>
      </c>
      <c r="M1538" s="11">
        <f t="shared" ref="M1538:M1601" si="197">J1538-L1538</f>
        <v>30</v>
      </c>
      <c r="N1538" t="b">
        <v>1</v>
      </c>
      <c r="O1538" s="9">
        <f t="shared" ref="O1538:O1601" si="198">E1538/D1538</f>
        <v>2.5030841666666666</v>
      </c>
      <c r="P1538" s="14">
        <f t="shared" ref="P1538:P1601" si="199">IF(E1538&gt;0,(E1538/S1538),0)</f>
        <v>66.015406593406595</v>
      </c>
      <c r="Q1538" s="14" t="s">
        <v>8342</v>
      </c>
      <c r="R1538" s="14" t="s">
        <v>8343</v>
      </c>
      <c r="S1538">
        <v>455</v>
      </c>
      <c r="T1538" t="b">
        <v>1</v>
      </c>
      <c r="U1538" t="s">
        <v>8285</v>
      </c>
      <c r="V1538">
        <f t="shared" si="192"/>
        <v>455</v>
      </c>
      <c r="W1538" s="21" t="str">
        <f t="shared" si="193"/>
        <v xml:space="preserve"> </v>
      </c>
      <c r="X1538" s="21" t="str">
        <f t="shared" si="194"/>
        <v xml:space="preserve"> </v>
      </c>
    </row>
    <row r="1539" spans="1:24" ht="43.2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si="195"/>
        <v>42588.75</v>
      </c>
      <c r="K1539">
        <v>1467358427</v>
      </c>
      <c r="L1539" s="10">
        <f t="shared" si="196"/>
        <v>42552.315127314811</v>
      </c>
      <c r="M1539" s="11">
        <f t="shared" si="197"/>
        <v>36.434872685189475</v>
      </c>
      <c r="N1539" t="b">
        <v>1</v>
      </c>
      <c r="O1539" s="9">
        <f t="shared" si="198"/>
        <v>1.7989999999999999</v>
      </c>
      <c r="P1539" s="14">
        <f t="shared" si="199"/>
        <v>96.375</v>
      </c>
      <c r="Q1539" s="14" t="s">
        <v>8342</v>
      </c>
      <c r="R1539" s="14" t="s">
        <v>8343</v>
      </c>
      <c r="S1539">
        <v>224</v>
      </c>
      <c r="T1539" t="b">
        <v>1</v>
      </c>
      <c r="U1539" t="s">
        <v>8285</v>
      </c>
      <c r="V1539">
        <f t="shared" ref="V1539:V1602" si="200">IF(F1539 = "successful",S1539," ")</f>
        <v>224</v>
      </c>
      <c r="W1539" s="21" t="str">
        <f t="shared" ref="W1539:W1602" si="201">IF(F1539 = "failed",S1539," ")</f>
        <v xml:space="preserve"> </v>
      </c>
      <c r="X1539" s="21" t="str">
        <f t="shared" ref="X1539:X1602" si="202">IF(F1539 = "canceled",S1539," ")</f>
        <v xml:space="preserve"> </v>
      </c>
    </row>
    <row r="1540" spans="1:24" ht="43.2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195"/>
        <v>42026.782060185185</v>
      </c>
      <c r="K1540">
        <v>1418064370</v>
      </c>
      <c r="L1540" s="10">
        <f t="shared" si="196"/>
        <v>41981.782060185185</v>
      </c>
      <c r="M1540" s="11">
        <f t="shared" si="197"/>
        <v>45</v>
      </c>
      <c r="N1540" t="b">
        <v>1</v>
      </c>
      <c r="O1540" s="9">
        <f t="shared" si="198"/>
        <v>1.0262857142857142</v>
      </c>
      <c r="P1540" s="14">
        <f t="shared" si="199"/>
        <v>156.17391304347825</v>
      </c>
      <c r="Q1540" s="14" t="s">
        <v>8342</v>
      </c>
      <c r="R1540" s="14" t="s">
        <v>8343</v>
      </c>
      <c r="S1540">
        <v>46</v>
      </c>
      <c r="T1540" t="b">
        <v>1</v>
      </c>
      <c r="U1540" t="s">
        <v>8285</v>
      </c>
      <c r="V1540">
        <f t="shared" si="200"/>
        <v>46</v>
      </c>
      <c r="W1540" s="21" t="str">
        <f t="shared" si="201"/>
        <v xml:space="preserve"> </v>
      </c>
      <c r="X1540" s="21" t="str">
        <f t="shared" si="202"/>
        <v xml:space="preserve"> </v>
      </c>
    </row>
    <row r="1541" spans="1:24" ht="43.2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195"/>
        <v>42738.919201388882</v>
      </c>
      <c r="K1541">
        <v>1480629819</v>
      </c>
      <c r="L1541" s="10">
        <f t="shared" si="196"/>
        <v>42705.919201388882</v>
      </c>
      <c r="M1541" s="11">
        <f t="shared" si="197"/>
        <v>33</v>
      </c>
      <c r="N1541" t="b">
        <v>0</v>
      </c>
      <c r="O1541" s="9">
        <f t="shared" si="198"/>
        <v>1.359861</v>
      </c>
      <c r="P1541" s="14">
        <f t="shared" si="199"/>
        <v>95.764859154929582</v>
      </c>
      <c r="Q1541" s="14" t="s">
        <v>8342</v>
      </c>
      <c r="R1541" s="14" t="s">
        <v>8343</v>
      </c>
      <c r="S1541">
        <v>284</v>
      </c>
      <c r="T1541" t="b">
        <v>1</v>
      </c>
      <c r="U1541" t="s">
        <v>8285</v>
      </c>
      <c r="V1541">
        <f t="shared" si="200"/>
        <v>284</v>
      </c>
      <c r="W1541" s="21" t="str">
        <f t="shared" si="201"/>
        <v xml:space="preserve"> </v>
      </c>
      <c r="X1541" s="21" t="str">
        <f t="shared" si="202"/>
        <v xml:space="preserve"> </v>
      </c>
    </row>
    <row r="1542" spans="1:24" ht="43.2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195"/>
        <v>41969.052083333328</v>
      </c>
      <c r="K1542">
        <v>1414368616</v>
      </c>
      <c r="L1542" s="10">
        <f t="shared" si="196"/>
        <v>41939.00712962963</v>
      </c>
      <c r="M1542" s="11">
        <f t="shared" si="197"/>
        <v>30.044953703698411</v>
      </c>
      <c r="N1542" t="b">
        <v>1</v>
      </c>
      <c r="O1542" s="9">
        <f t="shared" si="198"/>
        <v>1.1786666666666668</v>
      </c>
      <c r="P1542" s="14">
        <f t="shared" si="199"/>
        <v>180.40816326530611</v>
      </c>
      <c r="Q1542" s="14" t="s">
        <v>8342</v>
      </c>
      <c r="R1542" s="14" t="s">
        <v>8343</v>
      </c>
      <c r="S1542">
        <v>98</v>
      </c>
      <c r="T1542" t="b">
        <v>1</v>
      </c>
      <c r="U1542" t="s">
        <v>8285</v>
      </c>
      <c r="V1542">
        <f t="shared" si="200"/>
        <v>98</v>
      </c>
      <c r="W1542" s="21" t="str">
        <f t="shared" si="201"/>
        <v xml:space="preserve"> </v>
      </c>
      <c r="X1542" s="21" t="str">
        <f t="shared" si="202"/>
        <v xml:space="preserve"> </v>
      </c>
    </row>
    <row r="1543" spans="1:24" ht="43.2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195"/>
        <v>42004.712245370371</v>
      </c>
      <c r="K1543">
        <v>1417453538</v>
      </c>
      <c r="L1543" s="10">
        <f t="shared" si="196"/>
        <v>41974.712245370371</v>
      </c>
      <c r="M1543" s="11">
        <f t="shared" si="197"/>
        <v>30</v>
      </c>
      <c r="N1543" t="b">
        <v>0</v>
      </c>
      <c r="O1543" s="9">
        <f t="shared" si="198"/>
        <v>3.3333333333333332E-4</v>
      </c>
      <c r="P1543" s="14">
        <f t="shared" si="199"/>
        <v>3</v>
      </c>
      <c r="Q1543" s="14" t="s">
        <v>8342</v>
      </c>
      <c r="R1543" s="14" t="s">
        <v>8347</v>
      </c>
      <c r="S1543">
        <v>2</v>
      </c>
      <c r="T1543" t="b">
        <v>0</v>
      </c>
      <c r="U1543" t="s">
        <v>8289</v>
      </c>
      <c r="V1543" t="str">
        <f t="shared" si="200"/>
        <v xml:space="preserve"> </v>
      </c>
      <c r="W1543" s="21">
        <f t="shared" si="201"/>
        <v>2</v>
      </c>
      <c r="X1543" s="21" t="str">
        <f t="shared" si="202"/>
        <v xml:space="preserve"> </v>
      </c>
    </row>
    <row r="1544" spans="1:24" ht="43.2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195"/>
        <v>42185.996527777781</v>
      </c>
      <c r="K1544">
        <v>1434412500</v>
      </c>
      <c r="L1544" s="10">
        <f t="shared" si="196"/>
        <v>42170.996527777781</v>
      </c>
      <c r="M1544" s="11">
        <f t="shared" si="197"/>
        <v>15</v>
      </c>
      <c r="N1544" t="b">
        <v>0</v>
      </c>
      <c r="O1544" s="9">
        <f t="shared" si="198"/>
        <v>0.04</v>
      </c>
      <c r="P1544" s="14">
        <f t="shared" si="199"/>
        <v>20</v>
      </c>
      <c r="Q1544" s="14" t="s">
        <v>8342</v>
      </c>
      <c r="R1544" s="14" t="s">
        <v>8347</v>
      </c>
      <c r="S1544">
        <v>1</v>
      </c>
      <c r="T1544" t="b">
        <v>0</v>
      </c>
      <c r="U1544" t="s">
        <v>8289</v>
      </c>
      <c r="V1544" t="str">
        <f t="shared" si="200"/>
        <v xml:space="preserve"> </v>
      </c>
      <c r="W1544" s="21">
        <f t="shared" si="201"/>
        <v>1</v>
      </c>
      <c r="X1544" s="21" t="str">
        <f t="shared" si="202"/>
        <v xml:space="preserve"> </v>
      </c>
    </row>
    <row r="1545" spans="1:24" ht="43.2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195"/>
        <v>41965.551319444443</v>
      </c>
      <c r="K1545">
        <v>1414066434</v>
      </c>
      <c r="L1545" s="10">
        <f t="shared" si="196"/>
        <v>41935.509652777779</v>
      </c>
      <c r="M1545" s="11">
        <f t="shared" si="197"/>
        <v>30.041666666664241</v>
      </c>
      <c r="N1545" t="b">
        <v>0</v>
      </c>
      <c r="O1545" s="9">
        <f t="shared" si="198"/>
        <v>4.4444444444444444E-3</v>
      </c>
      <c r="P1545" s="14">
        <f t="shared" si="199"/>
        <v>10</v>
      </c>
      <c r="Q1545" s="14" t="s">
        <v>8342</v>
      </c>
      <c r="R1545" s="14" t="s">
        <v>8347</v>
      </c>
      <c r="S1545">
        <v>1</v>
      </c>
      <c r="T1545" t="b">
        <v>0</v>
      </c>
      <c r="U1545" t="s">
        <v>8289</v>
      </c>
      <c r="V1545" t="str">
        <f t="shared" si="200"/>
        <v xml:space="preserve"> </v>
      </c>
      <c r="W1545" s="21">
        <f t="shared" si="201"/>
        <v>1</v>
      </c>
      <c r="X1545" s="21" t="str">
        <f t="shared" si="202"/>
        <v xml:space="preserve"> </v>
      </c>
    </row>
    <row r="1546" spans="1:24" ht="43.2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195"/>
        <v>42095.012499999997</v>
      </c>
      <c r="K1546">
        <v>1424222024</v>
      </c>
      <c r="L1546" s="10">
        <f t="shared" si="196"/>
        <v>42053.051203703704</v>
      </c>
      <c r="M1546" s="11">
        <f t="shared" si="197"/>
        <v>41.961296296292858</v>
      </c>
      <c r="N1546" t="b">
        <v>0</v>
      </c>
      <c r="O1546" s="9">
        <f t="shared" si="198"/>
        <v>0</v>
      </c>
      <c r="P1546" s="14">
        <f t="shared" si="199"/>
        <v>0</v>
      </c>
      <c r="Q1546" s="14" t="s">
        <v>8342</v>
      </c>
      <c r="R1546" s="14" t="s">
        <v>8347</v>
      </c>
      <c r="S1546">
        <v>0</v>
      </c>
      <c r="T1546" t="b">
        <v>0</v>
      </c>
      <c r="U1546" t="s">
        <v>8289</v>
      </c>
      <c r="V1546" t="str">
        <f t="shared" si="200"/>
        <v xml:space="preserve"> </v>
      </c>
      <c r="W1546" s="21">
        <f t="shared" si="201"/>
        <v>0</v>
      </c>
      <c r="X1546" s="21" t="str">
        <f t="shared" si="202"/>
        <v xml:space="preserve"> </v>
      </c>
    </row>
    <row r="1547" spans="1:24" ht="43.2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195"/>
        <v>42065.886111111111</v>
      </c>
      <c r="K1547">
        <v>1422393234</v>
      </c>
      <c r="L1547" s="10">
        <f t="shared" si="196"/>
        <v>42031.884652777779</v>
      </c>
      <c r="M1547" s="11">
        <f t="shared" si="197"/>
        <v>34.001458333332266</v>
      </c>
      <c r="N1547" t="b">
        <v>0</v>
      </c>
      <c r="O1547" s="9">
        <f t="shared" si="198"/>
        <v>3.3333333333333332E-4</v>
      </c>
      <c r="P1547" s="14">
        <f t="shared" si="199"/>
        <v>1</v>
      </c>
      <c r="Q1547" s="14" t="s">
        <v>8342</v>
      </c>
      <c r="R1547" s="14" t="s">
        <v>8347</v>
      </c>
      <c r="S1547">
        <v>1</v>
      </c>
      <c r="T1547" t="b">
        <v>0</v>
      </c>
      <c r="U1547" t="s">
        <v>8289</v>
      </c>
      <c r="V1547" t="str">
        <f t="shared" si="200"/>
        <v xml:space="preserve"> </v>
      </c>
      <c r="W1547" s="21">
        <f t="shared" si="201"/>
        <v>1</v>
      </c>
      <c r="X1547" s="21" t="str">
        <f t="shared" si="202"/>
        <v xml:space="preserve"> </v>
      </c>
    </row>
    <row r="1548" spans="1:24" ht="43.2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195"/>
        <v>41899.212951388887</v>
      </c>
      <c r="K1548">
        <v>1405746399</v>
      </c>
      <c r="L1548" s="10">
        <f t="shared" si="196"/>
        <v>41839.212951388887</v>
      </c>
      <c r="M1548" s="11">
        <f t="shared" si="197"/>
        <v>60</v>
      </c>
      <c r="N1548" t="b">
        <v>0</v>
      </c>
      <c r="O1548" s="9">
        <f t="shared" si="198"/>
        <v>0.28899999999999998</v>
      </c>
      <c r="P1548" s="14">
        <f t="shared" si="199"/>
        <v>26.272727272727273</v>
      </c>
      <c r="Q1548" s="14" t="s">
        <v>8342</v>
      </c>
      <c r="R1548" s="14" t="s">
        <v>8347</v>
      </c>
      <c r="S1548">
        <v>11</v>
      </c>
      <c r="T1548" t="b">
        <v>0</v>
      </c>
      <c r="U1548" t="s">
        <v>8289</v>
      </c>
      <c r="V1548" t="str">
        <f t="shared" si="200"/>
        <v xml:space="preserve"> </v>
      </c>
      <c r="W1548" s="21">
        <f t="shared" si="201"/>
        <v>11</v>
      </c>
      <c r="X1548" s="21" t="str">
        <f t="shared" si="202"/>
        <v xml:space="preserve"> </v>
      </c>
    </row>
    <row r="1549" spans="1:24" ht="43.2" x14ac:dyDescent="0.3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195"/>
        <v>42789.426875000005</v>
      </c>
      <c r="K1549">
        <v>1487240082</v>
      </c>
      <c r="L1549" s="10">
        <f t="shared" si="196"/>
        <v>42782.426875000005</v>
      </c>
      <c r="M1549" s="11">
        <f t="shared" si="197"/>
        <v>7</v>
      </c>
      <c r="N1549" t="b">
        <v>0</v>
      </c>
      <c r="O1549" s="9">
        <f t="shared" si="198"/>
        <v>0</v>
      </c>
      <c r="P1549" s="14">
        <f t="shared" si="199"/>
        <v>0</v>
      </c>
      <c r="Q1549" s="14" t="s">
        <v>8342</v>
      </c>
      <c r="R1549" s="14" t="s">
        <v>8347</v>
      </c>
      <c r="S1549">
        <v>0</v>
      </c>
      <c r="T1549" t="b">
        <v>0</v>
      </c>
      <c r="U1549" t="s">
        <v>8289</v>
      </c>
      <c r="V1549" t="str">
        <f t="shared" si="200"/>
        <v xml:space="preserve"> </v>
      </c>
      <c r="W1549" s="21">
        <f t="shared" si="201"/>
        <v>0</v>
      </c>
      <c r="X1549" s="21" t="str">
        <f t="shared" si="202"/>
        <v xml:space="preserve"> </v>
      </c>
    </row>
    <row r="1550" spans="1:24" ht="28.8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195"/>
        <v>42316.923842592587</v>
      </c>
      <c r="K1550">
        <v>1444425020</v>
      </c>
      <c r="L1550" s="10">
        <f t="shared" si="196"/>
        <v>42286.88217592593</v>
      </c>
      <c r="M1550" s="11">
        <f t="shared" si="197"/>
        <v>30.041666666656965</v>
      </c>
      <c r="N1550" t="b">
        <v>0</v>
      </c>
      <c r="O1550" s="9">
        <f t="shared" si="198"/>
        <v>8.5714285714285715E-2</v>
      </c>
      <c r="P1550" s="14">
        <f t="shared" si="199"/>
        <v>60</v>
      </c>
      <c r="Q1550" s="14" t="s">
        <v>8342</v>
      </c>
      <c r="R1550" s="14" t="s">
        <v>8347</v>
      </c>
      <c r="S1550">
        <v>1</v>
      </c>
      <c r="T1550" t="b">
        <v>0</v>
      </c>
      <c r="U1550" t="s">
        <v>8289</v>
      </c>
      <c r="V1550" t="str">
        <f t="shared" si="200"/>
        <v xml:space="preserve"> </v>
      </c>
      <c r="W1550" s="21">
        <f t="shared" si="201"/>
        <v>1</v>
      </c>
      <c r="X1550" s="21" t="str">
        <f t="shared" si="202"/>
        <v xml:space="preserve"> </v>
      </c>
    </row>
    <row r="1551" spans="1:24" ht="43.2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195"/>
        <v>42311.177766203706</v>
      </c>
      <c r="K1551">
        <v>1443928559</v>
      </c>
      <c r="L1551" s="10">
        <f t="shared" si="196"/>
        <v>42281.136099537034</v>
      </c>
      <c r="M1551" s="11">
        <f t="shared" si="197"/>
        <v>30.041666666671517</v>
      </c>
      <c r="N1551" t="b">
        <v>0</v>
      </c>
      <c r="O1551" s="9">
        <f t="shared" si="198"/>
        <v>0.34</v>
      </c>
      <c r="P1551" s="14">
        <f t="shared" si="199"/>
        <v>28.333333333333332</v>
      </c>
      <c r="Q1551" s="14" t="s">
        <v>8342</v>
      </c>
      <c r="R1551" s="14" t="s">
        <v>8347</v>
      </c>
      <c r="S1551">
        <v>6</v>
      </c>
      <c r="T1551" t="b">
        <v>0</v>
      </c>
      <c r="U1551" t="s">
        <v>8289</v>
      </c>
      <c r="V1551" t="str">
        <f t="shared" si="200"/>
        <v xml:space="preserve"> </v>
      </c>
      <c r="W1551" s="21">
        <f t="shared" si="201"/>
        <v>6</v>
      </c>
      <c r="X1551" s="21" t="str">
        <f t="shared" si="202"/>
        <v xml:space="preserve"> </v>
      </c>
    </row>
    <row r="1552" spans="1:24" ht="57.6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195"/>
        <v>42502.449467592596</v>
      </c>
      <c r="K1552">
        <v>1460458034</v>
      </c>
      <c r="L1552" s="10">
        <f t="shared" si="196"/>
        <v>42472.449467592596</v>
      </c>
      <c r="M1552" s="11">
        <f t="shared" si="197"/>
        <v>30</v>
      </c>
      <c r="N1552" t="b">
        <v>0</v>
      </c>
      <c r="O1552" s="9">
        <f t="shared" si="198"/>
        <v>0.13466666666666666</v>
      </c>
      <c r="P1552" s="14">
        <f t="shared" si="199"/>
        <v>14.428571428571429</v>
      </c>
      <c r="Q1552" s="14" t="s">
        <v>8342</v>
      </c>
      <c r="R1552" s="14" t="s">
        <v>8347</v>
      </c>
      <c r="S1552">
        <v>7</v>
      </c>
      <c r="T1552" t="b">
        <v>0</v>
      </c>
      <c r="U1552" t="s">
        <v>8289</v>
      </c>
      <c r="V1552" t="str">
        <f t="shared" si="200"/>
        <v xml:space="preserve"> </v>
      </c>
      <c r="W1552" s="21">
        <f t="shared" si="201"/>
        <v>7</v>
      </c>
      <c r="X1552" s="21" t="str">
        <f t="shared" si="202"/>
        <v xml:space="preserve"> </v>
      </c>
    </row>
    <row r="1553" spans="1:24" ht="43.2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195"/>
        <v>42151.824525462958</v>
      </c>
      <c r="K1553">
        <v>1430164039</v>
      </c>
      <c r="L1553" s="10">
        <f t="shared" si="196"/>
        <v>42121.824525462958</v>
      </c>
      <c r="M1553" s="11">
        <f t="shared" si="197"/>
        <v>30</v>
      </c>
      <c r="N1553" t="b">
        <v>0</v>
      </c>
      <c r="O1553" s="9">
        <f t="shared" si="198"/>
        <v>0</v>
      </c>
      <c r="P1553" s="14">
        <f t="shared" si="199"/>
        <v>0</v>
      </c>
      <c r="Q1553" s="14" t="s">
        <v>8342</v>
      </c>
      <c r="R1553" s="14" t="s">
        <v>8347</v>
      </c>
      <c r="S1553">
        <v>0</v>
      </c>
      <c r="T1553" t="b">
        <v>0</v>
      </c>
      <c r="U1553" t="s">
        <v>8289</v>
      </c>
      <c r="V1553" t="str">
        <f t="shared" si="200"/>
        <v xml:space="preserve"> </v>
      </c>
      <c r="W1553" s="21">
        <f t="shared" si="201"/>
        <v>0</v>
      </c>
      <c r="X1553" s="21" t="str">
        <f t="shared" si="202"/>
        <v xml:space="preserve"> </v>
      </c>
    </row>
    <row r="1554" spans="1:24" ht="43.2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195"/>
        <v>41913.165972222225</v>
      </c>
      <c r="K1554">
        <v>1410366708</v>
      </c>
      <c r="L1554" s="10">
        <f t="shared" si="196"/>
        <v>41892.688750000001</v>
      </c>
      <c r="M1554" s="11">
        <f t="shared" si="197"/>
        <v>20.477222222223645</v>
      </c>
      <c r="N1554" t="b">
        <v>0</v>
      </c>
      <c r="O1554" s="9">
        <f t="shared" si="198"/>
        <v>0.49186046511627907</v>
      </c>
      <c r="P1554" s="14">
        <f t="shared" si="199"/>
        <v>132.1875</v>
      </c>
      <c r="Q1554" s="14" t="s">
        <v>8342</v>
      </c>
      <c r="R1554" s="14" t="s">
        <v>8347</v>
      </c>
      <c r="S1554">
        <v>16</v>
      </c>
      <c r="T1554" t="b">
        <v>0</v>
      </c>
      <c r="U1554" t="s">
        <v>8289</v>
      </c>
      <c r="V1554" t="str">
        <f t="shared" si="200"/>
        <v xml:space="preserve"> </v>
      </c>
      <c r="W1554" s="21">
        <f t="shared" si="201"/>
        <v>16</v>
      </c>
      <c r="X1554" s="21" t="str">
        <f t="shared" si="202"/>
        <v xml:space="preserve"> </v>
      </c>
    </row>
    <row r="1555" spans="1:24" ht="43.2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195"/>
        <v>42249.282951388886</v>
      </c>
      <c r="K1555">
        <v>1438584447</v>
      </c>
      <c r="L1555" s="10">
        <f t="shared" si="196"/>
        <v>42219.282951388886</v>
      </c>
      <c r="M1555" s="11">
        <f t="shared" si="197"/>
        <v>30</v>
      </c>
      <c r="N1555" t="b">
        <v>0</v>
      </c>
      <c r="O1555" s="9">
        <f t="shared" si="198"/>
        <v>0</v>
      </c>
      <c r="P1555" s="14">
        <f t="shared" si="199"/>
        <v>0</v>
      </c>
      <c r="Q1555" s="14" t="s">
        <v>8342</v>
      </c>
      <c r="R1555" s="14" t="s">
        <v>8347</v>
      </c>
      <c r="S1555">
        <v>0</v>
      </c>
      <c r="T1555" t="b">
        <v>0</v>
      </c>
      <c r="U1555" t="s">
        <v>8289</v>
      </c>
      <c r="V1555" t="str">
        <f t="shared" si="200"/>
        <v xml:space="preserve"> </v>
      </c>
      <c r="W1555" s="21">
        <f t="shared" si="201"/>
        <v>0</v>
      </c>
      <c r="X1555" s="21" t="str">
        <f t="shared" si="202"/>
        <v xml:space="preserve"> </v>
      </c>
    </row>
    <row r="1556" spans="1:24" ht="57.6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195"/>
        <v>42218.252199074079</v>
      </c>
      <c r="K1556">
        <v>1435903390</v>
      </c>
      <c r="L1556" s="10">
        <f t="shared" si="196"/>
        <v>42188.252199074079</v>
      </c>
      <c r="M1556" s="11">
        <f t="shared" si="197"/>
        <v>30</v>
      </c>
      <c r="N1556" t="b">
        <v>0</v>
      </c>
      <c r="O1556" s="9">
        <f t="shared" si="198"/>
        <v>0</v>
      </c>
      <c r="P1556" s="14">
        <f t="shared" si="199"/>
        <v>0</v>
      </c>
      <c r="Q1556" s="14" t="s">
        <v>8342</v>
      </c>
      <c r="R1556" s="14" t="s">
        <v>8347</v>
      </c>
      <c r="S1556">
        <v>0</v>
      </c>
      <c r="T1556" t="b">
        <v>0</v>
      </c>
      <c r="U1556" t="s">
        <v>8289</v>
      </c>
      <c r="V1556" t="str">
        <f t="shared" si="200"/>
        <v xml:space="preserve"> </v>
      </c>
      <c r="W1556" s="21">
        <f t="shared" si="201"/>
        <v>0</v>
      </c>
      <c r="X1556" s="21" t="str">
        <f t="shared" si="202"/>
        <v xml:space="preserve"> </v>
      </c>
    </row>
    <row r="1557" spans="1:24" ht="43.2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195"/>
        <v>42264.708333333328</v>
      </c>
      <c r="K1557">
        <v>1440513832</v>
      </c>
      <c r="L1557" s="10">
        <f t="shared" si="196"/>
        <v>42241.613796296297</v>
      </c>
      <c r="M1557" s="11">
        <f t="shared" si="197"/>
        <v>23.094537037031841</v>
      </c>
      <c r="N1557" t="b">
        <v>0</v>
      </c>
      <c r="O1557" s="9">
        <f t="shared" si="198"/>
        <v>0</v>
      </c>
      <c r="P1557" s="14">
        <f t="shared" si="199"/>
        <v>0</v>
      </c>
      <c r="Q1557" s="14" t="s">
        <v>8342</v>
      </c>
      <c r="R1557" s="14" t="s">
        <v>8347</v>
      </c>
      <c r="S1557">
        <v>0</v>
      </c>
      <c r="T1557" t="b">
        <v>0</v>
      </c>
      <c r="U1557" t="s">
        <v>8289</v>
      </c>
      <c r="V1557" t="str">
        <f t="shared" si="200"/>
        <v xml:space="preserve"> </v>
      </c>
      <c r="W1557" s="21">
        <f t="shared" si="201"/>
        <v>0</v>
      </c>
      <c r="X1557" s="21" t="str">
        <f t="shared" si="202"/>
        <v xml:space="preserve"> </v>
      </c>
    </row>
    <row r="1558" spans="1:24" ht="43.2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195"/>
        <v>42555.153055555551</v>
      </c>
      <c r="K1558">
        <v>1465011624</v>
      </c>
      <c r="L1558" s="10">
        <f t="shared" si="196"/>
        <v>42525.153055555551</v>
      </c>
      <c r="M1558" s="11">
        <f t="shared" si="197"/>
        <v>30</v>
      </c>
      <c r="N1558" t="b">
        <v>0</v>
      </c>
      <c r="O1558" s="9">
        <f t="shared" si="198"/>
        <v>0.45133333333333331</v>
      </c>
      <c r="P1558" s="14">
        <f t="shared" si="199"/>
        <v>56.416666666666664</v>
      </c>
      <c r="Q1558" s="14" t="s">
        <v>8342</v>
      </c>
      <c r="R1558" s="14" t="s">
        <v>8347</v>
      </c>
      <c r="S1558">
        <v>12</v>
      </c>
      <c r="T1558" t="b">
        <v>0</v>
      </c>
      <c r="U1558" t="s">
        <v>8289</v>
      </c>
      <c r="V1558" t="str">
        <f t="shared" si="200"/>
        <v xml:space="preserve"> </v>
      </c>
      <c r="W1558" s="21">
        <f t="shared" si="201"/>
        <v>12</v>
      </c>
      <c r="X1558" s="21" t="str">
        <f t="shared" si="202"/>
        <v xml:space="preserve"> </v>
      </c>
    </row>
    <row r="1559" spans="1:24" ht="43.2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195"/>
        <v>41902.65315972222</v>
      </c>
      <c r="K1559">
        <v>1408549233</v>
      </c>
      <c r="L1559" s="10">
        <f t="shared" si="196"/>
        <v>41871.65315972222</v>
      </c>
      <c r="M1559" s="11">
        <f t="shared" si="197"/>
        <v>31</v>
      </c>
      <c r="N1559" t="b">
        <v>0</v>
      </c>
      <c r="O1559" s="9">
        <f t="shared" si="198"/>
        <v>0.04</v>
      </c>
      <c r="P1559" s="14">
        <f t="shared" si="199"/>
        <v>100</v>
      </c>
      <c r="Q1559" s="14" t="s">
        <v>8342</v>
      </c>
      <c r="R1559" s="14" t="s">
        <v>8347</v>
      </c>
      <c r="S1559">
        <v>1</v>
      </c>
      <c r="T1559" t="b">
        <v>0</v>
      </c>
      <c r="U1559" t="s">
        <v>8289</v>
      </c>
      <c r="V1559" t="str">
        <f t="shared" si="200"/>
        <v xml:space="preserve"> </v>
      </c>
      <c r="W1559" s="21">
        <f t="shared" si="201"/>
        <v>1</v>
      </c>
      <c r="X1559" s="21" t="str">
        <f t="shared" si="202"/>
        <v xml:space="preserve"> </v>
      </c>
    </row>
    <row r="1560" spans="1:24" ht="43.2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195"/>
        <v>42244.508333333331</v>
      </c>
      <c r="K1560">
        <v>1435656759</v>
      </c>
      <c r="L1560" s="10">
        <f t="shared" si="196"/>
        <v>42185.397673611107</v>
      </c>
      <c r="M1560" s="11">
        <f t="shared" si="197"/>
        <v>59.110659722224227</v>
      </c>
      <c r="N1560" t="b">
        <v>0</v>
      </c>
      <c r="O1560" s="9">
        <f t="shared" si="198"/>
        <v>4.6666666666666669E-2</v>
      </c>
      <c r="P1560" s="14">
        <f t="shared" si="199"/>
        <v>11.666666666666666</v>
      </c>
      <c r="Q1560" s="14" t="s">
        <v>8342</v>
      </c>
      <c r="R1560" s="14" t="s">
        <v>8347</v>
      </c>
      <c r="S1560">
        <v>3</v>
      </c>
      <c r="T1560" t="b">
        <v>0</v>
      </c>
      <c r="U1560" t="s">
        <v>8289</v>
      </c>
      <c r="V1560" t="str">
        <f t="shared" si="200"/>
        <v xml:space="preserve"> </v>
      </c>
      <c r="W1560" s="21">
        <f t="shared" si="201"/>
        <v>3</v>
      </c>
      <c r="X1560" s="21" t="str">
        <f t="shared" si="202"/>
        <v xml:space="preserve"> </v>
      </c>
    </row>
    <row r="1561" spans="1:24" ht="28.8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195"/>
        <v>42123.05322916666</v>
      </c>
      <c r="K1561">
        <v>1428974199</v>
      </c>
      <c r="L1561" s="10">
        <f t="shared" si="196"/>
        <v>42108.05322916666</v>
      </c>
      <c r="M1561" s="11">
        <f t="shared" si="197"/>
        <v>15</v>
      </c>
      <c r="N1561" t="b">
        <v>0</v>
      </c>
      <c r="O1561" s="9">
        <f t="shared" si="198"/>
        <v>3.3333333333333335E-3</v>
      </c>
      <c r="P1561" s="14">
        <f t="shared" si="199"/>
        <v>50</v>
      </c>
      <c r="Q1561" s="14" t="s">
        <v>8342</v>
      </c>
      <c r="R1561" s="14" t="s">
        <v>8347</v>
      </c>
      <c r="S1561">
        <v>1</v>
      </c>
      <c r="T1561" t="b">
        <v>0</v>
      </c>
      <c r="U1561" t="s">
        <v>8289</v>
      </c>
      <c r="V1561" t="str">
        <f t="shared" si="200"/>
        <v xml:space="preserve"> </v>
      </c>
      <c r="W1561" s="21">
        <f t="shared" si="201"/>
        <v>1</v>
      </c>
      <c r="X1561" s="21" t="str">
        <f t="shared" si="202"/>
        <v xml:space="preserve"> </v>
      </c>
    </row>
    <row r="1562" spans="1:24" ht="43.2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195"/>
        <v>41956.062418981484</v>
      </c>
      <c r="K1562">
        <v>1414110593</v>
      </c>
      <c r="L1562" s="10">
        <f t="shared" si="196"/>
        <v>41936.020752314813</v>
      </c>
      <c r="M1562" s="11">
        <f t="shared" si="197"/>
        <v>20.041666666671517</v>
      </c>
      <c r="N1562" t="b">
        <v>0</v>
      </c>
      <c r="O1562" s="9">
        <f t="shared" si="198"/>
        <v>3.7600000000000001E-2</v>
      </c>
      <c r="P1562" s="14">
        <f t="shared" si="199"/>
        <v>23.5</v>
      </c>
      <c r="Q1562" s="14" t="s">
        <v>8342</v>
      </c>
      <c r="R1562" s="14" t="s">
        <v>8347</v>
      </c>
      <c r="S1562">
        <v>4</v>
      </c>
      <c r="T1562" t="b">
        <v>0</v>
      </c>
      <c r="U1562" t="s">
        <v>8289</v>
      </c>
      <c r="V1562" t="str">
        <f t="shared" si="200"/>
        <v xml:space="preserve"> </v>
      </c>
      <c r="W1562" s="21">
        <f t="shared" si="201"/>
        <v>4</v>
      </c>
      <c r="X1562" s="21" t="str">
        <f t="shared" si="202"/>
        <v xml:space="preserve"> </v>
      </c>
    </row>
    <row r="1563" spans="1:24" ht="43.2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195"/>
        <v>41585.083368055559</v>
      </c>
      <c r="K1563">
        <v>1381194003</v>
      </c>
      <c r="L1563" s="10">
        <f t="shared" si="196"/>
        <v>41555.041701388887</v>
      </c>
      <c r="M1563" s="11">
        <f t="shared" si="197"/>
        <v>30.041666666671517</v>
      </c>
      <c r="N1563" t="b">
        <v>0</v>
      </c>
      <c r="O1563" s="9">
        <f t="shared" si="198"/>
        <v>6.7000000000000002E-3</v>
      </c>
      <c r="P1563" s="14">
        <f t="shared" si="199"/>
        <v>67</v>
      </c>
      <c r="Q1563" s="14" t="s">
        <v>8326</v>
      </c>
      <c r="R1563" s="14" t="s">
        <v>8348</v>
      </c>
      <c r="S1563">
        <v>1</v>
      </c>
      <c r="T1563" t="b">
        <v>0</v>
      </c>
      <c r="U1563" t="s">
        <v>8290</v>
      </c>
      <c r="V1563" t="str">
        <f t="shared" si="200"/>
        <v xml:space="preserve"> </v>
      </c>
      <c r="W1563" s="21" t="str">
        <f t="shared" si="201"/>
        <v xml:space="preserve"> </v>
      </c>
      <c r="X1563" s="21">
        <f t="shared" si="202"/>
        <v>1</v>
      </c>
    </row>
    <row r="1564" spans="1:24" ht="57.6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195"/>
        <v>40149.034722222219</v>
      </c>
      <c r="K1564">
        <v>1253712916</v>
      </c>
      <c r="L1564" s="10">
        <f t="shared" si="196"/>
        <v>40079.566157407404</v>
      </c>
      <c r="M1564" s="11">
        <f t="shared" si="197"/>
        <v>69.468564814815181</v>
      </c>
      <c r="N1564" t="b">
        <v>0</v>
      </c>
      <c r="O1564" s="9">
        <f t="shared" si="198"/>
        <v>0</v>
      </c>
      <c r="P1564" s="14">
        <f t="shared" si="199"/>
        <v>0</v>
      </c>
      <c r="Q1564" s="14" t="s">
        <v>8326</v>
      </c>
      <c r="R1564" s="14" t="s">
        <v>8348</v>
      </c>
      <c r="S1564">
        <v>0</v>
      </c>
      <c r="T1564" t="b">
        <v>0</v>
      </c>
      <c r="U1564" t="s">
        <v>8290</v>
      </c>
      <c r="V1564" t="str">
        <f t="shared" si="200"/>
        <v xml:space="preserve"> </v>
      </c>
      <c r="W1564" s="21" t="str">
        <f t="shared" si="201"/>
        <v xml:space="preserve"> </v>
      </c>
      <c r="X1564" s="21">
        <f t="shared" si="202"/>
        <v>0</v>
      </c>
    </row>
    <row r="1565" spans="1:24" ht="43.2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195"/>
        <v>41712.700821759259</v>
      </c>
      <c r="K1565">
        <v>1389635351</v>
      </c>
      <c r="L1565" s="10">
        <f t="shared" si="196"/>
        <v>41652.742488425924</v>
      </c>
      <c r="M1565" s="11">
        <f t="shared" si="197"/>
        <v>59.958333333335759</v>
      </c>
      <c r="N1565" t="b">
        <v>0</v>
      </c>
      <c r="O1565" s="9">
        <f t="shared" si="198"/>
        <v>1.4166666666666666E-2</v>
      </c>
      <c r="P1565" s="14">
        <f t="shared" si="199"/>
        <v>42.5</v>
      </c>
      <c r="Q1565" s="14" t="s">
        <v>8326</v>
      </c>
      <c r="R1565" s="14" t="s">
        <v>8348</v>
      </c>
      <c r="S1565">
        <v>2</v>
      </c>
      <c r="T1565" t="b">
        <v>0</v>
      </c>
      <c r="U1565" t="s">
        <v>8290</v>
      </c>
      <c r="V1565" t="str">
        <f t="shared" si="200"/>
        <v xml:space="preserve"> </v>
      </c>
      <c r="W1565" s="21" t="str">
        <f t="shared" si="201"/>
        <v xml:space="preserve"> </v>
      </c>
      <c r="X1565" s="21">
        <f t="shared" si="202"/>
        <v>2</v>
      </c>
    </row>
    <row r="1566" spans="1:24" ht="43.2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195"/>
        <v>42152.836805555555</v>
      </c>
      <c r="K1566">
        <v>1430124509</v>
      </c>
      <c r="L1566" s="10">
        <f t="shared" si="196"/>
        <v>42121.367002314815</v>
      </c>
      <c r="M1566" s="11">
        <f t="shared" si="197"/>
        <v>31.469803240739566</v>
      </c>
      <c r="N1566" t="b">
        <v>0</v>
      </c>
      <c r="O1566" s="9">
        <f t="shared" si="198"/>
        <v>1E-3</v>
      </c>
      <c r="P1566" s="14">
        <f t="shared" si="199"/>
        <v>10</v>
      </c>
      <c r="Q1566" s="14" t="s">
        <v>8326</v>
      </c>
      <c r="R1566" s="14" t="s">
        <v>8348</v>
      </c>
      <c r="S1566">
        <v>1</v>
      </c>
      <c r="T1566" t="b">
        <v>0</v>
      </c>
      <c r="U1566" t="s">
        <v>8290</v>
      </c>
      <c r="V1566" t="str">
        <f t="shared" si="200"/>
        <v xml:space="preserve"> </v>
      </c>
      <c r="W1566" s="21" t="str">
        <f t="shared" si="201"/>
        <v xml:space="preserve"> </v>
      </c>
      <c r="X1566" s="21">
        <f t="shared" si="202"/>
        <v>1</v>
      </c>
    </row>
    <row r="1567" spans="1:24" ht="43.2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195"/>
        <v>40702.729872685188</v>
      </c>
      <c r="K1567">
        <v>1304962261</v>
      </c>
      <c r="L1567" s="10">
        <f t="shared" si="196"/>
        <v>40672.729872685188</v>
      </c>
      <c r="M1567" s="11">
        <f t="shared" si="197"/>
        <v>30</v>
      </c>
      <c r="N1567" t="b">
        <v>0</v>
      </c>
      <c r="O1567" s="9">
        <f t="shared" si="198"/>
        <v>2.5000000000000001E-2</v>
      </c>
      <c r="P1567" s="14">
        <f t="shared" si="199"/>
        <v>100</v>
      </c>
      <c r="Q1567" s="14" t="s">
        <v>8326</v>
      </c>
      <c r="R1567" s="14" t="s">
        <v>8348</v>
      </c>
      <c r="S1567">
        <v>1</v>
      </c>
      <c r="T1567" t="b">
        <v>0</v>
      </c>
      <c r="U1567" t="s">
        <v>8290</v>
      </c>
      <c r="V1567" t="str">
        <f t="shared" si="200"/>
        <v xml:space="preserve"> </v>
      </c>
      <c r="W1567" s="21" t="str">
        <f t="shared" si="201"/>
        <v xml:space="preserve"> </v>
      </c>
      <c r="X1567" s="21">
        <f t="shared" si="202"/>
        <v>1</v>
      </c>
    </row>
    <row r="1568" spans="1:24" ht="43.2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195"/>
        <v>42578.916666666672</v>
      </c>
      <c r="K1568">
        <v>1467151204</v>
      </c>
      <c r="L1568" s="10">
        <f t="shared" si="196"/>
        <v>42549.916712962964</v>
      </c>
      <c r="M1568" s="11">
        <f t="shared" si="197"/>
        <v>28.999953703707433</v>
      </c>
      <c r="N1568" t="b">
        <v>0</v>
      </c>
      <c r="O1568" s="9">
        <f t="shared" si="198"/>
        <v>0.21249999999999999</v>
      </c>
      <c r="P1568" s="14">
        <f t="shared" si="199"/>
        <v>108.05084745762711</v>
      </c>
      <c r="Q1568" s="14" t="s">
        <v>8326</v>
      </c>
      <c r="R1568" s="14" t="s">
        <v>8348</v>
      </c>
      <c r="S1568">
        <v>59</v>
      </c>
      <c r="T1568" t="b">
        <v>0</v>
      </c>
      <c r="U1568" t="s">
        <v>8290</v>
      </c>
      <c r="V1568" t="str">
        <f t="shared" si="200"/>
        <v xml:space="preserve"> </v>
      </c>
      <c r="W1568" s="21" t="str">
        <f t="shared" si="201"/>
        <v xml:space="preserve"> </v>
      </c>
      <c r="X1568" s="21">
        <f t="shared" si="202"/>
        <v>59</v>
      </c>
    </row>
    <row r="1569" spans="1:24" ht="43.2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195"/>
        <v>41687</v>
      </c>
      <c r="K1569">
        <v>1391293745</v>
      </c>
      <c r="L1569" s="10">
        <f t="shared" si="196"/>
        <v>41671.936863425923</v>
      </c>
      <c r="M1569" s="11">
        <f t="shared" si="197"/>
        <v>15.063136574077362</v>
      </c>
      <c r="N1569" t="b">
        <v>0</v>
      </c>
      <c r="O1569" s="9">
        <f t="shared" si="198"/>
        <v>4.1176470588235294E-2</v>
      </c>
      <c r="P1569" s="14">
        <f t="shared" si="199"/>
        <v>26.923076923076923</v>
      </c>
      <c r="Q1569" s="14" t="s">
        <v>8326</v>
      </c>
      <c r="R1569" s="14" t="s">
        <v>8348</v>
      </c>
      <c r="S1569">
        <v>13</v>
      </c>
      <c r="T1569" t="b">
        <v>0</v>
      </c>
      <c r="U1569" t="s">
        <v>8290</v>
      </c>
      <c r="V1569" t="str">
        <f t="shared" si="200"/>
        <v xml:space="preserve"> </v>
      </c>
      <c r="W1569" s="21" t="str">
        <f t="shared" si="201"/>
        <v xml:space="preserve"> </v>
      </c>
      <c r="X1569" s="21">
        <f t="shared" si="202"/>
        <v>13</v>
      </c>
    </row>
    <row r="1570" spans="1:24" ht="43.2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195"/>
        <v>41997.062326388885</v>
      </c>
      <c r="K1570">
        <v>1416360585</v>
      </c>
      <c r="L1570" s="10">
        <f t="shared" si="196"/>
        <v>41962.062326388885</v>
      </c>
      <c r="M1570" s="11">
        <f t="shared" si="197"/>
        <v>35</v>
      </c>
      <c r="N1570" t="b">
        <v>0</v>
      </c>
      <c r="O1570" s="9">
        <f t="shared" si="198"/>
        <v>0.13639999999999999</v>
      </c>
      <c r="P1570" s="14">
        <f t="shared" si="199"/>
        <v>155</v>
      </c>
      <c r="Q1570" s="14" t="s">
        <v>8326</v>
      </c>
      <c r="R1570" s="14" t="s">
        <v>8348</v>
      </c>
      <c r="S1570">
        <v>22</v>
      </c>
      <c r="T1570" t="b">
        <v>0</v>
      </c>
      <c r="U1570" t="s">
        <v>8290</v>
      </c>
      <c r="V1570" t="str">
        <f t="shared" si="200"/>
        <v xml:space="preserve"> </v>
      </c>
      <c r="W1570" s="21" t="str">
        <f t="shared" si="201"/>
        <v xml:space="preserve"> </v>
      </c>
      <c r="X1570" s="21">
        <f t="shared" si="202"/>
        <v>22</v>
      </c>
    </row>
    <row r="1571" spans="1:24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195"/>
        <v>41419.679560185185</v>
      </c>
      <c r="K1571">
        <v>1366906714</v>
      </c>
      <c r="L1571" s="10">
        <f t="shared" si="196"/>
        <v>41389.679560185185</v>
      </c>
      <c r="M1571" s="11">
        <f t="shared" si="197"/>
        <v>30</v>
      </c>
      <c r="N1571" t="b">
        <v>0</v>
      </c>
      <c r="O1571" s="9">
        <f t="shared" si="198"/>
        <v>0</v>
      </c>
      <c r="P1571" s="14">
        <f t="shared" si="199"/>
        <v>0</v>
      </c>
      <c r="Q1571" s="14" t="s">
        <v>8326</v>
      </c>
      <c r="R1571" s="14" t="s">
        <v>8348</v>
      </c>
      <c r="S1571">
        <v>0</v>
      </c>
      <c r="T1571" t="b">
        <v>0</v>
      </c>
      <c r="U1571" t="s">
        <v>8290</v>
      </c>
      <c r="V1571" t="str">
        <f t="shared" si="200"/>
        <v xml:space="preserve"> </v>
      </c>
      <c r="W1571" s="21" t="str">
        <f t="shared" si="201"/>
        <v xml:space="preserve"> </v>
      </c>
      <c r="X1571" s="21">
        <f t="shared" si="202"/>
        <v>0</v>
      </c>
    </row>
    <row r="1572" spans="1:24" ht="28.8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195"/>
        <v>42468.771782407406</v>
      </c>
      <c r="K1572">
        <v>1457551882</v>
      </c>
      <c r="L1572" s="10">
        <f t="shared" si="196"/>
        <v>42438.813449074078</v>
      </c>
      <c r="M1572" s="11">
        <f t="shared" si="197"/>
        <v>29.958333333328483</v>
      </c>
      <c r="N1572" t="b">
        <v>0</v>
      </c>
      <c r="O1572" s="9">
        <f t="shared" si="198"/>
        <v>0.41399999999999998</v>
      </c>
      <c r="P1572" s="14">
        <f t="shared" si="199"/>
        <v>47.769230769230766</v>
      </c>
      <c r="Q1572" s="14" t="s">
        <v>8326</v>
      </c>
      <c r="R1572" s="14" t="s">
        <v>8348</v>
      </c>
      <c r="S1572">
        <v>52</v>
      </c>
      <c r="T1572" t="b">
        <v>0</v>
      </c>
      <c r="U1572" t="s">
        <v>8290</v>
      </c>
      <c r="V1572" t="str">
        <f t="shared" si="200"/>
        <v xml:space="preserve"> </v>
      </c>
      <c r="W1572" s="21" t="str">
        <f t="shared" si="201"/>
        <v xml:space="preserve"> </v>
      </c>
      <c r="X1572" s="21">
        <f t="shared" si="202"/>
        <v>52</v>
      </c>
    </row>
    <row r="1573" spans="1:24" ht="57.6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195"/>
        <v>42174.769479166673</v>
      </c>
      <c r="K1573">
        <v>1432146483</v>
      </c>
      <c r="L1573" s="10">
        <f t="shared" si="196"/>
        <v>42144.769479166673</v>
      </c>
      <c r="M1573" s="11">
        <f t="shared" si="197"/>
        <v>30</v>
      </c>
      <c r="N1573" t="b">
        <v>0</v>
      </c>
      <c r="O1573" s="9">
        <f t="shared" si="198"/>
        <v>6.6115702479338841E-3</v>
      </c>
      <c r="P1573" s="14">
        <f t="shared" si="199"/>
        <v>20</v>
      </c>
      <c r="Q1573" s="14" t="s">
        <v>8326</v>
      </c>
      <c r="R1573" s="14" t="s">
        <v>8348</v>
      </c>
      <c r="S1573">
        <v>4</v>
      </c>
      <c r="T1573" t="b">
        <v>0</v>
      </c>
      <c r="U1573" t="s">
        <v>8290</v>
      </c>
      <c r="V1573" t="str">
        <f t="shared" si="200"/>
        <v xml:space="preserve"> </v>
      </c>
      <c r="W1573" s="21" t="str">
        <f t="shared" si="201"/>
        <v xml:space="preserve"> </v>
      </c>
      <c r="X1573" s="21">
        <f t="shared" si="202"/>
        <v>4</v>
      </c>
    </row>
    <row r="1574" spans="1:24" ht="43.2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195"/>
        <v>42428.999305555553</v>
      </c>
      <c r="K1574">
        <v>1454546859</v>
      </c>
      <c r="L1574" s="10">
        <f t="shared" si="196"/>
        <v>42404.033090277779</v>
      </c>
      <c r="M1574" s="11">
        <f t="shared" si="197"/>
        <v>24.966215277774609</v>
      </c>
      <c r="N1574" t="b">
        <v>0</v>
      </c>
      <c r="O1574" s="9">
        <f t="shared" si="198"/>
        <v>0.05</v>
      </c>
      <c r="P1574" s="14">
        <f t="shared" si="199"/>
        <v>41.666666666666664</v>
      </c>
      <c r="Q1574" s="14" t="s">
        <v>8326</v>
      </c>
      <c r="R1574" s="14" t="s">
        <v>8348</v>
      </c>
      <c r="S1574">
        <v>3</v>
      </c>
      <c r="T1574" t="b">
        <v>0</v>
      </c>
      <c r="U1574" t="s">
        <v>8290</v>
      </c>
      <c r="V1574" t="str">
        <f t="shared" si="200"/>
        <v xml:space="preserve"> </v>
      </c>
      <c r="W1574" s="21" t="str">
        <f t="shared" si="201"/>
        <v xml:space="preserve"> </v>
      </c>
      <c r="X1574" s="21">
        <f t="shared" si="202"/>
        <v>3</v>
      </c>
    </row>
    <row r="1575" spans="1:24" ht="43.2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195"/>
        <v>42826.165972222225</v>
      </c>
      <c r="K1575">
        <v>1487548802</v>
      </c>
      <c r="L1575" s="10">
        <f t="shared" si="196"/>
        <v>42786.000023148154</v>
      </c>
      <c r="M1575" s="11">
        <f t="shared" si="197"/>
        <v>40.16594907407125</v>
      </c>
      <c r="N1575" t="b">
        <v>0</v>
      </c>
      <c r="O1575" s="9">
        <f t="shared" si="198"/>
        <v>2.4777777777777777E-2</v>
      </c>
      <c r="P1575" s="14">
        <f t="shared" si="199"/>
        <v>74.333333333333329</v>
      </c>
      <c r="Q1575" s="14" t="s">
        <v>8326</v>
      </c>
      <c r="R1575" s="14" t="s">
        <v>8348</v>
      </c>
      <c r="S1575">
        <v>3</v>
      </c>
      <c r="T1575" t="b">
        <v>0</v>
      </c>
      <c r="U1575" t="s">
        <v>8290</v>
      </c>
      <c r="V1575" t="str">
        <f t="shared" si="200"/>
        <v xml:space="preserve"> </v>
      </c>
      <c r="W1575" s="21" t="str">
        <f t="shared" si="201"/>
        <v xml:space="preserve"> </v>
      </c>
      <c r="X1575" s="21">
        <f t="shared" si="202"/>
        <v>3</v>
      </c>
    </row>
    <row r="1576" spans="1:24" ht="43.2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195"/>
        <v>42052.927418981482</v>
      </c>
      <c r="K1576">
        <v>1421187329</v>
      </c>
      <c r="L1576" s="10">
        <f t="shared" si="196"/>
        <v>42017.927418981482</v>
      </c>
      <c r="M1576" s="11">
        <f t="shared" si="197"/>
        <v>35</v>
      </c>
      <c r="N1576" t="b">
        <v>0</v>
      </c>
      <c r="O1576" s="9">
        <f t="shared" si="198"/>
        <v>5.0599999999999999E-2</v>
      </c>
      <c r="P1576" s="14">
        <f t="shared" si="199"/>
        <v>84.333333333333329</v>
      </c>
      <c r="Q1576" s="14" t="s">
        <v>8326</v>
      </c>
      <c r="R1576" s="14" t="s">
        <v>8348</v>
      </c>
      <c r="S1576">
        <v>6</v>
      </c>
      <c r="T1576" t="b">
        <v>0</v>
      </c>
      <c r="U1576" t="s">
        <v>8290</v>
      </c>
      <c r="V1576" t="str">
        <f t="shared" si="200"/>
        <v xml:space="preserve"> </v>
      </c>
      <c r="W1576" s="21" t="str">
        <f t="shared" si="201"/>
        <v xml:space="preserve"> </v>
      </c>
      <c r="X1576" s="21">
        <f t="shared" si="202"/>
        <v>6</v>
      </c>
    </row>
    <row r="1577" spans="1:24" ht="43.2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195"/>
        <v>41829.524259259262</v>
      </c>
      <c r="K1577">
        <v>1402317296</v>
      </c>
      <c r="L1577" s="10">
        <f t="shared" si="196"/>
        <v>41799.524259259262</v>
      </c>
      <c r="M1577" s="11">
        <f t="shared" si="197"/>
        <v>30</v>
      </c>
      <c r="N1577" t="b">
        <v>0</v>
      </c>
      <c r="O1577" s="9">
        <f t="shared" si="198"/>
        <v>0.2291</v>
      </c>
      <c r="P1577" s="14">
        <f t="shared" si="199"/>
        <v>65.457142857142856</v>
      </c>
      <c r="Q1577" s="14" t="s">
        <v>8326</v>
      </c>
      <c r="R1577" s="14" t="s">
        <v>8348</v>
      </c>
      <c r="S1577">
        <v>35</v>
      </c>
      <c r="T1577" t="b">
        <v>0</v>
      </c>
      <c r="U1577" t="s">
        <v>8290</v>
      </c>
      <c r="V1577" t="str">
        <f t="shared" si="200"/>
        <v xml:space="preserve"> </v>
      </c>
      <c r="W1577" s="21" t="str">
        <f t="shared" si="201"/>
        <v xml:space="preserve"> </v>
      </c>
      <c r="X1577" s="21">
        <f t="shared" si="202"/>
        <v>35</v>
      </c>
    </row>
    <row r="1578" spans="1:24" ht="28.8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195"/>
        <v>42185.879259259258</v>
      </c>
      <c r="K1578">
        <v>1431810368</v>
      </c>
      <c r="L1578" s="10">
        <f t="shared" si="196"/>
        <v>42140.879259259258</v>
      </c>
      <c r="M1578" s="11">
        <f t="shared" si="197"/>
        <v>45</v>
      </c>
      <c r="N1578" t="b">
        <v>0</v>
      </c>
      <c r="O1578" s="9">
        <f t="shared" si="198"/>
        <v>0.13</v>
      </c>
      <c r="P1578" s="14">
        <f t="shared" si="199"/>
        <v>65</v>
      </c>
      <c r="Q1578" s="14" t="s">
        <v>8326</v>
      </c>
      <c r="R1578" s="14" t="s">
        <v>8348</v>
      </c>
      <c r="S1578">
        <v>10</v>
      </c>
      <c r="T1578" t="b">
        <v>0</v>
      </c>
      <c r="U1578" t="s">
        <v>8290</v>
      </c>
      <c r="V1578" t="str">
        <f t="shared" si="200"/>
        <v xml:space="preserve"> </v>
      </c>
      <c r="W1578" s="21" t="str">
        <f t="shared" si="201"/>
        <v xml:space="preserve"> </v>
      </c>
      <c r="X1578" s="21">
        <f t="shared" si="202"/>
        <v>10</v>
      </c>
    </row>
    <row r="1579" spans="1:24" ht="43.2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195"/>
        <v>41114.847777777781</v>
      </c>
      <c r="K1579">
        <v>1337977248</v>
      </c>
      <c r="L1579" s="10">
        <f t="shared" si="196"/>
        <v>41054.847777777781</v>
      </c>
      <c r="M1579" s="11">
        <f t="shared" si="197"/>
        <v>60</v>
      </c>
      <c r="N1579" t="b">
        <v>0</v>
      </c>
      <c r="O1579" s="9">
        <f t="shared" si="198"/>
        <v>5.4999999999999997E-3</v>
      </c>
      <c r="P1579" s="14">
        <f t="shared" si="199"/>
        <v>27.5</v>
      </c>
      <c r="Q1579" s="14" t="s">
        <v>8326</v>
      </c>
      <c r="R1579" s="14" t="s">
        <v>8348</v>
      </c>
      <c r="S1579">
        <v>2</v>
      </c>
      <c r="T1579" t="b">
        <v>0</v>
      </c>
      <c r="U1579" t="s">
        <v>8290</v>
      </c>
      <c r="V1579" t="str">
        <f t="shared" si="200"/>
        <v xml:space="preserve"> </v>
      </c>
      <c r="W1579" s="21" t="str">
        <f t="shared" si="201"/>
        <v xml:space="preserve"> </v>
      </c>
      <c r="X1579" s="21">
        <f t="shared" si="202"/>
        <v>2</v>
      </c>
    </row>
    <row r="1580" spans="1:24" ht="57.6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195"/>
        <v>40423.083333333336</v>
      </c>
      <c r="K1580">
        <v>1281317691</v>
      </c>
      <c r="L1580" s="10">
        <f t="shared" si="196"/>
        <v>40399.065868055557</v>
      </c>
      <c r="M1580" s="11">
        <f t="shared" si="197"/>
        <v>24.017465277778683</v>
      </c>
      <c r="N1580" t="b">
        <v>0</v>
      </c>
      <c r="O1580" s="9">
        <f t="shared" si="198"/>
        <v>0.10806536636794939</v>
      </c>
      <c r="P1580" s="14">
        <f t="shared" si="199"/>
        <v>51.25</v>
      </c>
      <c r="Q1580" s="14" t="s">
        <v>8326</v>
      </c>
      <c r="R1580" s="14" t="s">
        <v>8348</v>
      </c>
      <c r="S1580">
        <v>4</v>
      </c>
      <c r="T1580" t="b">
        <v>0</v>
      </c>
      <c r="U1580" t="s">
        <v>8290</v>
      </c>
      <c r="V1580" t="str">
        <f t="shared" si="200"/>
        <v xml:space="preserve"> </v>
      </c>
      <c r="W1580" s="21" t="str">
        <f t="shared" si="201"/>
        <v xml:space="preserve"> </v>
      </c>
      <c r="X1580" s="21">
        <f t="shared" si="202"/>
        <v>4</v>
      </c>
    </row>
    <row r="1581" spans="1:24" ht="28.8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195"/>
        <v>41514.996423611112</v>
      </c>
      <c r="K1581">
        <v>1374882891</v>
      </c>
      <c r="L1581" s="10">
        <f t="shared" si="196"/>
        <v>41481.996423611112</v>
      </c>
      <c r="M1581" s="11">
        <f t="shared" si="197"/>
        <v>33</v>
      </c>
      <c r="N1581" t="b">
        <v>0</v>
      </c>
      <c r="O1581" s="9">
        <f t="shared" si="198"/>
        <v>8.4008400840084006E-3</v>
      </c>
      <c r="P1581" s="14">
        <f t="shared" si="199"/>
        <v>14</v>
      </c>
      <c r="Q1581" s="14" t="s">
        <v>8326</v>
      </c>
      <c r="R1581" s="14" t="s">
        <v>8348</v>
      </c>
      <c r="S1581">
        <v>2</v>
      </c>
      <c r="T1581" t="b">
        <v>0</v>
      </c>
      <c r="U1581" t="s">
        <v>8290</v>
      </c>
      <c r="V1581" t="str">
        <f t="shared" si="200"/>
        <v xml:space="preserve"> </v>
      </c>
      <c r="W1581" s="21" t="str">
        <f t="shared" si="201"/>
        <v xml:space="preserve"> </v>
      </c>
      <c r="X1581" s="21">
        <f t="shared" si="202"/>
        <v>2</v>
      </c>
    </row>
    <row r="1582" spans="1:24" ht="43.2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195"/>
        <v>41050.050069444449</v>
      </c>
      <c r="K1582">
        <v>1332378726</v>
      </c>
      <c r="L1582" s="10">
        <f t="shared" si="196"/>
        <v>40990.050069444449</v>
      </c>
      <c r="M1582" s="11">
        <f t="shared" si="197"/>
        <v>60</v>
      </c>
      <c r="N1582" t="b">
        <v>0</v>
      </c>
      <c r="O1582" s="9">
        <f t="shared" si="198"/>
        <v>0</v>
      </c>
      <c r="P1582" s="14">
        <f t="shared" si="199"/>
        <v>0</v>
      </c>
      <c r="Q1582" s="14" t="s">
        <v>8326</v>
      </c>
      <c r="R1582" s="14" t="s">
        <v>8348</v>
      </c>
      <c r="S1582">
        <v>0</v>
      </c>
      <c r="T1582" t="b">
        <v>0</v>
      </c>
      <c r="U1582" t="s">
        <v>8290</v>
      </c>
      <c r="V1582" t="str">
        <f t="shared" si="200"/>
        <v xml:space="preserve"> </v>
      </c>
      <c r="W1582" s="21" t="str">
        <f t="shared" si="201"/>
        <v xml:space="preserve"> </v>
      </c>
      <c r="X1582" s="21">
        <f t="shared" si="202"/>
        <v>0</v>
      </c>
    </row>
    <row r="1583" spans="1:24" ht="43.2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195"/>
        <v>42357.448958333334</v>
      </c>
      <c r="K1583">
        <v>1447757190</v>
      </c>
      <c r="L1583" s="10">
        <f t="shared" si="196"/>
        <v>42325.448958333334</v>
      </c>
      <c r="M1583" s="11">
        <f t="shared" si="197"/>
        <v>32</v>
      </c>
      <c r="N1583" t="b">
        <v>0</v>
      </c>
      <c r="O1583" s="9">
        <f t="shared" si="198"/>
        <v>5.0000000000000001E-3</v>
      </c>
      <c r="P1583" s="14">
        <f t="shared" si="199"/>
        <v>5</v>
      </c>
      <c r="Q1583" s="14" t="s">
        <v>8342</v>
      </c>
      <c r="R1583" s="14" t="s">
        <v>8349</v>
      </c>
      <c r="S1583">
        <v>1</v>
      </c>
      <c r="T1583" t="b">
        <v>0</v>
      </c>
      <c r="U1583" t="s">
        <v>8291</v>
      </c>
      <c r="V1583" t="str">
        <f t="shared" si="200"/>
        <v xml:space="preserve"> </v>
      </c>
      <c r="W1583" s="21">
        <f t="shared" si="201"/>
        <v>1</v>
      </c>
      <c r="X1583" s="21" t="str">
        <f t="shared" si="202"/>
        <v xml:space="preserve"> </v>
      </c>
    </row>
    <row r="1584" spans="1:24" ht="28.8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195"/>
        <v>42303.888888888891</v>
      </c>
      <c r="K1584">
        <v>1440961053</v>
      </c>
      <c r="L1584" s="10">
        <f t="shared" si="196"/>
        <v>42246.789965277778</v>
      </c>
      <c r="M1584" s="11">
        <f t="shared" si="197"/>
        <v>57.098923611112696</v>
      </c>
      <c r="N1584" t="b">
        <v>0</v>
      </c>
      <c r="O1584" s="9">
        <f t="shared" si="198"/>
        <v>9.2999999999999999E-2</v>
      </c>
      <c r="P1584" s="14">
        <f t="shared" si="199"/>
        <v>31</v>
      </c>
      <c r="Q1584" s="14" t="s">
        <v>8342</v>
      </c>
      <c r="R1584" s="14" t="s">
        <v>8349</v>
      </c>
      <c r="S1584">
        <v>3</v>
      </c>
      <c r="T1584" t="b">
        <v>0</v>
      </c>
      <c r="U1584" t="s">
        <v>8291</v>
      </c>
      <c r="V1584" t="str">
        <f t="shared" si="200"/>
        <v xml:space="preserve"> </v>
      </c>
      <c r="W1584" s="21">
        <f t="shared" si="201"/>
        <v>3</v>
      </c>
      <c r="X1584" s="21" t="str">
        <f t="shared" si="202"/>
        <v xml:space="preserve"> </v>
      </c>
    </row>
    <row r="1585" spans="1:24" ht="57.6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195"/>
        <v>41907.904988425929</v>
      </c>
      <c r="K1585">
        <v>1409089391</v>
      </c>
      <c r="L1585" s="10">
        <f t="shared" si="196"/>
        <v>41877.904988425929</v>
      </c>
      <c r="M1585" s="11">
        <f t="shared" si="197"/>
        <v>30</v>
      </c>
      <c r="N1585" t="b">
        <v>0</v>
      </c>
      <c r="O1585" s="9">
        <f t="shared" si="198"/>
        <v>7.5000000000000002E-4</v>
      </c>
      <c r="P1585" s="14">
        <f t="shared" si="199"/>
        <v>15</v>
      </c>
      <c r="Q1585" s="14" t="s">
        <v>8342</v>
      </c>
      <c r="R1585" s="14" t="s">
        <v>8349</v>
      </c>
      <c r="S1585">
        <v>1</v>
      </c>
      <c r="T1585" t="b">
        <v>0</v>
      </c>
      <c r="U1585" t="s">
        <v>8291</v>
      </c>
      <c r="V1585" t="str">
        <f t="shared" si="200"/>
        <v xml:space="preserve"> </v>
      </c>
      <c r="W1585" s="21">
        <f t="shared" si="201"/>
        <v>1</v>
      </c>
      <c r="X1585" s="21" t="str">
        <f t="shared" si="202"/>
        <v xml:space="preserve"> </v>
      </c>
    </row>
    <row r="1586" spans="1:24" ht="43.2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195"/>
        <v>41789.649317129632</v>
      </c>
      <c r="K1586">
        <v>1400600101</v>
      </c>
      <c r="L1586" s="10">
        <f t="shared" si="196"/>
        <v>41779.649317129632</v>
      </c>
      <c r="M1586" s="11">
        <f t="shared" si="197"/>
        <v>10</v>
      </c>
      <c r="N1586" t="b">
        <v>0</v>
      </c>
      <c r="O1586" s="9">
        <f t="shared" si="198"/>
        <v>0</v>
      </c>
      <c r="P1586" s="14">
        <f t="shared" si="199"/>
        <v>0</v>
      </c>
      <c r="Q1586" s="14" t="s">
        <v>8342</v>
      </c>
      <c r="R1586" s="14" t="s">
        <v>8349</v>
      </c>
      <c r="S1586">
        <v>0</v>
      </c>
      <c r="T1586" t="b">
        <v>0</v>
      </c>
      <c r="U1586" t="s">
        <v>8291</v>
      </c>
      <c r="V1586" t="str">
        <f t="shared" si="200"/>
        <v xml:space="preserve"> </v>
      </c>
      <c r="W1586" s="21">
        <f t="shared" si="201"/>
        <v>0</v>
      </c>
      <c r="X1586" s="21" t="str">
        <f t="shared" si="202"/>
        <v xml:space="preserve"> </v>
      </c>
    </row>
    <row r="1587" spans="1:24" ht="57.6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195"/>
        <v>42729.458333333328</v>
      </c>
      <c r="K1587">
        <v>1480800568</v>
      </c>
      <c r="L1587" s="10">
        <f t="shared" si="196"/>
        <v>42707.895462962959</v>
      </c>
      <c r="M1587" s="11">
        <f t="shared" si="197"/>
        <v>21.562870370369637</v>
      </c>
      <c r="N1587" t="b">
        <v>0</v>
      </c>
      <c r="O1587" s="9">
        <f t="shared" si="198"/>
        <v>0.79</v>
      </c>
      <c r="P1587" s="14">
        <f t="shared" si="199"/>
        <v>131.66666666666666</v>
      </c>
      <c r="Q1587" s="14" t="s">
        <v>8342</v>
      </c>
      <c r="R1587" s="14" t="s">
        <v>8349</v>
      </c>
      <c r="S1587">
        <v>12</v>
      </c>
      <c r="T1587" t="b">
        <v>0</v>
      </c>
      <c r="U1587" t="s">
        <v>8291</v>
      </c>
      <c r="V1587" t="str">
        <f t="shared" si="200"/>
        <v xml:space="preserve"> </v>
      </c>
      <c r="W1587" s="21">
        <f t="shared" si="201"/>
        <v>12</v>
      </c>
      <c r="X1587" s="21" t="str">
        <f t="shared" si="202"/>
        <v xml:space="preserve"> </v>
      </c>
    </row>
    <row r="1588" spans="1:24" ht="28.8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195"/>
        <v>42099.062754629631</v>
      </c>
      <c r="K1588">
        <v>1425609022</v>
      </c>
      <c r="L1588" s="10">
        <f t="shared" si="196"/>
        <v>42069.104421296302</v>
      </c>
      <c r="M1588" s="11">
        <f t="shared" si="197"/>
        <v>29.958333333328483</v>
      </c>
      <c r="N1588" t="b">
        <v>0</v>
      </c>
      <c r="O1588" s="9">
        <f t="shared" si="198"/>
        <v>0</v>
      </c>
      <c r="P1588" s="14">
        <f t="shared" si="199"/>
        <v>0</v>
      </c>
      <c r="Q1588" s="14" t="s">
        <v>8342</v>
      </c>
      <c r="R1588" s="14" t="s">
        <v>8349</v>
      </c>
      <c r="S1588">
        <v>0</v>
      </c>
      <c r="T1588" t="b">
        <v>0</v>
      </c>
      <c r="U1588" t="s">
        <v>8291</v>
      </c>
      <c r="V1588" t="str">
        <f t="shared" si="200"/>
        <v xml:space="preserve"> </v>
      </c>
      <c r="W1588" s="21">
        <f t="shared" si="201"/>
        <v>0</v>
      </c>
      <c r="X1588" s="21" t="str">
        <f t="shared" si="202"/>
        <v xml:space="preserve"> </v>
      </c>
    </row>
    <row r="1589" spans="1:24" ht="57.6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195"/>
        <v>41986.950983796298</v>
      </c>
      <c r="K1589">
        <v>1415918965</v>
      </c>
      <c r="L1589" s="10">
        <f t="shared" si="196"/>
        <v>41956.950983796298</v>
      </c>
      <c r="M1589" s="11">
        <f t="shared" si="197"/>
        <v>30</v>
      </c>
      <c r="N1589" t="b">
        <v>0</v>
      </c>
      <c r="O1589" s="9">
        <f t="shared" si="198"/>
        <v>1.3333333333333334E-4</v>
      </c>
      <c r="P1589" s="14">
        <f t="shared" si="199"/>
        <v>1</v>
      </c>
      <c r="Q1589" s="14" t="s">
        <v>8342</v>
      </c>
      <c r="R1589" s="14" t="s">
        <v>8349</v>
      </c>
      <c r="S1589">
        <v>1</v>
      </c>
      <c r="T1589" t="b">
        <v>0</v>
      </c>
      <c r="U1589" t="s">
        <v>8291</v>
      </c>
      <c r="V1589" t="str">
        <f t="shared" si="200"/>
        <v xml:space="preserve"> </v>
      </c>
      <c r="W1589" s="21">
        <f t="shared" si="201"/>
        <v>1</v>
      </c>
      <c r="X1589" s="21" t="str">
        <f t="shared" si="202"/>
        <v xml:space="preserve"> </v>
      </c>
    </row>
    <row r="1590" spans="1:24" ht="28.8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195"/>
        <v>42035.841666666667</v>
      </c>
      <c r="K1590">
        <v>1420091999</v>
      </c>
      <c r="L1590" s="10">
        <f t="shared" si="196"/>
        <v>42005.24998842593</v>
      </c>
      <c r="M1590" s="11">
        <f t="shared" si="197"/>
        <v>30.591678240736655</v>
      </c>
      <c r="N1590" t="b">
        <v>0</v>
      </c>
      <c r="O1590" s="9">
        <f t="shared" si="198"/>
        <v>0</v>
      </c>
      <c r="P1590" s="14">
        <f t="shared" si="199"/>
        <v>0</v>
      </c>
      <c r="Q1590" s="14" t="s">
        <v>8342</v>
      </c>
      <c r="R1590" s="14" t="s">
        <v>8349</v>
      </c>
      <c r="S1590">
        <v>0</v>
      </c>
      <c r="T1590" t="b">
        <v>0</v>
      </c>
      <c r="U1590" t="s">
        <v>8291</v>
      </c>
      <c r="V1590" t="str">
        <f t="shared" si="200"/>
        <v xml:space="preserve"> </v>
      </c>
      <c r="W1590" s="21">
        <f t="shared" si="201"/>
        <v>0</v>
      </c>
      <c r="X1590" s="21" t="str">
        <f t="shared" si="202"/>
        <v xml:space="preserve"> </v>
      </c>
    </row>
    <row r="1591" spans="1:24" ht="43.2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195"/>
        <v>42286.984791666662</v>
      </c>
      <c r="K1591">
        <v>1441841886</v>
      </c>
      <c r="L1591" s="10">
        <f t="shared" si="196"/>
        <v>42256.984791666662</v>
      </c>
      <c r="M1591" s="11">
        <f t="shared" si="197"/>
        <v>30</v>
      </c>
      <c r="N1591" t="b">
        <v>0</v>
      </c>
      <c r="O1591" s="9">
        <f t="shared" si="198"/>
        <v>0</v>
      </c>
      <c r="P1591" s="14">
        <f t="shared" si="199"/>
        <v>0</v>
      </c>
      <c r="Q1591" s="14" t="s">
        <v>8342</v>
      </c>
      <c r="R1591" s="14" t="s">
        <v>8349</v>
      </c>
      <c r="S1591">
        <v>0</v>
      </c>
      <c r="T1591" t="b">
        <v>0</v>
      </c>
      <c r="U1591" t="s">
        <v>8291</v>
      </c>
      <c r="V1591" t="str">
        <f t="shared" si="200"/>
        <v xml:space="preserve"> </v>
      </c>
      <c r="W1591" s="21">
        <f t="shared" si="201"/>
        <v>0</v>
      </c>
      <c r="X1591" s="21" t="str">
        <f t="shared" si="202"/>
        <v xml:space="preserve"> </v>
      </c>
    </row>
    <row r="1592" spans="1:24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195"/>
        <v>42270.857222222221</v>
      </c>
      <c r="K1592">
        <v>1440448464</v>
      </c>
      <c r="L1592" s="10">
        <f t="shared" si="196"/>
        <v>42240.857222222221</v>
      </c>
      <c r="M1592" s="11">
        <f t="shared" si="197"/>
        <v>30</v>
      </c>
      <c r="N1592" t="b">
        <v>0</v>
      </c>
      <c r="O1592" s="9">
        <f t="shared" si="198"/>
        <v>1.7000000000000001E-2</v>
      </c>
      <c r="P1592" s="14">
        <f t="shared" si="199"/>
        <v>510</v>
      </c>
      <c r="Q1592" s="14" t="s">
        <v>8342</v>
      </c>
      <c r="R1592" s="14" t="s">
        <v>8349</v>
      </c>
      <c r="S1592">
        <v>2</v>
      </c>
      <c r="T1592" t="b">
        <v>0</v>
      </c>
      <c r="U1592" t="s">
        <v>8291</v>
      </c>
      <c r="V1592" t="str">
        <f t="shared" si="200"/>
        <v xml:space="preserve"> </v>
      </c>
      <c r="W1592" s="21">
        <f t="shared" si="201"/>
        <v>2</v>
      </c>
      <c r="X1592" s="21" t="str">
        <f t="shared" si="202"/>
        <v xml:space="preserve"> </v>
      </c>
    </row>
    <row r="1593" spans="1:24" ht="57.6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195"/>
        <v>42463.68450231482</v>
      </c>
      <c r="K1593">
        <v>1457112341</v>
      </c>
      <c r="L1593" s="10">
        <f t="shared" si="196"/>
        <v>42433.726168981477</v>
      </c>
      <c r="M1593" s="11">
        <f t="shared" si="197"/>
        <v>29.958333333343035</v>
      </c>
      <c r="N1593" t="b">
        <v>0</v>
      </c>
      <c r="O1593" s="9">
        <f t="shared" si="198"/>
        <v>0.29228571428571426</v>
      </c>
      <c r="P1593" s="14">
        <f t="shared" si="199"/>
        <v>44.478260869565219</v>
      </c>
      <c r="Q1593" s="14" t="s">
        <v>8342</v>
      </c>
      <c r="R1593" s="14" t="s">
        <v>8349</v>
      </c>
      <c r="S1593">
        <v>92</v>
      </c>
      <c r="T1593" t="b">
        <v>0</v>
      </c>
      <c r="U1593" t="s">
        <v>8291</v>
      </c>
      <c r="V1593" t="str">
        <f t="shared" si="200"/>
        <v xml:space="preserve"> </v>
      </c>
      <c r="W1593" s="21">
        <f t="shared" si="201"/>
        <v>92</v>
      </c>
      <c r="X1593" s="21" t="str">
        <f t="shared" si="202"/>
        <v xml:space="preserve"> </v>
      </c>
    </row>
    <row r="1594" spans="1:24" ht="28.8" x14ac:dyDescent="0.3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195"/>
        <v>42091.031076388885</v>
      </c>
      <c r="K1594">
        <v>1423619085</v>
      </c>
      <c r="L1594" s="10">
        <f t="shared" si="196"/>
        <v>42046.072743055556</v>
      </c>
      <c r="M1594" s="11">
        <f t="shared" si="197"/>
        <v>44.958333333328483</v>
      </c>
      <c r="N1594" t="b">
        <v>0</v>
      </c>
      <c r="O1594" s="9">
        <f t="shared" si="198"/>
        <v>0</v>
      </c>
      <c r="P1594" s="14">
        <f t="shared" si="199"/>
        <v>0</v>
      </c>
      <c r="Q1594" s="14" t="s">
        <v>8342</v>
      </c>
      <c r="R1594" s="14" t="s">
        <v>8349</v>
      </c>
      <c r="S1594">
        <v>0</v>
      </c>
      <c r="T1594" t="b">
        <v>0</v>
      </c>
      <c r="U1594" t="s">
        <v>8291</v>
      </c>
      <c r="V1594" t="str">
        <f t="shared" si="200"/>
        <v xml:space="preserve"> </v>
      </c>
      <c r="W1594" s="21">
        <f t="shared" si="201"/>
        <v>0</v>
      </c>
      <c r="X1594" s="21" t="str">
        <f t="shared" si="202"/>
        <v xml:space="preserve"> </v>
      </c>
    </row>
    <row r="1595" spans="1:24" ht="28.8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195"/>
        <v>42063.845543981486</v>
      </c>
      <c r="K1595">
        <v>1422562655</v>
      </c>
      <c r="L1595" s="10">
        <f t="shared" si="196"/>
        <v>42033.845543981486</v>
      </c>
      <c r="M1595" s="11">
        <f t="shared" si="197"/>
        <v>30</v>
      </c>
      <c r="N1595" t="b">
        <v>0</v>
      </c>
      <c r="O1595" s="9">
        <f t="shared" si="198"/>
        <v>1.3636363636363637E-4</v>
      </c>
      <c r="P1595" s="14">
        <f t="shared" si="199"/>
        <v>1</v>
      </c>
      <c r="Q1595" s="14" t="s">
        <v>8342</v>
      </c>
      <c r="R1595" s="14" t="s">
        <v>8349</v>
      </c>
      <c r="S1595">
        <v>3</v>
      </c>
      <c r="T1595" t="b">
        <v>0</v>
      </c>
      <c r="U1595" t="s">
        <v>8291</v>
      </c>
      <c r="V1595" t="str">
        <f t="shared" si="200"/>
        <v xml:space="preserve"> </v>
      </c>
      <c r="W1595" s="21">
        <f t="shared" si="201"/>
        <v>3</v>
      </c>
      <c r="X1595" s="21" t="str">
        <f t="shared" si="202"/>
        <v xml:space="preserve"> </v>
      </c>
    </row>
    <row r="1596" spans="1:24" ht="28.8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195"/>
        <v>42505.681249999994</v>
      </c>
      <c r="K1596">
        <v>1458147982</v>
      </c>
      <c r="L1596" s="10">
        <f t="shared" si="196"/>
        <v>42445.712754629625</v>
      </c>
      <c r="M1596" s="11">
        <f t="shared" si="197"/>
        <v>59.968495370369055</v>
      </c>
      <c r="N1596" t="b">
        <v>0</v>
      </c>
      <c r="O1596" s="9">
        <f t="shared" si="198"/>
        <v>0.20499999999999999</v>
      </c>
      <c r="P1596" s="14">
        <f t="shared" si="199"/>
        <v>20.5</v>
      </c>
      <c r="Q1596" s="14" t="s">
        <v>8342</v>
      </c>
      <c r="R1596" s="14" t="s">
        <v>8349</v>
      </c>
      <c r="S1596">
        <v>10</v>
      </c>
      <c r="T1596" t="b">
        <v>0</v>
      </c>
      <c r="U1596" t="s">
        <v>8291</v>
      </c>
      <c r="V1596" t="str">
        <f t="shared" si="200"/>
        <v xml:space="preserve"> </v>
      </c>
      <c r="W1596" s="21">
        <f t="shared" si="201"/>
        <v>10</v>
      </c>
      <c r="X1596" s="21" t="str">
        <f t="shared" si="202"/>
        <v xml:space="preserve"> </v>
      </c>
    </row>
    <row r="1597" spans="1:24" ht="43.2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195"/>
        <v>41808.842361111114</v>
      </c>
      <c r="K1597">
        <v>1400634728</v>
      </c>
      <c r="L1597" s="10">
        <f t="shared" si="196"/>
        <v>41780.050092592595</v>
      </c>
      <c r="M1597" s="11">
        <f t="shared" si="197"/>
        <v>28.79226851851854</v>
      </c>
      <c r="N1597" t="b">
        <v>0</v>
      </c>
      <c r="O1597" s="9">
        <f t="shared" si="198"/>
        <v>2.8E-3</v>
      </c>
      <c r="P1597" s="14">
        <f t="shared" si="199"/>
        <v>40</v>
      </c>
      <c r="Q1597" s="14" t="s">
        <v>8342</v>
      </c>
      <c r="R1597" s="14" t="s">
        <v>8349</v>
      </c>
      <c r="S1597">
        <v>7</v>
      </c>
      <c r="T1597" t="b">
        <v>0</v>
      </c>
      <c r="U1597" t="s">
        <v>8291</v>
      </c>
      <c r="V1597" t="str">
        <f t="shared" si="200"/>
        <v xml:space="preserve"> </v>
      </c>
      <c r="W1597" s="21">
        <f t="shared" si="201"/>
        <v>7</v>
      </c>
      <c r="X1597" s="21" t="str">
        <f t="shared" si="202"/>
        <v xml:space="preserve"> </v>
      </c>
    </row>
    <row r="1598" spans="1:24" ht="43.2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195"/>
        <v>41986.471863425926</v>
      </c>
      <c r="K1598">
        <v>1414577969</v>
      </c>
      <c r="L1598" s="10">
        <f t="shared" si="196"/>
        <v>41941.430196759262</v>
      </c>
      <c r="M1598" s="11">
        <f t="shared" si="197"/>
        <v>45.041666666664241</v>
      </c>
      <c r="N1598" t="b">
        <v>0</v>
      </c>
      <c r="O1598" s="9">
        <f t="shared" si="198"/>
        <v>2.3076923076923078E-2</v>
      </c>
      <c r="P1598" s="14">
        <f t="shared" si="199"/>
        <v>25</v>
      </c>
      <c r="Q1598" s="14" t="s">
        <v>8342</v>
      </c>
      <c r="R1598" s="14" t="s">
        <v>8349</v>
      </c>
      <c r="S1598">
        <v>3</v>
      </c>
      <c r="T1598" t="b">
        <v>0</v>
      </c>
      <c r="U1598" t="s">
        <v>8291</v>
      </c>
      <c r="V1598" t="str">
        <f t="shared" si="200"/>
        <v xml:space="preserve"> </v>
      </c>
      <c r="W1598" s="21">
        <f t="shared" si="201"/>
        <v>3</v>
      </c>
      <c r="X1598" s="21" t="str">
        <f t="shared" si="202"/>
        <v xml:space="preserve"> </v>
      </c>
    </row>
    <row r="1599" spans="1:24" ht="43.2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195"/>
        <v>42633.354131944448</v>
      </c>
      <c r="K1599">
        <v>1471768197</v>
      </c>
      <c r="L1599" s="10">
        <f t="shared" si="196"/>
        <v>42603.354131944448</v>
      </c>
      <c r="M1599" s="11">
        <f t="shared" si="197"/>
        <v>30</v>
      </c>
      <c r="N1599" t="b">
        <v>0</v>
      </c>
      <c r="O1599" s="9">
        <f t="shared" si="198"/>
        <v>0</v>
      </c>
      <c r="P1599" s="14">
        <f t="shared" si="199"/>
        <v>0</v>
      </c>
      <c r="Q1599" s="14" t="s">
        <v>8342</v>
      </c>
      <c r="R1599" s="14" t="s">
        <v>8349</v>
      </c>
      <c r="S1599">
        <v>0</v>
      </c>
      <c r="T1599" t="b">
        <v>0</v>
      </c>
      <c r="U1599" t="s">
        <v>8291</v>
      </c>
      <c r="V1599" t="str">
        <f t="shared" si="200"/>
        <v xml:space="preserve"> </v>
      </c>
      <c r="W1599" s="21">
        <f t="shared" si="201"/>
        <v>0</v>
      </c>
      <c r="X1599" s="21" t="str">
        <f t="shared" si="202"/>
        <v xml:space="preserve"> </v>
      </c>
    </row>
    <row r="1600" spans="1:24" ht="57.6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195"/>
        <v>42211.667337962965</v>
      </c>
      <c r="K1600">
        <v>1432742458</v>
      </c>
      <c r="L1600" s="10">
        <f t="shared" si="196"/>
        <v>42151.667337962965</v>
      </c>
      <c r="M1600" s="11">
        <f t="shared" si="197"/>
        <v>60</v>
      </c>
      <c r="N1600" t="b">
        <v>0</v>
      </c>
      <c r="O1600" s="9">
        <f t="shared" si="198"/>
        <v>1.25E-3</v>
      </c>
      <c r="P1600" s="14">
        <f t="shared" si="199"/>
        <v>1</v>
      </c>
      <c r="Q1600" s="14" t="s">
        <v>8342</v>
      </c>
      <c r="R1600" s="14" t="s">
        <v>8349</v>
      </c>
      <c r="S1600">
        <v>1</v>
      </c>
      <c r="T1600" t="b">
        <v>0</v>
      </c>
      <c r="U1600" t="s">
        <v>8291</v>
      </c>
      <c r="V1600" t="str">
        <f t="shared" si="200"/>
        <v xml:space="preserve"> </v>
      </c>
      <c r="W1600" s="21">
        <f t="shared" si="201"/>
        <v>1</v>
      </c>
      <c r="X1600" s="21" t="str">
        <f t="shared" si="202"/>
        <v xml:space="preserve"> </v>
      </c>
    </row>
    <row r="1601" spans="1:24" ht="43.2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195"/>
        <v>42468.497407407413</v>
      </c>
      <c r="K1601">
        <v>1457528176</v>
      </c>
      <c r="L1601" s="10">
        <f t="shared" si="196"/>
        <v>42438.53907407407</v>
      </c>
      <c r="M1601" s="11">
        <f t="shared" si="197"/>
        <v>29.958333333343035</v>
      </c>
      <c r="N1601" t="b">
        <v>0</v>
      </c>
      <c r="O1601" s="9">
        <f t="shared" si="198"/>
        <v>0</v>
      </c>
      <c r="P1601" s="14">
        <f t="shared" si="199"/>
        <v>0</v>
      </c>
      <c r="Q1601" s="14" t="s">
        <v>8342</v>
      </c>
      <c r="R1601" s="14" t="s">
        <v>8349</v>
      </c>
      <c r="S1601">
        <v>0</v>
      </c>
      <c r="T1601" t="b">
        <v>0</v>
      </c>
      <c r="U1601" t="s">
        <v>8291</v>
      </c>
      <c r="V1601" t="str">
        <f t="shared" si="200"/>
        <v xml:space="preserve"> </v>
      </c>
      <c r="W1601" s="21">
        <f t="shared" si="201"/>
        <v>0</v>
      </c>
      <c r="X1601" s="21" t="str">
        <f t="shared" si="202"/>
        <v xml:space="preserve"> </v>
      </c>
    </row>
    <row r="1602" spans="1:24" ht="43.2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ref="J1602:J1665" si="203">(((I1602/60)/60)/24)+DATE(1970,1,1)</f>
        <v>41835.21597222222</v>
      </c>
      <c r="K1602">
        <v>1401585752</v>
      </c>
      <c r="L1602" s="10">
        <f t="shared" ref="L1602:L1665" si="204">(((K1602/60)/60)/24)+DATE(1970,1,1)</f>
        <v>41791.057314814818</v>
      </c>
      <c r="M1602" s="11">
        <f t="shared" ref="M1602:M1665" si="205">J1602-L1602</f>
        <v>44.158657407402643</v>
      </c>
      <c r="N1602" t="b">
        <v>0</v>
      </c>
      <c r="O1602" s="9">
        <f t="shared" ref="O1602:O1665" si="206">E1602/D1602</f>
        <v>7.3400000000000007E-2</v>
      </c>
      <c r="P1602" s="14">
        <f t="shared" ref="P1602:P1665" si="207">IF(E1602&gt;0,(E1602/S1602),0)</f>
        <v>40.777777777777779</v>
      </c>
      <c r="Q1602" s="14" t="s">
        <v>8342</v>
      </c>
      <c r="R1602" s="14" t="s">
        <v>8349</v>
      </c>
      <c r="S1602">
        <v>9</v>
      </c>
      <c r="T1602" t="b">
        <v>0</v>
      </c>
      <c r="U1602" t="s">
        <v>8291</v>
      </c>
      <c r="V1602" t="str">
        <f t="shared" si="200"/>
        <v xml:space="preserve"> </v>
      </c>
      <c r="W1602" s="21">
        <f t="shared" si="201"/>
        <v>9</v>
      </c>
      <c r="X1602" s="21" t="str">
        <f t="shared" si="202"/>
        <v xml:space="preserve"> </v>
      </c>
    </row>
    <row r="1603" spans="1:24" ht="43.2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si="203"/>
        <v>40668.092974537038</v>
      </c>
      <c r="K1603">
        <v>1301969633</v>
      </c>
      <c r="L1603" s="10">
        <f t="shared" si="204"/>
        <v>40638.092974537038</v>
      </c>
      <c r="M1603" s="11">
        <f t="shared" si="205"/>
        <v>30</v>
      </c>
      <c r="N1603" t="b">
        <v>0</v>
      </c>
      <c r="O1603" s="9">
        <f t="shared" si="206"/>
        <v>1.082492</v>
      </c>
      <c r="P1603" s="14">
        <f t="shared" si="207"/>
        <v>48.325535714285714</v>
      </c>
      <c r="Q1603" s="14" t="s">
        <v>8329</v>
      </c>
      <c r="R1603" s="14" t="s">
        <v>8330</v>
      </c>
      <c r="S1603">
        <v>56</v>
      </c>
      <c r="T1603" t="b">
        <v>1</v>
      </c>
      <c r="U1603" t="s">
        <v>8276</v>
      </c>
      <c r="V1603">
        <f t="shared" ref="V1603:V1666" si="208">IF(F1603 = "successful",S1603," ")</f>
        <v>56</v>
      </c>
      <c r="W1603" s="21" t="str">
        <f t="shared" ref="W1603:W1666" si="209">IF(F1603 = "failed",S1603," ")</f>
        <v xml:space="preserve"> </v>
      </c>
      <c r="X1603" s="21" t="str">
        <f t="shared" ref="X1603:X1666" si="210">IF(F1603 = "canceled",S1603," ")</f>
        <v xml:space="preserve"> </v>
      </c>
    </row>
    <row r="1604" spans="1:24" ht="43.2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203"/>
        <v>40830.958333333336</v>
      </c>
      <c r="K1604">
        <v>1314947317</v>
      </c>
      <c r="L1604" s="10">
        <f t="shared" si="204"/>
        <v>40788.297650462962</v>
      </c>
      <c r="M1604" s="11">
        <f t="shared" si="205"/>
        <v>42.660682870373421</v>
      </c>
      <c r="N1604" t="b">
        <v>0</v>
      </c>
      <c r="O1604" s="9">
        <f t="shared" si="206"/>
        <v>1.0016666666666667</v>
      </c>
      <c r="P1604" s="14">
        <f t="shared" si="207"/>
        <v>46.953125</v>
      </c>
      <c r="Q1604" s="14" t="s">
        <v>8329</v>
      </c>
      <c r="R1604" s="14" t="s">
        <v>8330</v>
      </c>
      <c r="S1604">
        <v>32</v>
      </c>
      <c r="T1604" t="b">
        <v>1</v>
      </c>
      <c r="U1604" t="s">
        <v>8276</v>
      </c>
      <c r="V1604">
        <f t="shared" si="208"/>
        <v>32</v>
      </c>
      <c r="W1604" s="21" t="str">
        <f t="shared" si="209"/>
        <v xml:space="preserve"> </v>
      </c>
      <c r="X1604" s="21" t="str">
        <f t="shared" si="210"/>
        <v xml:space="preserve"> </v>
      </c>
    </row>
    <row r="1605" spans="1:24" ht="28.8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203"/>
        <v>40936.169664351852</v>
      </c>
      <c r="K1605">
        <v>1322539459</v>
      </c>
      <c r="L1605" s="10">
        <f t="shared" si="204"/>
        <v>40876.169664351852</v>
      </c>
      <c r="M1605" s="11">
        <f t="shared" si="205"/>
        <v>60</v>
      </c>
      <c r="N1605" t="b">
        <v>0</v>
      </c>
      <c r="O1605" s="9">
        <f t="shared" si="206"/>
        <v>1.0003299999999999</v>
      </c>
      <c r="P1605" s="14">
        <f t="shared" si="207"/>
        <v>66.688666666666663</v>
      </c>
      <c r="Q1605" s="14" t="s">
        <v>8329</v>
      </c>
      <c r="R1605" s="14" t="s">
        <v>8330</v>
      </c>
      <c r="S1605">
        <v>30</v>
      </c>
      <c r="T1605" t="b">
        <v>1</v>
      </c>
      <c r="U1605" t="s">
        <v>8276</v>
      </c>
      <c r="V1605">
        <f t="shared" si="208"/>
        <v>30</v>
      </c>
      <c r="W1605" s="21" t="str">
        <f t="shared" si="209"/>
        <v xml:space="preserve"> </v>
      </c>
      <c r="X1605" s="21" t="str">
        <f t="shared" si="210"/>
        <v xml:space="preserve"> </v>
      </c>
    </row>
    <row r="1606" spans="1:24" ht="43.2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203"/>
        <v>40985.80364583333</v>
      </c>
      <c r="K1606">
        <v>1328559435</v>
      </c>
      <c r="L1606" s="10">
        <f t="shared" si="204"/>
        <v>40945.845312500001</v>
      </c>
      <c r="M1606" s="11">
        <f t="shared" si="205"/>
        <v>39.958333333328483</v>
      </c>
      <c r="N1606" t="b">
        <v>0</v>
      </c>
      <c r="O1606" s="9">
        <f t="shared" si="206"/>
        <v>1.2210714285714286</v>
      </c>
      <c r="P1606" s="14">
        <f t="shared" si="207"/>
        <v>48.842857142857142</v>
      </c>
      <c r="Q1606" s="14" t="s">
        <v>8329</v>
      </c>
      <c r="R1606" s="14" t="s">
        <v>8330</v>
      </c>
      <c r="S1606">
        <v>70</v>
      </c>
      <c r="T1606" t="b">
        <v>1</v>
      </c>
      <c r="U1606" t="s">
        <v>8276</v>
      </c>
      <c r="V1606">
        <f t="shared" si="208"/>
        <v>70</v>
      </c>
      <c r="W1606" s="21" t="str">
        <f t="shared" si="209"/>
        <v xml:space="preserve"> </v>
      </c>
      <c r="X1606" s="21" t="str">
        <f t="shared" si="210"/>
        <v xml:space="preserve"> </v>
      </c>
    </row>
    <row r="1607" spans="1:24" ht="43.2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203"/>
        <v>40756.291666666664</v>
      </c>
      <c r="K1607">
        <v>1311380313</v>
      </c>
      <c r="L1607" s="10">
        <f t="shared" si="204"/>
        <v>40747.012881944444</v>
      </c>
      <c r="M1607" s="11">
        <f t="shared" si="205"/>
        <v>9.2787847222207347</v>
      </c>
      <c r="N1607" t="b">
        <v>0</v>
      </c>
      <c r="O1607" s="9">
        <f t="shared" si="206"/>
        <v>1.0069333333333335</v>
      </c>
      <c r="P1607" s="14">
        <f t="shared" si="207"/>
        <v>137.30909090909091</v>
      </c>
      <c r="Q1607" s="14" t="s">
        <v>8329</v>
      </c>
      <c r="R1607" s="14" t="s">
        <v>8330</v>
      </c>
      <c r="S1607">
        <v>44</v>
      </c>
      <c r="T1607" t="b">
        <v>1</v>
      </c>
      <c r="U1607" t="s">
        <v>8276</v>
      </c>
      <c r="V1607">
        <f t="shared" si="208"/>
        <v>44</v>
      </c>
      <c r="W1607" s="21" t="str">
        <f t="shared" si="209"/>
        <v xml:space="preserve"> </v>
      </c>
      <c r="X1607" s="21" t="str">
        <f t="shared" si="210"/>
        <v xml:space="preserve"> </v>
      </c>
    </row>
    <row r="1608" spans="1:24" ht="43.2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203"/>
        <v>40626.069884259261</v>
      </c>
      <c r="K1608">
        <v>1293158438</v>
      </c>
      <c r="L1608" s="10">
        <f t="shared" si="204"/>
        <v>40536.111550925925</v>
      </c>
      <c r="M1608" s="11">
        <f t="shared" si="205"/>
        <v>89.958333333335759</v>
      </c>
      <c r="N1608" t="b">
        <v>0</v>
      </c>
      <c r="O1608" s="9">
        <f t="shared" si="206"/>
        <v>1.01004125</v>
      </c>
      <c r="P1608" s="14">
        <f t="shared" si="207"/>
        <v>87.829673913043479</v>
      </c>
      <c r="Q1608" s="14" t="s">
        <v>8329</v>
      </c>
      <c r="R1608" s="14" t="s">
        <v>8330</v>
      </c>
      <c r="S1608">
        <v>92</v>
      </c>
      <c r="T1608" t="b">
        <v>1</v>
      </c>
      <c r="U1608" t="s">
        <v>8276</v>
      </c>
      <c r="V1608">
        <f t="shared" si="208"/>
        <v>92</v>
      </c>
      <c r="W1608" s="21" t="str">
        <f t="shared" si="209"/>
        <v xml:space="preserve"> </v>
      </c>
      <c r="X1608" s="21" t="str">
        <f t="shared" si="210"/>
        <v xml:space="preserve"> </v>
      </c>
    </row>
    <row r="1609" spans="1:24" ht="43.2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203"/>
        <v>41074.80846064815</v>
      </c>
      <c r="K1609">
        <v>1337887451</v>
      </c>
      <c r="L1609" s="10">
        <f t="shared" si="204"/>
        <v>41053.80846064815</v>
      </c>
      <c r="M1609" s="11">
        <f t="shared" si="205"/>
        <v>21</v>
      </c>
      <c r="N1609" t="b">
        <v>0</v>
      </c>
      <c r="O1609" s="9">
        <f t="shared" si="206"/>
        <v>1.4511000000000001</v>
      </c>
      <c r="P1609" s="14">
        <f t="shared" si="207"/>
        <v>70.785365853658533</v>
      </c>
      <c r="Q1609" s="14" t="s">
        <v>8329</v>
      </c>
      <c r="R1609" s="14" t="s">
        <v>8330</v>
      </c>
      <c r="S1609">
        <v>205</v>
      </c>
      <c r="T1609" t="b">
        <v>1</v>
      </c>
      <c r="U1609" t="s">
        <v>8276</v>
      </c>
      <c r="V1609">
        <f t="shared" si="208"/>
        <v>205</v>
      </c>
      <c r="W1609" s="21" t="str">
        <f t="shared" si="209"/>
        <v xml:space="preserve"> </v>
      </c>
      <c r="X1609" s="21" t="str">
        <f t="shared" si="210"/>
        <v xml:space="preserve"> </v>
      </c>
    </row>
    <row r="1610" spans="1:24" ht="28.8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203"/>
        <v>41640.226388888892</v>
      </c>
      <c r="K1610">
        <v>1385754986</v>
      </c>
      <c r="L1610" s="10">
        <f t="shared" si="204"/>
        <v>41607.83085648148</v>
      </c>
      <c r="M1610" s="11">
        <f t="shared" si="205"/>
        <v>32.395532407412247</v>
      </c>
      <c r="N1610" t="b">
        <v>0</v>
      </c>
      <c r="O1610" s="9">
        <f t="shared" si="206"/>
        <v>1.0125</v>
      </c>
      <c r="P1610" s="14">
        <f t="shared" si="207"/>
        <v>52.826086956521742</v>
      </c>
      <c r="Q1610" s="14" t="s">
        <v>8329</v>
      </c>
      <c r="R1610" s="14" t="s">
        <v>8330</v>
      </c>
      <c r="S1610">
        <v>23</v>
      </c>
      <c r="T1610" t="b">
        <v>1</v>
      </c>
      <c r="U1610" t="s">
        <v>8276</v>
      </c>
      <c r="V1610">
        <f t="shared" si="208"/>
        <v>23</v>
      </c>
      <c r="W1610" s="21" t="str">
        <f t="shared" si="209"/>
        <v xml:space="preserve"> </v>
      </c>
      <c r="X1610" s="21" t="str">
        <f t="shared" si="210"/>
        <v xml:space="preserve"> </v>
      </c>
    </row>
    <row r="1611" spans="1:24" ht="43.2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203"/>
        <v>40849.333333333336</v>
      </c>
      <c r="K1611">
        <v>1315612909</v>
      </c>
      <c r="L1611" s="10">
        <f t="shared" si="204"/>
        <v>40796.001261574071</v>
      </c>
      <c r="M1611" s="11">
        <f t="shared" si="205"/>
        <v>53.332071759265091</v>
      </c>
      <c r="N1611" t="b">
        <v>0</v>
      </c>
      <c r="O1611" s="9">
        <f t="shared" si="206"/>
        <v>1.1833333333333333</v>
      </c>
      <c r="P1611" s="14">
        <f t="shared" si="207"/>
        <v>443.75</v>
      </c>
      <c r="Q1611" s="14" t="s">
        <v>8329</v>
      </c>
      <c r="R1611" s="14" t="s">
        <v>8330</v>
      </c>
      <c r="S1611">
        <v>4</v>
      </c>
      <c r="T1611" t="b">
        <v>1</v>
      </c>
      <c r="U1611" t="s">
        <v>8276</v>
      </c>
      <c r="V1611">
        <f t="shared" si="208"/>
        <v>4</v>
      </c>
      <c r="W1611" s="21" t="str">
        <f t="shared" si="209"/>
        <v xml:space="preserve"> </v>
      </c>
      <c r="X1611" s="21" t="str">
        <f t="shared" si="210"/>
        <v xml:space="preserve"> </v>
      </c>
    </row>
    <row r="1612" spans="1:24" ht="28.8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203"/>
        <v>41258.924884259257</v>
      </c>
      <c r="K1612">
        <v>1353017510</v>
      </c>
      <c r="L1612" s="10">
        <f t="shared" si="204"/>
        <v>41228.924884259257</v>
      </c>
      <c r="M1612" s="11">
        <f t="shared" si="205"/>
        <v>30</v>
      </c>
      <c r="N1612" t="b">
        <v>0</v>
      </c>
      <c r="O1612" s="9">
        <f t="shared" si="206"/>
        <v>2.7185000000000001</v>
      </c>
      <c r="P1612" s="14">
        <f t="shared" si="207"/>
        <v>48.544642857142854</v>
      </c>
      <c r="Q1612" s="14" t="s">
        <v>8329</v>
      </c>
      <c r="R1612" s="14" t="s">
        <v>8330</v>
      </c>
      <c r="S1612">
        <v>112</v>
      </c>
      <c r="T1612" t="b">
        <v>1</v>
      </c>
      <c r="U1612" t="s">
        <v>8276</v>
      </c>
      <c r="V1612">
        <f t="shared" si="208"/>
        <v>112</v>
      </c>
      <c r="W1612" s="21" t="str">
        <f t="shared" si="209"/>
        <v xml:space="preserve"> </v>
      </c>
      <c r="X1612" s="21" t="str">
        <f t="shared" si="210"/>
        <v xml:space="preserve"> </v>
      </c>
    </row>
    <row r="1613" spans="1:24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203"/>
        <v>41430.00037037037</v>
      </c>
      <c r="K1613">
        <v>1368576032</v>
      </c>
      <c r="L1613" s="10">
        <f t="shared" si="204"/>
        <v>41409.00037037037</v>
      </c>
      <c r="M1613" s="11">
        <f t="shared" si="205"/>
        <v>21</v>
      </c>
      <c r="N1613" t="b">
        <v>0</v>
      </c>
      <c r="O1613" s="9">
        <f t="shared" si="206"/>
        <v>1.25125</v>
      </c>
      <c r="P1613" s="14">
        <f t="shared" si="207"/>
        <v>37.074074074074076</v>
      </c>
      <c r="Q1613" s="14" t="s">
        <v>8329</v>
      </c>
      <c r="R1613" s="14" t="s">
        <v>8330</v>
      </c>
      <c r="S1613">
        <v>27</v>
      </c>
      <c r="T1613" t="b">
        <v>1</v>
      </c>
      <c r="U1613" t="s">
        <v>8276</v>
      </c>
      <c r="V1613">
        <f t="shared" si="208"/>
        <v>27</v>
      </c>
      <c r="W1613" s="21" t="str">
        <f t="shared" si="209"/>
        <v xml:space="preserve"> </v>
      </c>
      <c r="X1613" s="21" t="str">
        <f t="shared" si="210"/>
        <v xml:space="preserve"> </v>
      </c>
    </row>
    <row r="1614" spans="1:24" ht="43.2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203"/>
        <v>41276.874814814815</v>
      </c>
      <c r="K1614">
        <v>1354568384</v>
      </c>
      <c r="L1614" s="10">
        <f t="shared" si="204"/>
        <v>41246.874814814815</v>
      </c>
      <c r="M1614" s="11">
        <f t="shared" si="205"/>
        <v>30</v>
      </c>
      <c r="N1614" t="b">
        <v>0</v>
      </c>
      <c r="O1614" s="9">
        <f t="shared" si="206"/>
        <v>1.1000000000000001</v>
      </c>
      <c r="P1614" s="14">
        <f t="shared" si="207"/>
        <v>50</v>
      </c>
      <c r="Q1614" s="14" t="s">
        <v>8329</v>
      </c>
      <c r="R1614" s="14" t="s">
        <v>8330</v>
      </c>
      <c r="S1614">
        <v>11</v>
      </c>
      <c r="T1614" t="b">
        <v>1</v>
      </c>
      <c r="U1614" t="s">
        <v>8276</v>
      </c>
      <c r="V1614">
        <f t="shared" si="208"/>
        <v>11</v>
      </c>
      <c r="W1614" s="21" t="str">
        <f t="shared" si="209"/>
        <v xml:space="preserve"> </v>
      </c>
      <c r="X1614" s="21" t="str">
        <f t="shared" si="210"/>
        <v xml:space="preserve"> </v>
      </c>
    </row>
    <row r="1615" spans="1:24" ht="43.2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203"/>
        <v>41112.069467592592</v>
      </c>
      <c r="K1615">
        <v>1340329202</v>
      </c>
      <c r="L1615" s="10">
        <f t="shared" si="204"/>
        <v>41082.069467592592</v>
      </c>
      <c r="M1615" s="11">
        <f t="shared" si="205"/>
        <v>30</v>
      </c>
      <c r="N1615" t="b">
        <v>0</v>
      </c>
      <c r="O1615" s="9">
        <f t="shared" si="206"/>
        <v>1.0149999999999999</v>
      </c>
      <c r="P1615" s="14">
        <f t="shared" si="207"/>
        <v>39.03846153846154</v>
      </c>
      <c r="Q1615" s="14" t="s">
        <v>8329</v>
      </c>
      <c r="R1615" s="14" t="s">
        <v>8330</v>
      </c>
      <c r="S1615">
        <v>26</v>
      </c>
      <c r="T1615" t="b">
        <v>1</v>
      </c>
      <c r="U1615" t="s">
        <v>8276</v>
      </c>
      <c r="V1615">
        <f t="shared" si="208"/>
        <v>26</v>
      </c>
      <c r="W1615" s="21" t="str">
        <f t="shared" si="209"/>
        <v xml:space="preserve"> </v>
      </c>
      <c r="X1615" s="21" t="str">
        <f t="shared" si="210"/>
        <v xml:space="preserve"> </v>
      </c>
    </row>
    <row r="1616" spans="1:24" ht="43.2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203"/>
        <v>41854.708333333336</v>
      </c>
      <c r="K1616">
        <v>1401924769</v>
      </c>
      <c r="L1616" s="10">
        <f t="shared" si="204"/>
        <v>41794.981122685182</v>
      </c>
      <c r="M1616" s="11">
        <f t="shared" si="205"/>
        <v>59.727210648154141</v>
      </c>
      <c r="N1616" t="b">
        <v>0</v>
      </c>
      <c r="O1616" s="9">
        <f t="shared" si="206"/>
        <v>1.0269999999999999</v>
      </c>
      <c r="P1616" s="14">
        <f t="shared" si="207"/>
        <v>66.688311688311686</v>
      </c>
      <c r="Q1616" s="14" t="s">
        <v>8329</v>
      </c>
      <c r="R1616" s="14" t="s">
        <v>8330</v>
      </c>
      <c r="S1616">
        <v>77</v>
      </c>
      <c r="T1616" t="b">
        <v>1</v>
      </c>
      <c r="U1616" t="s">
        <v>8276</v>
      </c>
      <c r="V1616">
        <f t="shared" si="208"/>
        <v>77</v>
      </c>
      <c r="W1616" s="21" t="str">
        <f t="shared" si="209"/>
        <v xml:space="preserve"> </v>
      </c>
      <c r="X1616" s="21" t="str">
        <f t="shared" si="210"/>
        <v xml:space="preserve"> </v>
      </c>
    </row>
    <row r="1617" spans="1:24" ht="43.2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203"/>
        <v>40890.092546296299</v>
      </c>
      <c r="K1617">
        <v>1319850796</v>
      </c>
      <c r="L1617" s="10">
        <f t="shared" si="204"/>
        <v>40845.050879629627</v>
      </c>
      <c r="M1617" s="11">
        <f t="shared" si="205"/>
        <v>45.041666666671517</v>
      </c>
      <c r="N1617" t="b">
        <v>0</v>
      </c>
      <c r="O1617" s="9">
        <f t="shared" si="206"/>
        <v>1.1412500000000001</v>
      </c>
      <c r="P1617" s="14">
        <f t="shared" si="207"/>
        <v>67.132352941176464</v>
      </c>
      <c r="Q1617" s="14" t="s">
        <v>8329</v>
      </c>
      <c r="R1617" s="14" t="s">
        <v>8330</v>
      </c>
      <c r="S1617">
        <v>136</v>
      </c>
      <c r="T1617" t="b">
        <v>1</v>
      </c>
      <c r="U1617" t="s">
        <v>8276</v>
      </c>
      <c r="V1617">
        <f t="shared" si="208"/>
        <v>136</v>
      </c>
      <c r="W1617" s="21" t="str">
        <f t="shared" si="209"/>
        <v xml:space="preserve"> </v>
      </c>
      <c r="X1617" s="21" t="str">
        <f t="shared" si="210"/>
        <v xml:space="preserve"> </v>
      </c>
    </row>
    <row r="1618" spans="1:24" ht="43.2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203"/>
        <v>41235.916666666664</v>
      </c>
      <c r="K1618">
        <v>1350061821</v>
      </c>
      <c r="L1618" s="10">
        <f t="shared" si="204"/>
        <v>41194.715520833335</v>
      </c>
      <c r="M1618" s="11">
        <f t="shared" si="205"/>
        <v>41.201145833329065</v>
      </c>
      <c r="N1618" t="b">
        <v>0</v>
      </c>
      <c r="O1618" s="9">
        <f t="shared" si="206"/>
        <v>1.042</v>
      </c>
      <c r="P1618" s="14">
        <f t="shared" si="207"/>
        <v>66.369426751592357</v>
      </c>
      <c r="Q1618" s="14" t="s">
        <v>8329</v>
      </c>
      <c r="R1618" s="14" t="s">
        <v>8330</v>
      </c>
      <c r="S1618">
        <v>157</v>
      </c>
      <c r="T1618" t="b">
        <v>1</v>
      </c>
      <c r="U1618" t="s">
        <v>8276</v>
      </c>
      <c r="V1618">
        <f t="shared" si="208"/>
        <v>157</v>
      </c>
      <c r="W1618" s="21" t="str">
        <f t="shared" si="209"/>
        <v xml:space="preserve"> </v>
      </c>
      <c r="X1618" s="21" t="str">
        <f t="shared" si="210"/>
        <v xml:space="preserve"> </v>
      </c>
    </row>
    <row r="1619" spans="1:24" ht="28.8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203"/>
        <v>41579.791666666664</v>
      </c>
      <c r="K1619">
        <v>1380470188</v>
      </c>
      <c r="L1619" s="10">
        <f t="shared" si="204"/>
        <v>41546.664212962962</v>
      </c>
      <c r="M1619" s="11">
        <f t="shared" si="205"/>
        <v>33.127453703702486</v>
      </c>
      <c r="N1619" t="b">
        <v>0</v>
      </c>
      <c r="O1619" s="9">
        <f t="shared" si="206"/>
        <v>1.4585714285714286</v>
      </c>
      <c r="P1619" s="14">
        <f t="shared" si="207"/>
        <v>64.620253164556956</v>
      </c>
      <c r="Q1619" s="14" t="s">
        <v>8329</v>
      </c>
      <c r="R1619" s="14" t="s">
        <v>8330</v>
      </c>
      <c r="S1619">
        <v>158</v>
      </c>
      <c r="T1619" t="b">
        <v>1</v>
      </c>
      <c r="U1619" t="s">
        <v>8276</v>
      </c>
      <c r="V1619">
        <f t="shared" si="208"/>
        <v>158</v>
      </c>
      <c r="W1619" s="21" t="str">
        <f t="shared" si="209"/>
        <v xml:space="preserve"> </v>
      </c>
      <c r="X1619" s="21" t="str">
        <f t="shared" si="210"/>
        <v xml:space="preserve"> </v>
      </c>
    </row>
    <row r="1620" spans="1:24" ht="43.2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203"/>
        <v>41341.654340277775</v>
      </c>
      <c r="K1620">
        <v>1359301335</v>
      </c>
      <c r="L1620" s="10">
        <f t="shared" si="204"/>
        <v>41301.654340277775</v>
      </c>
      <c r="M1620" s="11">
        <f t="shared" si="205"/>
        <v>40</v>
      </c>
      <c r="N1620" t="b">
        <v>0</v>
      </c>
      <c r="O1620" s="9">
        <f t="shared" si="206"/>
        <v>1.0506666666666666</v>
      </c>
      <c r="P1620" s="14">
        <f t="shared" si="207"/>
        <v>58.370370370370374</v>
      </c>
      <c r="Q1620" s="14" t="s">
        <v>8329</v>
      </c>
      <c r="R1620" s="14" t="s">
        <v>8330</v>
      </c>
      <c r="S1620">
        <v>27</v>
      </c>
      <c r="T1620" t="b">
        <v>1</v>
      </c>
      <c r="U1620" t="s">
        <v>8276</v>
      </c>
      <c r="V1620">
        <f t="shared" si="208"/>
        <v>27</v>
      </c>
      <c r="W1620" s="21" t="str">
        <f t="shared" si="209"/>
        <v xml:space="preserve"> </v>
      </c>
      <c r="X1620" s="21" t="str">
        <f t="shared" si="210"/>
        <v xml:space="preserve"> </v>
      </c>
    </row>
    <row r="1621" spans="1:24" ht="43.2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203"/>
        <v>41897.18618055556</v>
      </c>
      <c r="K1621">
        <v>1408940886</v>
      </c>
      <c r="L1621" s="10">
        <f t="shared" si="204"/>
        <v>41876.18618055556</v>
      </c>
      <c r="M1621" s="11">
        <f t="shared" si="205"/>
        <v>21</v>
      </c>
      <c r="N1621" t="b">
        <v>0</v>
      </c>
      <c r="O1621" s="9">
        <f t="shared" si="206"/>
        <v>1.3333333333333333</v>
      </c>
      <c r="P1621" s="14">
        <f t="shared" si="207"/>
        <v>86.956521739130437</v>
      </c>
      <c r="Q1621" s="14" t="s">
        <v>8329</v>
      </c>
      <c r="R1621" s="14" t="s">
        <v>8330</v>
      </c>
      <c r="S1621">
        <v>23</v>
      </c>
      <c r="T1621" t="b">
        <v>1</v>
      </c>
      <c r="U1621" t="s">
        <v>8276</v>
      </c>
      <c r="V1621">
        <f t="shared" si="208"/>
        <v>23</v>
      </c>
      <c r="W1621" s="21" t="str">
        <f t="shared" si="209"/>
        <v xml:space="preserve"> </v>
      </c>
      <c r="X1621" s="21" t="str">
        <f t="shared" si="210"/>
        <v xml:space="preserve"> </v>
      </c>
    </row>
    <row r="1622" spans="1:24" ht="28.8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203"/>
        <v>41328.339583333334</v>
      </c>
      <c r="K1622">
        <v>1361002140</v>
      </c>
      <c r="L1622" s="10">
        <f t="shared" si="204"/>
        <v>41321.339583333334</v>
      </c>
      <c r="M1622" s="11">
        <f t="shared" si="205"/>
        <v>7</v>
      </c>
      <c r="N1622" t="b">
        <v>0</v>
      </c>
      <c r="O1622" s="9">
        <f t="shared" si="206"/>
        <v>1.1299999999999999</v>
      </c>
      <c r="P1622" s="14">
        <f t="shared" si="207"/>
        <v>66.470588235294116</v>
      </c>
      <c r="Q1622" s="14" t="s">
        <v>8329</v>
      </c>
      <c r="R1622" s="14" t="s">
        <v>8330</v>
      </c>
      <c r="S1622">
        <v>17</v>
      </c>
      <c r="T1622" t="b">
        <v>1</v>
      </c>
      <c r="U1622" t="s">
        <v>8276</v>
      </c>
      <c r="V1622">
        <f t="shared" si="208"/>
        <v>17</v>
      </c>
      <c r="W1622" s="21" t="str">
        <f t="shared" si="209"/>
        <v xml:space="preserve"> </v>
      </c>
      <c r="X1622" s="21" t="str">
        <f t="shared" si="210"/>
        <v xml:space="preserve"> </v>
      </c>
    </row>
    <row r="1623" spans="1:24" ht="43.2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203"/>
        <v>41057.165972222225</v>
      </c>
      <c r="K1623">
        <v>1333550015</v>
      </c>
      <c r="L1623" s="10">
        <f t="shared" si="204"/>
        <v>41003.60665509259</v>
      </c>
      <c r="M1623" s="11">
        <f t="shared" si="205"/>
        <v>53.559317129635019</v>
      </c>
      <c r="N1623" t="b">
        <v>0</v>
      </c>
      <c r="O1623" s="9">
        <f t="shared" si="206"/>
        <v>1.212</v>
      </c>
      <c r="P1623" s="14">
        <f t="shared" si="207"/>
        <v>163.78378378378378</v>
      </c>
      <c r="Q1623" s="14" t="s">
        <v>8329</v>
      </c>
      <c r="R1623" s="14" t="s">
        <v>8330</v>
      </c>
      <c r="S1623">
        <v>37</v>
      </c>
      <c r="T1623" t="b">
        <v>1</v>
      </c>
      <c r="U1623" t="s">
        <v>8276</v>
      </c>
      <c r="V1623">
        <f t="shared" si="208"/>
        <v>37</v>
      </c>
      <c r="W1623" s="21" t="str">
        <f t="shared" si="209"/>
        <v xml:space="preserve"> </v>
      </c>
      <c r="X1623" s="21" t="str">
        <f t="shared" si="210"/>
        <v xml:space="preserve"> </v>
      </c>
    </row>
    <row r="1624" spans="1:24" ht="43.2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203"/>
        <v>41990.332638888889</v>
      </c>
      <c r="K1624">
        <v>1415343874</v>
      </c>
      <c r="L1624" s="10">
        <f t="shared" si="204"/>
        <v>41950.29483796296</v>
      </c>
      <c r="M1624" s="11">
        <f t="shared" si="205"/>
        <v>40.037800925929332</v>
      </c>
      <c r="N1624" t="b">
        <v>0</v>
      </c>
      <c r="O1624" s="9">
        <f t="shared" si="206"/>
        <v>1.0172463768115942</v>
      </c>
      <c r="P1624" s="14">
        <f t="shared" si="207"/>
        <v>107.98461538461538</v>
      </c>
      <c r="Q1624" s="14" t="s">
        <v>8329</v>
      </c>
      <c r="R1624" s="14" t="s">
        <v>8330</v>
      </c>
      <c r="S1624">
        <v>65</v>
      </c>
      <c r="T1624" t="b">
        <v>1</v>
      </c>
      <c r="U1624" t="s">
        <v>8276</v>
      </c>
      <c r="V1624">
        <f t="shared" si="208"/>
        <v>65</v>
      </c>
      <c r="W1624" s="21" t="str">
        <f t="shared" si="209"/>
        <v xml:space="preserve"> </v>
      </c>
      <c r="X1624" s="21" t="str">
        <f t="shared" si="210"/>
        <v xml:space="preserve"> </v>
      </c>
    </row>
    <row r="1625" spans="1:24" ht="43.2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203"/>
        <v>41513.688530092593</v>
      </c>
      <c r="K1625">
        <v>1372437089</v>
      </c>
      <c r="L1625" s="10">
        <f t="shared" si="204"/>
        <v>41453.688530092593</v>
      </c>
      <c r="M1625" s="11">
        <f t="shared" si="205"/>
        <v>60</v>
      </c>
      <c r="N1625" t="b">
        <v>0</v>
      </c>
      <c r="O1625" s="9">
        <f t="shared" si="206"/>
        <v>1.0106666666666666</v>
      </c>
      <c r="P1625" s="14">
        <f t="shared" si="207"/>
        <v>42.111111111111114</v>
      </c>
      <c r="Q1625" s="14" t="s">
        <v>8329</v>
      </c>
      <c r="R1625" s="14" t="s">
        <v>8330</v>
      </c>
      <c r="S1625">
        <v>18</v>
      </c>
      <c r="T1625" t="b">
        <v>1</v>
      </c>
      <c r="U1625" t="s">
        <v>8276</v>
      </c>
      <c r="V1625">
        <f t="shared" si="208"/>
        <v>18</v>
      </c>
      <c r="W1625" s="21" t="str">
        <f t="shared" si="209"/>
        <v xml:space="preserve"> </v>
      </c>
      <c r="X1625" s="21" t="str">
        <f t="shared" si="210"/>
        <v xml:space="preserve"> </v>
      </c>
    </row>
    <row r="1626" spans="1:24" ht="43.2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203"/>
        <v>41283.367303240739</v>
      </c>
      <c r="K1626">
        <v>1354265335</v>
      </c>
      <c r="L1626" s="10">
        <f t="shared" si="204"/>
        <v>41243.367303240739</v>
      </c>
      <c r="M1626" s="11">
        <f t="shared" si="205"/>
        <v>40</v>
      </c>
      <c r="N1626" t="b">
        <v>0</v>
      </c>
      <c r="O1626" s="9">
        <f t="shared" si="206"/>
        <v>1.18</v>
      </c>
      <c r="P1626" s="14">
        <f t="shared" si="207"/>
        <v>47.2</v>
      </c>
      <c r="Q1626" s="14" t="s">
        <v>8329</v>
      </c>
      <c r="R1626" s="14" t="s">
        <v>8330</v>
      </c>
      <c r="S1626">
        <v>25</v>
      </c>
      <c r="T1626" t="b">
        <v>1</v>
      </c>
      <c r="U1626" t="s">
        <v>8276</v>
      </c>
      <c r="V1626">
        <f t="shared" si="208"/>
        <v>25</v>
      </c>
      <c r="W1626" s="21" t="str">
        <f t="shared" si="209"/>
        <v xml:space="preserve"> </v>
      </c>
      <c r="X1626" s="21" t="str">
        <f t="shared" si="210"/>
        <v xml:space="preserve"> </v>
      </c>
    </row>
    <row r="1627" spans="1:24" ht="57.6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203"/>
        <v>41163.699687500004</v>
      </c>
      <c r="K1627">
        <v>1344962853</v>
      </c>
      <c r="L1627" s="10">
        <f t="shared" si="204"/>
        <v>41135.699687500004</v>
      </c>
      <c r="M1627" s="11">
        <f t="shared" si="205"/>
        <v>28</v>
      </c>
      <c r="N1627" t="b">
        <v>0</v>
      </c>
      <c r="O1627" s="9">
        <f t="shared" si="206"/>
        <v>1.5533333333333332</v>
      </c>
      <c r="P1627" s="14">
        <f t="shared" si="207"/>
        <v>112.01923076923077</v>
      </c>
      <c r="Q1627" s="14" t="s">
        <v>8329</v>
      </c>
      <c r="R1627" s="14" t="s">
        <v>8330</v>
      </c>
      <c r="S1627">
        <v>104</v>
      </c>
      <c r="T1627" t="b">
        <v>1</v>
      </c>
      <c r="U1627" t="s">
        <v>8276</v>
      </c>
      <c r="V1627">
        <f t="shared" si="208"/>
        <v>104</v>
      </c>
      <c r="W1627" s="21" t="str">
        <f t="shared" si="209"/>
        <v xml:space="preserve"> </v>
      </c>
      <c r="X1627" s="21" t="str">
        <f t="shared" si="210"/>
        <v xml:space="preserve"> </v>
      </c>
    </row>
    <row r="1628" spans="1:24" ht="43.2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203"/>
        <v>41609.889664351853</v>
      </c>
      <c r="K1628">
        <v>1383337267</v>
      </c>
      <c r="L1628" s="10">
        <f t="shared" si="204"/>
        <v>41579.847997685189</v>
      </c>
      <c r="M1628" s="11">
        <f t="shared" si="205"/>
        <v>30.041666666664241</v>
      </c>
      <c r="N1628" t="b">
        <v>0</v>
      </c>
      <c r="O1628" s="9">
        <f t="shared" si="206"/>
        <v>1.0118750000000001</v>
      </c>
      <c r="P1628" s="14">
        <f t="shared" si="207"/>
        <v>74.953703703703709</v>
      </c>
      <c r="Q1628" s="14" t="s">
        <v>8329</v>
      </c>
      <c r="R1628" s="14" t="s">
        <v>8330</v>
      </c>
      <c r="S1628">
        <v>108</v>
      </c>
      <c r="T1628" t="b">
        <v>1</v>
      </c>
      <c r="U1628" t="s">
        <v>8276</v>
      </c>
      <c r="V1628">
        <f t="shared" si="208"/>
        <v>108</v>
      </c>
      <c r="W1628" s="21" t="str">
        <f t="shared" si="209"/>
        <v xml:space="preserve"> </v>
      </c>
      <c r="X1628" s="21" t="str">
        <f t="shared" si="210"/>
        <v xml:space="preserve"> </v>
      </c>
    </row>
    <row r="1629" spans="1:24" ht="43.2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203"/>
        <v>41239.207638888889</v>
      </c>
      <c r="K1629">
        <v>1351011489</v>
      </c>
      <c r="L1629" s="10">
        <f t="shared" si="204"/>
        <v>41205.707048611112</v>
      </c>
      <c r="M1629" s="11">
        <f t="shared" si="205"/>
        <v>33.500590277777519</v>
      </c>
      <c r="N1629" t="b">
        <v>0</v>
      </c>
      <c r="O1629" s="9">
        <f t="shared" si="206"/>
        <v>1.17</v>
      </c>
      <c r="P1629" s="14">
        <f t="shared" si="207"/>
        <v>61.578947368421055</v>
      </c>
      <c r="Q1629" s="14" t="s">
        <v>8329</v>
      </c>
      <c r="R1629" s="14" t="s">
        <v>8330</v>
      </c>
      <c r="S1629">
        <v>38</v>
      </c>
      <c r="T1629" t="b">
        <v>1</v>
      </c>
      <c r="U1629" t="s">
        <v>8276</v>
      </c>
      <c r="V1629">
        <f t="shared" si="208"/>
        <v>38</v>
      </c>
      <c r="W1629" s="21" t="str">
        <f t="shared" si="209"/>
        <v xml:space="preserve"> </v>
      </c>
      <c r="X1629" s="21" t="str">
        <f t="shared" si="210"/>
        <v xml:space="preserve"> </v>
      </c>
    </row>
    <row r="1630" spans="1:24" ht="28.8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203"/>
        <v>41807.737060185187</v>
      </c>
      <c r="K1630">
        <v>1400175682</v>
      </c>
      <c r="L1630" s="10">
        <f t="shared" si="204"/>
        <v>41774.737060185187</v>
      </c>
      <c r="M1630" s="11">
        <f t="shared" si="205"/>
        <v>33</v>
      </c>
      <c r="N1630" t="b">
        <v>0</v>
      </c>
      <c r="O1630" s="9">
        <f t="shared" si="206"/>
        <v>1.00925</v>
      </c>
      <c r="P1630" s="14">
        <f t="shared" si="207"/>
        <v>45.875</v>
      </c>
      <c r="Q1630" s="14" t="s">
        <v>8329</v>
      </c>
      <c r="R1630" s="14" t="s">
        <v>8330</v>
      </c>
      <c r="S1630">
        <v>88</v>
      </c>
      <c r="T1630" t="b">
        <v>1</v>
      </c>
      <c r="U1630" t="s">
        <v>8276</v>
      </c>
      <c r="V1630">
        <f t="shared" si="208"/>
        <v>88</v>
      </c>
      <c r="W1630" s="21" t="str">
        <f t="shared" si="209"/>
        <v xml:space="preserve"> </v>
      </c>
      <c r="X1630" s="21" t="str">
        <f t="shared" si="210"/>
        <v xml:space="preserve"> </v>
      </c>
    </row>
    <row r="1631" spans="1:24" ht="28.8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203"/>
        <v>41690.867280092592</v>
      </c>
      <c r="K1631">
        <v>1389041333</v>
      </c>
      <c r="L1631" s="10">
        <f t="shared" si="204"/>
        <v>41645.867280092592</v>
      </c>
      <c r="M1631" s="11">
        <f t="shared" si="205"/>
        <v>45</v>
      </c>
      <c r="N1631" t="b">
        <v>0</v>
      </c>
      <c r="O1631" s="9">
        <f t="shared" si="206"/>
        <v>1.0366666666666666</v>
      </c>
      <c r="P1631" s="14">
        <f t="shared" si="207"/>
        <v>75.853658536585371</v>
      </c>
      <c r="Q1631" s="14" t="s">
        <v>8329</v>
      </c>
      <c r="R1631" s="14" t="s">
        <v>8330</v>
      </c>
      <c r="S1631">
        <v>82</v>
      </c>
      <c r="T1631" t="b">
        <v>1</v>
      </c>
      <c r="U1631" t="s">
        <v>8276</v>
      </c>
      <c r="V1631">
        <f t="shared" si="208"/>
        <v>82</v>
      </c>
      <c r="W1631" s="21" t="str">
        <f t="shared" si="209"/>
        <v xml:space="preserve"> </v>
      </c>
      <c r="X1631" s="21" t="str">
        <f t="shared" si="210"/>
        <v xml:space="preserve"> </v>
      </c>
    </row>
    <row r="1632" spans="1:24" ht="43.2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203"/>
        <v>40970.290972222225</v>
      </c>
      <c r="K1632">
        <v>1328040375</v>
      </c>
      <c r="L1632" s="10">
        <f t="shared" si="204"/>
        <v>40939.837673611109</v>
      </c>
      <c r="M1632" s="11">
        <f t="shared" si="205"/>
        <v>30.453298611115315</v>
      </c>
      <c r="N1632" t="b">
        <v>0</v>
      </c>
      <c r="O1632" s="9">
        <f t="shared" si="206"/>
        <v>2.6524999999999999</v>
      </c>
      <c r="P1632" s="14">
        <f t="shared" si="207"/>
        <v>84.206349206349202</v>
      </c>
      <c r="Q1632" s="14" t="s">
        <v>8329</v>
      </c>
      <c r="R1632" s="14" t="s">
        <v>8330</v>
      </c>
      <c r="S1632">
        <v>126</v>
      </c>
      <c r="T1632" t="b">
        <v>1</v>
      </c>
      <c r="U1632" t="s">
        <v>8276</v>
      </c>
      <c r="V1632">
        <f t="shared" si="208"/>
        <v>126</v>
      </c>
      <c r="W1632" s="21" t="str">
        <f t="shared" si="209"/>
        <v xml:space="preserve"> </v>
      </c>
      <c r="X1632" s="21" t="str">
        <f t="shared" si="210"/>
        <v xml:space="preserve"> </v>
      </c>
    </row>
    <row r="1633" spans="1:24" ht="43.2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203"/>
        <v>41194.859502314815</v>
      </c>
      <c r="K1633">
        <v>1347482261</v>
      </c>
      <c r="L1633" s="10">
        <f t="shared" si="204"/>
        <v>41164.859502314815</v>
      </c>
      <c r="M1633" s="11">
        <f t="shared" si="205"/>
        <v>30</v>
      </c>
      <c r="N1633" t="b">
        <v>0</v>
      </c>
      <c r="O1633" s="9">
        <f t="shared" si="206"/>
        <v>1.5590999999999999</v>
      </c>
      <c r="P1633" s="14">
        <f t="shared" si="207"/>
        <v>117.22556390977444</v>
      </c>
      <c r="Q1633" s="14" t="s">
        <v>8329</v>
      </c>
      <c r="R1633" s="14" t="s">
        <v>8330</v>
      </c>
      <c r="S1633">
        <v>133</v>
      </c>
      <c r="T1633" t="b">
        <v>1</v>
      </c>
      <c r="U1633" t="s">
        <v>8276</v>
      </c>
      <c r="V1633">
        <f t="shared" si="208"/>
        <v>133</v>
      </c>
      <c r="W1633" s="21" t="str">
        <f t="shared" si="209"/>
        <v xml:space="preserve"> </v>
      </c>
      <c r="X1633" s="21" t="str">
        <f t="shared" si="210"/>
        <v xml:space="preserve"> </v>
      </c>
    </row>
    <row r="1634" spans="1:24" ht="43.2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203"/>
        <v>40810.340902777774</v>
      </c>
      <c r="K1634">
        <v>1311667854</v>
      </c>
      <c r="L1634" s="10">
        <f t="shared" si="204"/>
        <v>40750.340902777774</v>
      </c>
      <c r="M1634" s="11">
        <f t="shared" si="205"/>
        <v>60</v>
      </c>
      <c r="N1634" t="b">
        <v>0</v>
      </c>
      <c r="O1634" s="9">
        <f t="shared" si="206"/>
        <v>1.0162500000000001</v>
      </c>
      <c r="P1634" s="14">
        <f t="shared" si="207"/>
        <v>86.489361702127653</v>
      </c>
      <c r="Q1634" s="14" t="s">
        <v>8329</v>
      </c>
      <c r="R1634" s="14" t="s">
        <v>8330</v>
      </c>
      <c r="S1634">
        <v>47</v>
      </c>
      <c r="T1634" t="b">
        <v>1</v>
      </c>
      <c r="U1634" t="s">
        <v>8276</v>
      </c>
      <c r="V1634">
        <f t="shared" si="208"/>
        <v>47</v>
      </c>
      <c r="W1634" s="21" t="str">
        <f t="shared" si="209"/>
        <v xml:space="preserve"> </v>
      </c>
      <c r="X1634" s="21" t="str">
        <f t="shared" si="210"/>
        <v xml:space="preserve"> </v>
      </c>
    </row>
    <row r="1635" spans="1:24" ht="43.2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203"/>
        <v>40924.208333333336</v>
      </c>
      <c r="K1635">
        <v>1324329156</v>
      </c>
      <c r="L1635" s="10">
        <f t="shared" si="204"/>
        <v>40896.883750000001</v>
      </c>
      <c r="M1635" s="11">
        <f t="shared" si="205"/>
        <v>27.324583333334886</v>
      </c>
      <c r="N1635" t="b">
        <v>0</v>
      </c>
      <c r="O1635" s="9">
        <f t="shared" si="206"/>
        <v>1</v>
      </c>
      <c r="P1635" s="14">
        <f t="shared" si="207"/>
        <v>172.41379310344828</v>
      </c>
      <c r="Q1635" s="14" t="s">
        <v>8329</v>
      </c>
      <c r="R1635" s="14" t="s">
        <v>8330</v>
      </c>
      <c r="S1635">
        <v>58</v>
      </c>
      <c r="T1635" t="b">
        <v>1</v>
      </c>
      <c r="U1635" t="s">
        <v>8276</v>
      </c>
      <c r="V1635">
        <f t="shared" si="208"/>
        <v>58</v>
      </c>
      <c r="W1635" s="21" t="str">
        <f t="shared" si="209"/>
        <v xml:space="preserve"> </v>
      </c>
      <c r="X1635" s="21" t="str">
        <f t="shared" si="210"/>
        <v xml:space="preserve"> </v>
      </c>
    </row>
    <row r="1636" spans="1:24" ht="43.2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203"/>
        <v>40696.249305555553</v>
      </c>
      <c r="K1636">
        <v>1303706001</v>
      </c>
      <c r="L1636" s="10">
        <f t="shared" si="204"/>
        <v>40658.189826388887</v>
      </c>
      <c r="M1636" s="11">
        <f t="shared" si="205"/>
        <v>38.059479166666279</v>
      </c>
      <c r="N1636" t="b">
        <v>0</v>
      </c>
      <c r="O1636" s="9">
        <f t="shared" si="206"/>
        <v>1.0049999999999999</v>
      </c>
      <c r="P1636" s="14">
        <f t="shared" si="207"/>
        <v>62.8125</v>
      </c>
      <c r="Q1636" s="14" t="s">
        <v>8329</v>
      </c>
      <c r="R1636" s="14" t="s">
        <v>8330</v>
      </c>
      <c r="S1636">
        <v>32</v>
      </c>
      <c r="T1636" t="b">
        <v>1</v>
      </c>
      <c r="U1636" t="s">
        <v>8276</v>
      </c>
      <c r="V1636">
        <f t="shared" si="208"/>
        <v>32</v>
      </c>
      <c r="W1636" s="21" t="str">
        <f t="shared" si="209"/>
        <v xml:space="preserve"> </v>
      </c>
      <c r="X1636" s="21" t="str">
        <f t="shared" si="210"/>
        <v xml:space="preserve"> </v>
      </c>
    </row>
    <row r="1637" spans="1:24" ht="57.6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203"/>
        <v>42562.868761574078</v>
      </c>
      <c r="K1637">
        <v>1463086261</v>
      </c>
      <c r="L1637" s="10">
        <f t="shared" si="204"/>
        <v>42502.868761574078</v>
      </c>
      <c r="M1637" s="11">
        <f t="shared" si="205"/>
        <v>60</v>
      </c>
      <c r="N1637" t="b">
        <v>0</v>
      </c>
      <c r="O1637" s="9">
        <f t="shared" si="206"/>
        <v>1.2529999999999999</v>
      </c>
      <c r="P1637" s="14">
        <f t="shared" si="207"/>
        <v>67.729729729729726</v>
      </c>
      <c r="Q1637" s="14" t="s">
        <v>8329</v>
      </c>
      <c r="R1637" s="14" t="s">
        <v>8330</v>
      </c>
      <c r="S1637">
        <v>37</v>
      </c>
      <c r="T1637" t="b">
        <v>1</v>
      </c>
      <c r="U1637" t="s">
        <v>8276</v>
      </c>
      <c r="V1637">
        <f t="shared" si="208"/>
        <v>37</v>
      </c>
      <c r="W1637" s="21" t="str">
        <f t="shared" si="209"/>
        <v xml:space="preserve"> </v>
      </c>
      <c r="X1637" s="21" t="str">
        <f t="shared" si="210"/>
        <v xml:space="preserve"> </v>
      </c>
    </row>
    <row r="1638" spans="1:24" ht="43.2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203"/>
        <v>40706.166666666664</v>
      </c>
      <c r="K1638">
        <v>1304129088</v>
      </c>
      <c r="L1638" s="10">
        <f t="shared" si="204"/>
        <v>40663.08666666667</v>
      </c>
      <c r="M1638" s="11">
        <f t="shared" si="205"/>
        <v>43.07999999999447</v>
      </c>
      <c r="N1638" t="b">
        <v>0</v>
      </c>
      <c r="O1638" s="9">
        <f t="shared" si="206"/>
        <v>1.0355555555555556</v>
      </c>
      <c r="P1638" s="14">
        <f t="shared" si="207"/>
        <v>53.5632183908046</v>
      </c>
      <c r="Q1638" s="14" t="s">
        <v>8329</v>
      </c>
      <c r="R1638" s="14" t="s">
        <v>8330</v>
      </c>
      <c r="S1638">
        <v>87</v>
      </c>
      <c r="T1638" t="b">
        <v>1</v>
      </c>
      <c r="U1638" t="s">
        <v>8276</v>
      </c>
      <c r="V1638">
        <f t="shared" si="208"/>
        <v>87</v>
      </c>
      <c r="W1638" s="21" t="str">
        <f t="shared" si="209"/>
        <v xml:space="preserve"> </v>
      </c>
      <c r="X1638" s="21" t="str">
        <f t="shared" si="210"/>
        <v xml:space="preserve"> </v>
      </c>
    </row>
    <row r="1639" spans="1:24" ht="43.2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203"/>
        <v>40178.98541666667</v>
      </c>
      <c r="K1639">
        <v>1257444140</v>
      </c>
      <c r="L1639" s="10">
        <f t="shared" si="204"/>
        <v>40122.751620370371</v>
      </c>
      <c r="M1639" s="11">
        <f t="shared" si="205"/>
        <v>56.233796296299261</v>
      </c>
      <c r="N1639" t="b">
        <v>0</v>
      </c>
      <c r="O1639" s="9">
        <f t="shared" si="206"/>
        <v>1.038</v>
      </c>
      <c r="P1639" s="14">
        <f t="shared" si="207"/>
        <v>34.6</v>
      </c>
      <c r="Q1639" s="14" t="s">
        <v>8329</v>
      </c>
      <c r="R1639" s="14" t="s">
        <v>8330</v>
      </c>
      <c r="S1639">
        <v>15</v>
      </c>
      <c r="T1639" t="b">
        <v>1</v>
      </c>
      <c r="U1639" t="s">
        <v>8276</v>
      </c>
      <c r="V1639">
        <f t="shared" si="208"/>
        <v>15</v>
      </c>
      <c r="W1639" s="21" t="str">
        <f t="shared" si="209"/>
        <v xml:space="preserve"> </v>
      </c>
      <c r="X1639" s="21" t="str">
        <f t="shared" si="210"/>
        <v xml:space="preserve"> </v>
      </c>
    </row>
    <row r="1640" spans="1:24" ht="28.8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203"/>
        <v>41333.892361111109</v>
      </c>
      <c r="K1640">
        <v>1358180968</v>
      </c>
      <c r="L1640" s="10">
        <f t="shared" si="204"/>
        <v>41288.68712962963</v>
      </c>
      <c r="M1640" s="11">
        <f t="shared" si="205"/>
        <v>45.205231481479132</v>
      </c>
      <c r="N1640" t="b">
        <v>0</v>
      </c>
      <c r="O1640" s="9">
        <f t="shared" si="206"/>
        <v>1.05</v>
      </c>
      <c r="P1640" s="14">
        <f t="shared" si="207"/>
        <v>38.888888888888886</v>
      </c>
      <c r="Q1640" s="14" t="s">
        <v>8329</v>
      </c>
      <c r="R1640" s="14" t="s">
        <v>8330</v>
      </c>
      <c r="S1640">
        <v>27</v>
      </c>
      <c r="T1640" t="b">
        <v>1</v>
      </c>
      <c r="U1640" t="s">
        <v>8276</v>
      </c>
      <c r="V1640">
        <f t="shared" si="208"/>
        <v>27</v>
      </c>
      <c r="W1640" s="21" t="str">
        <f t="shared" si="209"/>
        <v xml:space="preserve"> </v>
      </c>
      <c r="X1640" s="21" t="str">
        <f t="shared" si="210"/>
        <v xml:space="preserve"> </v>
      </c>
    </row>
    <row r="1641" spans="1:24" ht="43.2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203"/>
        <v>40971.652372685188</v>
      </c>
      <c r="K1641">
        <v>1328197165</v>
      </c>
      <c r="L1641" s="10">
        <f t="shared" si="204"/>
        <v>40941.652372685188</v>
      </c>
      <c r="M1641" s="11">
        <f t="shared" si="205"/>
        <v>30</v>
      </c>
      <c r="N1641" t="b">
        <v>0</v>
      </c>
      <c r="O1641" s="9">
        <f t="shared" si="206"/>
        <v>1</v>
      </c>
      <c r="P1641" s="14">
        <f t="shared" si="207"/>
        <v>94.736842105263165</v>
      </c>
      <c r="Q1641" s="14" t="s">
        <v>8329</v>
      </c>
      <c r="R1641" s="14" t="s">
        <v>8330</v>
      </c>
      <c r="S1641">
        <v>19</v>
      </c>
      <c r="T1641" t="b">
        <v>1</v>
      </c>
      <c r="U1641" t="s">
        <v>8276</v>
      </c>
      <c r="V1641">
        <f t="shared" si="208"/>
        <v>19</v>
      </c>
      <c r="W1641" s="21" t="str">
        <f t="shared" si="209"/>
        <v xml:space="preserve"> </v>
      </c>
      <c r="X1641" s="21" t="str">
        <f t="shared" si="210"/>
        <v xml:space="preserve"> </v>
      </c>
    </row>
    <row r="1642" spans="1:24" ht="43.2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203"/>
        <v>40393.082638888889</v>
      </c>
      <c r="K1642">
        <v>1279603955</v>
      </c>
      <c r="L1642" s="10">
        <f t="shared" si="204"/>
        <v>40379.23096064815</v>
      </c>
      <c r="M1642" s="11">
        <f t="shared" si="205"/>
        <v>13.851678240738693</v>
      </c>
      <c r="N1642" t="b">
        <v>0</v>
      </c>
      <c r="O1642" s="9">
        <f t="shared" si="206"/>
        <v>1.6986000000000001</v>
      </c>
      <c r="P1642" s="14">
        <f t="shared" si="207"/>
        <v>39.967058823529413</v>
      </c>
      <c r="Q1642" s="14" t="s">
        <v>8329</v>
      </c>
      <c r="R1642" s="14" t="s">
        <v>8330</v>
      </c>
      <c r="S1642">
        <v>17</v>
      </c>
      <c r="T1642" t="b">
        <v>1</v>
      </c>
      <c r="U1642" t="s">
        <v>8276</v>
      </c>
      <c r="V1642">
        <f t="shared" si="208"/>
        <v>17</v>
      </c>
      <c r="W1642" s="21" t="str">
        <f t="shared" si="209"/>
        <v xml:space="preserve"> </v>
      </c>
      <c r="X1642" s="21" t="str">
        <f t="shared" si="210"/>
        <v xml:space="preserve"> </v>
      </c>
    </row>
    <row r="1643" spans="1:24" ht="28.8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203"/>
        <v>41992.596574074079</v>
      </c>
      <c r="K1643">
        <v>1416406744</v>
      </c>
      <c r="L1643" s="10">
        <f t="shared" si="204"/>
        <v>41962.596574074079</v>
      </c>
      <c r="M1643" s="11">
        <f t="shared" si="205"/>
        <v>30</v>
      </c>
      <c r="N1643" t="b">
        <v>0</v>
      </c>
      <c r="O1643" s="9">
        <f t="shared" si="206"/>
        <v>1.014</v>
      </c>
      <c r="P1643" s="14">
        <f t="shared" si="207"/>
        <v>97.5</v>
      </c>
      <c r="Q1643" s="14" t="s">
        <v>8329</v>
      </c>
      <c r="R1643" s="14" t="s">
        <v>8350</v>
      </c>
      <c r="S1643">
        <v>26</v>
      </c>
      <c r="T1643" t="b">
        <v>1</v>
      </c>
      <c r="U1643" t="s">
        <v>8292</v>
      </c>
      <c r="V1643">
        <f t="shared" si="208"/>
        <v>26</v>
      </c>
      <c r="W1643" s="21" t="str">
        <f t="shared" si="209"/>
        <v xml:space="preserve"> </v>
      </c>
      <c r="X1643" s="21" t="str">
        <f t="shared" si="210"/>
        <v xml:space="preserve"> </v>
      </c>
    </row>
    <row r="1644" spans="1:24" ht="43.2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203"/>
        <v>40708.024618055555</v>
      </c>
      <c r="K1644">
        <v>1306283727</v>
      </c>
      <c r="L1644" s="10">
        <f t="shared" si="204"/>
        <v>40688.024618055555</v>
      </c>
      <c r="M1644" s="11">
        <f t="shared" si="205"/>
        <v>20</v>
      </c>
      <c r="N1644" t="b">
        <v>0</v>
      </c>
      <c r="O1644" s="9">
        <f t="shared" si="206"/>
        <v>1</v>
      </c>
      <c r="P1644" s="14">
        <f t="shared" si="207"/>
        <v>42.857142857142854</v>
      </c>
      <c r="Q1644" s="14" t="s">
        <v>8329</v>
      </c>
      <c r="R1644" s="14" t="s">
        <v>8350</v>
      </c>
      <c r="S1644">
        <v>28</v>
      </c>
      <c r="T1644" t="b">
        <v>1</v>
      </c>
      <c r="U1644" t="s">
        <v>8292</v>
      </c>
      <c r="V1644">
        <f t="shared" si="208"/>
        <v>28</v>
      </c>
      <c r="W1644" s="21" t="str">
        <f t="shared" si="209"/>
        <v xml:space="preserve"> </v>
      </c>
      <c r="X1644" s="21" t="str">
        <f t="shared" si="210"/>
        <v xml:space="preserve"> </v>
      </c>
    </row>
    <row r="1645" spans="1:24" ht="28.8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203"/>
        <v>41176.824212962965</v>
      </c>
      <c r="K1645">
        <v>1345924012</v>
      </c>
      <c r="L1645" s="10">
        <f t="shared" si="204"/>
        <v>41146.824212962965</v>
      </c>
      <c r="M1645" s="11">
        <f t="shared" si="205"/>
        <v>30</v>
      </c>
      <c r="N1645" t="b">
        <v>0</v>
      </c>
      <c r="O1645" s="9">
        <f t="shared" si="206"/>
        <v>1.2470000000000001</v>
      </c>
      <c r="P1645" s="14">
        <f t="shared" si="207"/>
        <v>168.51351351351352</v>
      </c>
      <c r="Q1645" s="14" t="s">
        <v>8329</v>
      </c>
      <c r="R1645" s="14" t="s">
        <v>8350</v>
      </c>
      <c r="S1645">
        <v>37</v>
      </c>
      <c r="T1645" t="b">
        <v>1</v>
      </c>
      <c r="U1645" t="s">
        <v>8292</v>
      </c>
      <c r="V1645">
        <f t="shared" si="208"/>
        <v>37</v>
      </c>
      <c r="W1645" s="21" t="str">
        <f t="shared" si="209"/>
        <v xml:space="preserve"> </v>
      </c>
      <c r="X1645" s="21" t="str">
        <f t="shared" si="210"/>
        <v xml:space="preserve"> </v>
      </c>
    </row>
    <row r="1646" spans="1:24" ht="43.2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203"/>
        <v>41235.101388888892</v>
      </c>
      <c r="K1646">
        <v>1348363560</v>
      </c>
      <c r="L1646" s="10">
        <f t="shared" si="204"/>
        <v>41175.05972222222</v>
      </c>
      <c r="M1646" s="11">
        <f t="shared" si="205"/>
        <v>60.041666666671517</v>
      </c>
      <c r="N1646" t="b">
        <v>0</v>
      </c>
      <c r="O1646" s="9">
        <f t="shared" si="206"/>
        <v>1.095</v>
      </c>
      <c r="P1646" s="14">
        <f t="shared" si="207"/>
        <v>85.546875</v>
      </c>
      <c r="Q1646" s="14" t="s">
        <v>8329</v>
      </c>
      <c r="R1646" s="14" t="s">
        <v>8350</v>
      </c>
      <c r="S1646">
        <v>128</v>
      </c>
      <c r="T1646" t="b">
        <v>1</v>
      </c>
      <c r="U1646" t="s">
        <v>8292</v>
      </c>
      <c r="V1646">
        <f t="shared" si="208"/>
        <v>128</v>
      </c>
      <c r="W1646" s="21" t="str">
        <f t="shared" si="209"/>
        <v xml:space="preserve"> </v>
      </c>
      <c r="X1646" s="21" t="str">
        <f t="shared" si="210"/>
        <v xml:space="preserve"> </v>
      </c>
    </row>
    <row r="1647" spans="1:24" ht="43.2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203"/>
        <v>41535.617361111108</v>
      </c>
      <c r="K1647">
        <v>1378306140</v>
      </c>
      <c r="L1647" s="10">
        <f t="shared" si="204"/>
        <v>41521.617361111108</v>
      </c>
      <c r="M1647" s="11">
        <f t="shared" si="205"/>
        <v>14</v>
      </c>
      <c r="N1647" t="b">
        <v>0</v>
      </c>
      <c r="O1647" s="9">
        <f t="shared" si="206"/>
        <v>1.1080000000000001</v>
      </c>
      <c r="P1647" s="14">
        <f t="shared" si="207"/>
        <v>554</v>
      </c>
      <c r="Q1647" s="14" t="s">
        <v>8329</v>
      </c>
      <c r="R1647" s="14" t="s">
        <v>8350</v>
      </c>
      <c r="S1647">
        <v>10</v>
      </c>
      <c r="T1647" t="b">
        <v>1</v>
      </c>
      <c r="U1647" t="s">
        <v>8292</v>
      </c>
      <c r="V1647">
        <f t="shared" si="208"/>
        <v>10</v>
      </c>
      <c r="W1647" s="21" t="str">
        <f t="shared" si="209"/>
        <v xml:space="preserve"> </v>
      </c>
      <c r="X1647" s="21" t="str">
        <f t="shared" si="210"/>
        <v xml:space="preserve"> </v>
      </c>
    </row>
    <row r="1648" spans="1:24" ht="57.6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203"/>
        <v>41865.757638888892</v>
      </c>
      <c r="K1648">
        <v>1405248503</v>
      </c>
      <c r="L1648" s="10">
        <f t="shared" si="204"/>
        <v>41833.450266203705</v>
      </c>
      <c r="M1648" s="11">
        <f t="shared" si="205"/>
        <v>32.307372685187147</v>
      </c>
      <c r="N1648" t="b">
        <v>0</v>
      </c>
      <c r="O1648" s="9">
        <f t="shared" si="206"/>
        <v>1.1020000000000001</v>
      </c>
      <c r="P1648" s="14">
        <f t="shared" si="207"/>
        <v>26.554216867469879</v>
      </c>
      <c r="Q1648" s="14" t="s">
        <v>8329</v>
      </c>
      <c r="R1648" s="14" t="s">
        <v>8350</v>
      </c>
      <c r="S1648">
        <v>83</v>
      </c>
      <c r="T1648" t="b">
        <v>1</v>
      </c>
      <c r="U1648" t="s">
        <v>8292</v>
      </c>
      <c r="V1648">
        <f t="shared" si="208"/>
        <v>83</v>
      </c>
      <c r="W1648" s="21" t="str">
        <f t="shared" si="209"/>
        <v xml:space="preserve"> </v>
      </c>
      <c r="X1648" s="21" t="str">
        <f t="shared" si="210"/>
        <v xml:space="preserve"> </v>
      </c>
    </row>
    <row r="1649" spans="1:24" ht="43.2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203"/>
        <v>41069.409456018519</v>
      </c>
      <c r="K1649">
        <v>1336643377</v>
      </c>
      <c r="L1649" s="10">
        <f t="shared" si="204"/>
        <v>41039.409456018519</v>
      </c>
      <c r="M1649" s="11">
        <f t="shared" si="205"/>
        <v>30</v>
      </c>
      <c r="N1649" t="b">
        <v>0</v>
      </c>
      <c r="O1649" s="9">
        <f t="shared" si="206"/>
        <v>1.0471999999999999</v>
      </c>
      <c r="P1649" s="14">
        <f t="shared" si="207"/>
        <v>113.82608695652173</v>
      </c>
      <c r="Q1649" s="14" t="s">
        <v>8329</v>
      </c>
      <c r="R1649" s="14" t="s">
        <v>8350</v>
      </c>
      <c r="S1649">
        <v>46</v>
      </c>
      <c r="T1649" t="b">
        <v>1</v>
      </c>
      <c r="U1649" t="s">
        <v>8292</v>
      </c>
      <c r="V1649">
        <f t="shared" si="208"/>
        <v>46</v>
      </c>
      <c r="W1649" s="21" t="str">
        <f t="shared" si="209"/>
        <v xml:space="preserve"> </v>
      </c>
      <c r="X1649" s="21" t="str">
        <f t="shared" si="210"/>
        <v xml:space="preserve"> </v>
      </c>
    </row>
    <row r="1650" spans="1:24" ht="43.2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203"/>
        <v>40622.662986111114</v>
      </c>
      <c r="K1650">
        <v>1298048082</v>
      </c>
      <c r="L1650" s="10">
        <f t="shared" si="204"/>
        <v>40592.704652777778</v>
      </c>
      <c r="M1650" s="11">
        <f t="shared" si="205"/>
        <v>29.958333333335759</v>
      </c>
      <c r="N1650" t="b">
        <v>0</v>
      </c>
      <c r="O1650" s="9">
        <f t="shared" si="206"/>
        <v>1.2526086956521738</v>
      </c>
      <c r="P1650" s="14">
        <f t="shared" si="207"/>
        <v>32.011111111111113</v>
      </c>
      <c r="Q1650" s="14" t="s">
        <v>8329</v>
      </c>
      <c r="R1650" s="14" t="s">
        <v>8350</v>
      </c>
      <c r="S1650">
        <v>90</v>
      </c>
      <c r="T1650" t="b">
        <v>1</v>
      </c>
      <c r="U1650" t="s">
        <v>8292</v>
      </c>
      <c r="V1650">
        <f t="shared" si="208"/>
        <v>90</v>
      </c>
      <c r="W1650" s="21" t="str">
        <f t="shared" si="209"/>
        <v xml:space="preserve"> </v>
      </c>
      <c r="X1650" s="21" t="str">
        <f t="shared" si="210"/>
        <v xml:space="preserve"> </v>
      </c>
    </row>
    <row r="1651" spans="1:24" ht="43.2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203"/>
        <v>41782.684664351851</v>
      </c>
      <c r="K1651">
        <v>1396974355</v>
      </c>
      <c r="L1651" s="10">
        <f t="shared" si="204"/>
        <v>41737.684664351851</v>
      </c>
      <c r="M1651" s="11">
        <f t="shared" si="205"/>
        <v>45</v>
      </c>
      <c r="N1651" t="b">
        <v>0</v>
      </c>
      <c r="O1651" s="9">
        <f t="shared" si="206"/>
        <v>1.0058763157894737</v>
      </c>
      <c r="P1651" s="14">
        <f t="shared" si="207"/>
        <v>47.189259259259259</v>
      </c>
      <c r="Q1651" s="14" t="s">
        <v>8329</v>
      </c>
      <c r="R1651" s="14" t="s">
        <v>8350</v>
      </c>
      <c r="S1651">
        <v>81</v>
      </c>
      <c r="T1651" t="b">
        <v>1</v>
      </c>
      <c r="U1651" t="s">
        <v>8292</v>
      </c>
      <c r="V1651">
        <f t="shared" si="208"/>
        <v>81</v>
      </c>
      <c r="W1651" s="21" t="str">
        <f t="shared" si="209"/>
        <v xml:space="preserve"> </v>
      </c>
      <c r="X1651" s="21" t="str">
        <f t="shared" si="210"/>
        <v xml:space="preserve"> </v>
      </c>
    </row>
    <row r="1652" spans="1:24" ht="43.2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203"/>
        <v>41556.435613425929</v>
      </c>
      <c r="K1652">
        <v>1378722437</v>
      </c>
      <c r="L1652" s="10">
        <f t="shared" si="204"/>
        <v>41526.435613425929</v>
      </c>
      <c r="M1652" s="11">
        <f t="shared" si="205"/>
        <v>30</v>
      </c>
      <c r="N1652" t="b">
        <v>0</v>
      </c>
      <c r="O1652" s="9">
        <f t="shared" si="206"/>
        <v>1.4155</v>
      </c>
      <c r="P1652" s="14">
        <f t="shared" si="207"/>
        <v>88.46875</v>
      </c>
      <c r="Q1652" s="14" t="s">
        <v>8329</v>
      </c>
      <c r="R1652" s="14" t="s">
        <v>8350</v>
      </c>
      <c r="S1652">
        <v>32</v>
      </c>
      <c r="T1652" t="b">
        <v>1</v>
      </c>
      <c r="U1652" t="s">
        <v>8292</v>
      </c>
      <c r="V1652">
        <f t="shared" si="208"/>
        <v>32</v>
      </c>
      <c r="W1652" s="21" t="str">
        <f t="shared" si="209"/>
        <v xml:space="preserve"> </v>
      </c>
      <c r="X1652" s="21" t="str">
        <f t="shared" si="210"/>
        <v xml:space="preserve"> </v>
      </c>
    </row>
    <row r="1653" spans="1:24" ht="43.2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203"/>
        <v>40659.290972222225</v>
      </c>
      <c r="K1653">
        <v>1300916220</v>
      </c>
      <c r="L1653" s="10">
        <f t="shared" si="204"/>
        <v>40625.900694444441</v>
      </c>
      <c r="M1653" s="11">
        <f t="shared" si="205"/>
        <v>33.390277777783922</v>
      </c>
      <c r="N1653" t="b">
        <v>0</v>
      </c>
      <c r="O1653" s="9">
        <f t="shared" si="206"/>
        <v>1.0075000000000001</v>
      </c>
      <c r="P1653" s="14">
        <f t="shared" si="207"/>
        <v>100.75</v>
      </c>
      <c r="Q1653" s="14" t="s">
        <v>8329</v>
      </c>
      <c r="R1653" s="14" t="s">
        <v>8350</v>
      </c>
      <c r="S1653">
        <v>20</v>
      </c>
      <c r="T1653" t="b">
        <v>1</v>
      </c>
      <c r="U1653" t="s">
        <v>8292</v>
      </c>
      <c r="V1653">
        <f t="shared" si="208"/>
        <v>20</v>
      </c>
      <c r="W1653" s="21" t="str">
        <f t="shared" si="209"/>
        <v xml:space="preserve"> </v>
      </c>
      <c r="X1653" s="21" t="str">
        <f t="shared" si="210"/>
        <v xml:space="preserve"> </v>
      </c>
    </row>
    <row r="1654" spans="1:24" ht="43.2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203"/>
        <v>41602.534641203703</v>
      </c>
      <c r="K1654">
        <v>1382701793</v>
      </c>
      <c r="L1654" s="10">
        <f t="shared" si="204"/>
        <v>41572.492974537039</v>
      </c>
      <c r="M1654" s="11">
        <f t="shared" si="205"/>
        <v>30.041666666664241</v>
      </c>
      <c r="N1654" t="b">
        <v>0</v>
      </c>
      <c r="O1654" s="9">
        <f t="shared" si="206"/>
        <v>1.0066666666666666</v>
      </c>
      <c r="P1654" s="14">
        <f t="shared" si="207"/>
        <v>64.714285714285708</v>
      </c>
      <c r="Q1654" s="14" t="s">
        <v>8329</v>
      </c>
      <c r="R1654" s="14" t="s">
        <v>8350</v>
      </c>
      <c r="S1654">
        <v>70</v>
      </c>
      <c r="T1654" t="b">
        <v>1</v>
      </c>
      <c r="U1654" t="s">
        <v>8292</v>
      </c>
      <c r="V1654">
        <f t="shared" si="208"/>
        <v>70</v>
      </c>
      <c r="W1654" s="21" t="str">
        <f t="shared" si="209"/>
        <v xml:space="preserve"> </v>
      </c>
      <c r="X1654" s="21" t="str">
        <f t="shared" si="210"/>
        <v xml:space="preserve"> </v>
      </c>
    </row>
    <row r="1655" spans="1:24" ht="43.2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203"/>
        <v>40657.834444444445</v>
      </c>
      <c r="K1655">
        <v>1300996896</v>
      </c>
      <c r="L1655" s="10">
        <f t="shared" si="204"/>
        <v>40626.834444444445</v>
      </c>
      <c r="M1655" s="11">
        <f t="shared" si="205"/>
        <v>31</v>
      </c>
      <c r="N1655" t="b">
        <v>0</v>
      </c>
      <c r="O1655" s="9">
        <f t="shared" si="206"/>
        <v>1.7423040000000001</v>
      </c>
      <c r="P1655" s="14">
        <f t="shared" si="207"/>
        <v>51.854285714285716</v>
      </c>
      <c r="Q1655" s="14" t="s">
        <v>8329</v>
      </c>
      <c r="R1655" s="14" t="s">
        <v>8350</v>
      </c>
      <c r="S1655">
        <v>168</v>
      </c>
      <c r="T1655" t="b">
        <v>1</v>
      </c>
      <c r="U1655" t="s">
        <v>8292</v>
      </c>
      <c r="V1655">
        <f t="shared" si="208"/>
        <v>168</v>
      </c>
      <c r="W1655" s="21" t="str">
        <f t="shared" si="209"/>
        <v xml:space="preserve"> </v>
      </c>
      <c r="X1655" s="21" t="str">
        <f t="shared" si="210"/>
        <v xml:space="preserve"> </v>
      </c>
    </row>
    <row r="1656" spans="1:24" ht="43.2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203"/>
        <v>41017.890740740739</v>
      </c>
      <c r="K1656">
        <v>1332192160</v>
      </c>
      <c r="L1656" s="10">
        <f t="shared" si="204"/>
        <v>40987.890740740739</v>
      </c>
      <c r="M1656" s="11">
        <f t="shared" si="205"/>
        <v>30</v>
      </c>
      <c r="N1656" t="b">
        <v>0</v>
      </c>
      <c r="O1656" s="9">
        <f t="shared" si="206"/>
        <v>1.199090909090909</v>
      </c>
      <c r="P1656" s="14">
        <f t="shared" si="207"/>
        <v>38.794117647058826</v>
      </c>
      <c r="Q1656" s="14" t="s">
        <v>8329</v>
      </c>
      <c r="R1656" s="14" t="s">
        <v>8350</v>
      </c>
      <c r="S1656">
        <v>34</v>
      </c>
      <c r="T1656" t="b">
        <v>1</v>
      </c>
      <c r="U1656" t="s">
        <v>8292</v>
      </c>
      <c r="V1656">
        <f t="shared" si="208"/>
        <v>34</v>
      </c>
      <c r="W1656" s="21" t="str">
        <f t="shared" si="209"/>
        <v xml:space="preserve"> </v>
      </c>
      <c r="X1656" s="21" t="str">
        <f t="shared" si="210"/>
        <v xml:space="preserve"> </v>
      </c>
    </row>
    <row r="1657" spans="1:24" ht="28.8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203"/>
        <v>41004.750231481477</v>
      </c>
      <c r="K1657">
        <v>1331060420</v>
      </c>
      <c r="L1657" s="10">
        <f t="shared" si="204"/>
        <v>40974.791898148149</v>
      </c>
      <c r="M1657" s="11">
        <f t="shared" si="205"/>
        <v>29.958333333328483</v>
      </c>
      <c r="N1657" t="b">
        <v>0</v>
      </c>
      <c r="O1657" s="9">
        <f t="shared" si="206"/>
        <v>1.4286666666666668</v>
      </c>
      <c r="P1657" s="14">
        <f t="shared" si="207"/>
        <v>44.645833333333336</v>
      </c>
      <c r="Q1657" s="14" t="s">
        <v>8329</v>
      </c>
      <c r="R1657" s="14" t="s">
        <v>8350</v>
      </c>
      <c r="S1657">
        <v>48</v>
      </c>
      <c r="T1657" t="b">
        <v>1</v>
      </c>
      <c r="U1657" t="s">
        <v>8292</v>
      </c>
      <c r="V1657">
        <f t="shared" si="208"/>
        <v>48</v>
      </c>
      <c r="W1657" s="21" t="str">
        <f t="shared" si="209"/>
        <v xml:space="preserve"> </v>
      </c>
      <c r="X1657" s="21" t="str">
        <f t="shared" si="210"/>
        <v xml:space="preserve"> </v>
      </c>
    </row>
    <row r="1658" spans="1:24" ht="57.6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203"/>
        <v>41256.928842592592</v>
      </c>
      <c r="K1658">
        <v>1352845052</v>
      </c>
      <c r="L1658" s="10">
        <f t="shared" si="204"/>
        <v>41226.928842592592</v>
      </c>
      <c r="M1658" s="11">
        <f t="shared" si="205"/>
        <v>30</v>
      </c>
      <c r="N1658" t="b">
        <v>0</v>
      </c>
      <c r="O1658" s="9">
        <f t="shared" si="206"/>
        <v>1.0033493333333334</v>
      </c>
      <c r="P1658" s="14">
        <f t="shared" si="207"/>
        <v>156.77333333333334</v>
      </c>
      <c r="Q1658" s="14" t="s">
        <v>8329</v>
      </c>
      <c r="R1658" s="14" t="s">
        <v>8350</v>
      </c>
      <c r="S1658">
        <v>48</v>
      </c>
      <c r="T1658" t="b">
        <v>1</v>
      </c>
      <c r="U1658" t="s">
        <v>8292</v>
      </c>
      <c r="V1658">
        <f t="shared" si="208"/>
        <v>48</v>
      </c>
      <c r="W1658" s="21" t="str">
        <f t="shared" si="209"/>
        <v xml:space="preserve"> </v>
      </c>
      <c r="X1658" s="21" t="str">
        <f t="shared" si="210"/>
        <v xml:space="preserve"> </v>
      </c>
    </row>
    <row r="1659" spans="1:24" ht="43.2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203"/>
        <v>41053.782037037039</v>
      </c>
      <c r="K1659">
        <v>1335293168</v>
      </c>
      <c r="L1659" s="10">
        <f t="shared" si="204"/>
        <v>41023.782037037039</v>
      </c>
      <c r="M1659" s="11">
        <f t="shared" si="205"/>
        <v>30</v>
      </c>
      <c r="N1659" t="b">
        <v>0</v>
      </c>
      <c r="O1659" s="9">
        <f t="shared" si="206"/>
        <v>1.0493380000000001</v>
      </c>
      <c r="P1659" s="14">
        <f t="shared" si="207"/>
        <v>118.70339366515837</v>
      </c>
      <c r="Q1659" s="14" t="s">
        <v>8329</v>
      </c>
      <c r="R1659" s="14" t="s">
        <v>8350</v>
      </c>
      <c r="S1659">
        <v>221</v>
      </c>
      <c r="T1659" t="b">
        <v>1</v>
      </c>
      <c r="U1659" t="s">
        <v>8292</v>
      </c>
      <c r="V1659">
        <f t="shared" si="208"/>
        <v>221</v>
      </c>
      <c r="W1659" s="21" t="str">
        <f t="shared" si="209"/>
        <v xml:space="preserve"> </v>
      </c>
      <c r="X1659" s="21" t="str">
        <f t="shared" si="210"/>
        <v xml:space="preserve"> </v>
      </c>
    </row>
    <row r="1660" spans="1:24" ht="43.2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203"/>
        <v>41261.597222222219</v>
      </c>
      <c r="K1660">
        <v>1352524767</v>
      </c>
      <c r="L1660" s="10">
        <f t="shared" si="204"/>
        <v>41223.22184027778</v>
      </c>
      <c r="M1660" s="11">
        <f t="shared" si="205"/>
        <v>38.375381944439141</v>
      </c>
      <c r="N1660" t="b">
        <v>0</v>
      </c>
      <c r="O1660" s="9">
        <f t="shared" si="206"/>
        <v>1.3223333333333334</v>
      </c>
      <c r="P1660" s="14">
        <f t="shared" si="207"/>
        <v>74.149532710280369</v>
      </c>
      <c r="Q1660" s="14" t="s">
        <v>8329</v>
      </c>
      <c r="R1660" s="14" t="s">
        <v>8350</v>
      </c>
      <c r="S1660">
        <v>107</v>
      </c>
      <c r="T1660" t="b">
        <v>1</v>
      </c>
      <c r="U1660" t="s">
        <v>8292</v>
      </c>
      <c r="V1660">
        <f t="shared" si="208"/>
        <v>107</v>
      </c>
      <c r="W1660" s="21" t="str">
        <f t="shared" si="209"/>
        <v xml:space="preserve"> </v>
      </c>
      <c r="X1660" s="21" t="str">
        <f t="shared" si="210"/>
        <v xml:space="preserve"> </v>
      </c>
    </row>
    <row r="1661" spans="1:24" ht="43.2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203"/>
        <v>41625.5</v>
      </c>
      <c r="K1661">
        <v>1384811721</v>
      </c>
      <c r="L1661" s="10">
        <f t="shared" si="204"/>
        <v>41596.913437499999</v>
      </c>
      <c r="M1661" s="11">
        <f t="shared" si="205"/>
        <v>28.586562500000582</v>
      </c>
      <c r="N1661" t="b">
        <v>0</v>
      </c>
      <c r="O1661" s="9">
        <f t="shared" si="206"/>
        <v>1.1279999999999999</v>
      </c>
      <c r="P1661" s="14">
        <f t="shared" si="207"/>
        <v>12.533333333333333</v>
      </c>
      <c r="Q1661" s="14" t="s">
        <v>8329</v>
      </c>
      <c r="R1661" s="14" t="s">
        <v>8350</v>
      </c>
      <c r="S1661">
        <v>45</v>
      </c>
      <c r="T1661" t="b">
        <v>1</v>
      </c>
      <c r="U1661" t="s">
        <v>8292</v>
      </c>
      <c r="V1661">
        <f t="shared" si="208"/>
        <v>45</v>
      </c>
      <c r="W1661" s="21" t="str">
        <f t="shared" si="209"/>
        <v xml:space="preserve"> </v>
      </c>
      <c r="X1661" s="21" t="str">
        <f t="shared" si="210"/>
        <v xml:space="preserve"> </v>
      </c>
    </row>
    <row r="1662" spans="1:24" ht="57.6" x14ac:dyDescent="0.3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203"/>
        <v>42490.915972222225</v>
      </c>
      <c r="K1662">
        <v>1459355950</v>
      </c>
      <c r="L1662" s="10">
        <f t="shared" si="204"/>
        <v>42459.693865740745</v>
      </c>
      <c r="M1662" s="11">
        <f t="shared" si="205"/>
        <v>31.222106481480296</v>
      </c>
      <c r="N1662" t="b">
        <v>0</v>
      </c>
      <c r="O1662" s="9">
        <f t="shared" si="206"/>
        <v>12.5375</v>
      </c>
      <c r="P1662" s="14">
        <f t="shared" si="207"/>
        <v>27.861111111111111</v>
      </c>
      <c r="Q1662" s="14" t="s">
        <v>8329</v>
      </c>
      <c r="R1662" s="14" t="s">
        <v>8350</v>
      </c>
      <c r="S1662">
        <v>36</v>
      </c>
      <c r="T1662" t="b">
        <v>1</v>
      </c>
      <c r="U1662" t="s">
        <v>8292</v>
      </c>
      <c r="V1662">
        <f t="shared" si="208"/>
        <v>36</v>
      </c>
      <c r="W1662" s="21" t="str">
        <f t="shared" si="209"/>
        <v xml:space="preserve"> </v>
      </c>
      <c r="X1662" s="21" t="str">
        <f t="shared" si="210"/>
        <v xml:space="preserve"> </v>
      </c>
    </row>
    <row r="1663" spans="1:24" ht="57.6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203"/>
        <v>42386.875</v>
      </c>
      <c r="K1663">
        <v>1449359831</v>
      </c>
      <c r="L1663" s="10">
        <f t="shared" si="204"/>
        <v>42343.998043981483</v>
      </c>
      <c r="M1663" s="11">
        <f t="shared" si="205"/>
        <v>42.876956018517376</v>
      </c>
      <c r="N1663" t="b">
        <v>0</v>
      </c>
      <c r="O1663" s="9">
        <f t="shared" si="206"/>
        <v>1.0250632911392406</v>
      </c>
      <c r="P1663" s="14">
        <f t="shared" si="207"/>
        <v>80.178217821782184</v>
      </c>
      <c r="Q1663" s="14" t="s">
        <v>8329</v>
      </c>
      <c r="R1663" s="14" t="s">
        <v>8350</v>
      </c>
      <c r="S1663">
        <v>101</v>
      </c>
      <c r="T1663" t="b">
        <v>1</v>
      </c>
      <c r="U1663" t="s">
        <v>8292</v>
      </c>
      <c r="V1663">
        <f t="shared" si="208"/>
        <v>101</v>
      </c>
      <c r="W1663" s="21" t="str">
        <f t="shared" si="209"/>
        <v xml:space="preserve"> </v>
      </c>
      <c r="X1663" s="21" t="str">
        <f t="shared" si="210"/>
        <v xml:space="preserve"> </v>
      </c>
    </row>
    <row r="1664" spans="1:24" ht="43.2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203"/>
        <v>40908.239999999998</v>
      </c>
      <c r="K1664">
        <v>1320122736</v>
      </c>
      <c r="L1664" s="10">
        <f t="shared" si="204"/>
        <v>40848.198333333334</v>
      </c>
      <c r="M1664" s="11">
        <f t="shared" si="205"/>
        <v>60.041666666664241</v>
      </c>
      <c r="N1664" t="b">
        <v>0</v>
      </c>
      <c r="O1664" s="9">
        <f t="shared" si="206"/>
        <v>1.026375</v>
      </c>
      <c r="P1664" s="14">
        <f t="shared" si="207"/>
        <v>132.43548387096774</v>
      </c>
      <c r="Q1664" s="14" t="s">
        <v>8329</v>
      </c>
      <c r="R1664" s="14" t="s">
        <v>8350</v>
      </c>
      <c r="S1664">
        <v>62</v>
      </c>
      <c r="T1664" t="b">
        <v>1</v>
      </c>
      <c r="U1664" t="s">
        <v>8292</v>
      </c>
      <c r="V1664">
        <f t="shared" si="208"/>
        <v>62</v>
      </c>
      <c r="W1664" s="21" t="str">
        <f t="shared" si="209"/>
        <v xml:space="preserve"> </v>
      </c>
      <c r="X1664" s="21" t="str">
        <f t="shared" si="210"/>
        <v xml:space="preserve"> </v>
      </c>
    </row>
    <row r="1665" spans="1:24" ht="43.2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203"/>
        <v>42036.02207175926</v>
      </c>
      <c r="K1665">
        <v>1420158707</v>
      </c>
      <c r="L1665" s="10">
        <f t="shared" si="204"/>
        <v>42006.02207175926</v>
      </c>
      <c r="M1665" s="11">
        <f t="shared" si="205"/>
        <v>30</v>
      </c>
      <c r="N1665" t="b">
        <v>0</v>
      </c>
      <c r="O1665" s="9">
        <f t="shared" si="206"/>
        <v>1.08</v>
      </c>
      <c r="P1665" s="14">
        <f t="shared" si="207"/>
        <v>33.75</v>
      </c>
      <c r="Q1665" s="14" t="s">
        <v>8329</v>
      </c>
      <c r="R1665" s="14" t="s">
        <v>8350</v>
      </c>
      <c r="S1665">
        <v>32</v>
      </c>
      <c r="T1665" t="b">
        <v>1</v>
      </c>
      <c r="U1665" t="s">
        <v>8292</v>
      </c>
      <c r="V1665">
        <f t="shared" si="208"/>
        <v>32</v>
      </c>
      <c r="W1665" s="21" t="str">
        <f t="shared" si="209"/>
        <v xml:space="preserve"> </v>
      </c>
      <c r="X1665" s="21" t="str">
        <f t="shared" si="210"/>
        <v xml:space="preserve"> </v>
      </c>
    </row>
    <row r="1666" spans="1:24" ht="43.2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ref="J1666:J1729" si="211">(((I1666/60)/60)/24)+DATE(1970,1,1)</f>
        <v>40984.165972222225</v>
      </c>
      <c r="K1666">
        <v>1328033818</v>
      </c>
      <c r="L1666" s="10">
        <f t="shared" ref="L1666:L1729" si="212">(((K1666/60)/60)/24)+DATE(1970,1,1)</f>
        <v>40939.761782407404</v>
      </c>
      <c r="M1666" s="11">
        <f t="shared" ref="M1666:M1729" si="213">J1666-L1666</f>
        <v>44.404189814820711</v>
      </c>
      <c r="N1666" t="b">
        <v>0</v>
      </c>
      <c r="O1666" s="9">
        <f t="shared" ref="O1666:O1729" si="214">E1666/D1666</f>
        <v>1.2240879999999998</v>
      </c>
      <c r="P1666" s="14">
        <f t="shared" ref="P1666:P1729" si="215">IF(E1666&gt;0,(E1666/S1666),0)</f>
        <v>34.384494382022467</v>
      </c>
      <c r="Q1666" s="14" t="s">
        <v>8329</v>
      </c>
      <c r="R1666" s="14" t="s">
        <v>8350</v>
      </c>
      <c r="S1666">
        <v>89</v>
      </c>
      <c r="T1666" t="b">
        <v>1</v>
      </c>
      <c r="U1666" t="s">
        <v>8292</v>
      </c>
      <c r="V1666">
        <f t="shared" si="208"/>
        <v>89</v>
      </c>
      <c r="W1666" s="21" t="str">
        <f t="shared" si="209"/>
        <v xml:space="preserve"> </v>
      </c>
      <c r="X1666" s="21" t="str">
        <f t="shared" si="210"/>
        <v xml:space="preserve"> </v>
      </c>
    </row>
    <row r="1667" spans="1:24" ht="43.2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si="211"/>
        <v>40596.125</v>
      </c>
      <c r="K1667">
        <v>1295624113</v>
      </c>
      <c r="L1667" s="10">
        <f t="shared" si="212"/>
        <v>40564.649456018517</v>
      </c>
      <c r="M1667" s="11">
        <f t="shared" si="213"/>
        <v>31.475543981483497</v>
      </c>
      <c r="N1667" t="b">
        <v>0</v>
      </c>
      <c r="O1667" s="9">
        <f t="shared" si="214"/>
        <v>1.1945714285714286</v>
      </c>
      <c r="P1667" s="14">
        <f t="shared" si="215"/>
        <v>44.956989247311824</v>
      </c>
      <c r="Q1667" s="14" t="s">
        <v>8329</v>
      </c>
      <c r="R1667" s="14" t="s">
        <v>8350</v>
      </c>
      <c r="S1667">
        <v>93</v>
      </c>
      <c r="T1667" t="b">
        <v>1</v>
      </c>
      <c r="U1667" t="s">
        <v>8292</v>
      </c>
      <c r="V1667">
        <f t="shared" ref="V1667:V1730" si="216">IF(F1667 = "successful",S1667," ")</f>
        <v>93</v>
      </c>
      <c r="W1667" s="21" t="str">
        <f t="shared" ref="W1667:W1730" si="217">IF(F1667 = "failed",S1667," ")</f>
        <v xml:space="preserve"> </v>
      </c>
      <c r="X1667" s="21" t="str">
        <f t="shared" ref="X1667:X1730" si="218">IF(F1667 = "canceled",S1667," ")</f>
        <v xml:space="preserve"> </v>
      </c>
    </row>
    <row r="1668" spans="1:24" ht="43.2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211"/>
        <v>41361.211493055554</v>
      </c>
      <c r="K1668">
        <v>1361858673</v>
      </c>
      <c r="L1668" s="10">
        <f t="shared" si="212"/>
        <v>41331.253159722226</v>
      </c>
      <c r="M1668" s="11">
        <f t="shared" si="213"/>
        <v>29.958333333328483</v>
      </c>
      <c r="N1668" t="b">
        <v>0</v>
      </c>
      <c r="O1668" s="9">
        <f t="shared" si="214"/>
        <v>1.6088</v>
      </c>
      <c r="P1668" s="14">
        <f t="shared" si="215"/>
        <v>41.04081632653061</v>
      </c>
      <c r="Q1668" s="14" t="s">
        <v>8329</v>
      </c>
      <c r="R1668" s="14" t="s">
        <v>8350</v>
      </c>
      <c r="S1668">
        <v>98</v>
      </c>
      <c r="T1668" t="b">
        <v>1</v>
      </c>
      <c r="U1668" t="s">
        <v>8292</v>
      </c>
      <c r="V1668">
        <f t="shared" si="216"/>
        <v>98</v>
      </c>
      <c r="W1668" s="21" t="str">
        <f t="shared" si="217"/>
        <v xml:space="preserve"> </v>
      </c>
      <c r="X1668" s="21" t="str">
        <f t="shared" si="218"/>
        <v xml:space="preserve"> </v>
      </c>
    </row>
    <row r="1669" spans="1:24" ht="43.2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211"/>
        <v>41709.290972222225</v>
      </c>
      <c r="K1669">
        <v>1392169298</v>
      </c>
      <c r="L1669" s="10">
        <f t="shared" si="212"/>
        <v>41682.0705787037</v>
      </c>
      <c r="M1669" s="11">
        <f t="shared" si="213"/>
        <v>27.220393518524361</v>
      </c>
      <c r="N1669" t="b">
        <v>0</v>
      </c>
      <c r="O1669" s="9">
        <f t="shared" si="214"/>
        <v>1.2685294117647059</v>
      </c>
      <c r="P1669" s="14">
        <f t="shared" si="215"/>
        <v>52.597560975609753</v>
      </c>
      <c r="Q1669" s="14" t="s">
        <v>8329</v>
      </c>
      <c r="R1669" s="14" t="s">
        <v>8350</v>
      </c>
      <c r="S1669">
        <v>82</v>
      </c>
      <c r="T1669" t="b">
        <v>1</v>
      </c>
      <c r="U1669" t="s">
        <v>8292</v>
      </c>
      <c r="V1669">
        <f t="shared" si="216"/>
        <v>82</v>
      </c>
      <c r="W1669" s="21" t="str">
        <f t="shared" si="217"/>
        <v xml:space="preserve"> </v>
      </c>
      <c r="X1669" s="21" t="str">
        <f t="shared" si="218"/>
        <v xml:space="preserve"> </v>
      </c>
    </row>
    <row r="1670" spans="1:24" ht="43.2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211"/>
        <v>40875.191423611112</v>
      </c>
      <c r="K1670">
        <v>1319859339</v>
      </c>
      <c r="L1670" s="10">
        <f t="shared" si="212"/>
        <v>40845.14975694444</v>
      </c>
      <c r="M1670" s="11">
        <f t="shared" si="213"/>
        <v>30.041666666671517</v>
      </c>
      <c r="N1670" t="b">
        <v>0</v>
      </c>
      <c r="O1670" s="9">
        <f t="shared" si="214"/>
        <v>1.026375</v>
      </c>
      <c r="P1670" s="14">
        <f t="shared" si="215"/>
        <v>70.784482758620683</v>
      </c>
      <c r="Q1670" s="14" t="s">
        <v>8329</v>
      </c>
      <c r="R1670" s="14" t="s">
        <v>8350</v>
      </c>
      <c r="S1670">
        <v>116</v>
      </c>
      <c r="T1670" t="b">
        <v>1</v>
      </c>
      <c r="U1670" t="s">
        <v>8292</v>
      </c>
      <c r="V1670">
        <f t="shared" si="216"/>
        <v>116</v>
      </c>
      <c r="W1670" s="21" t="str">
        <f t="shared" si="217"/>
        <v xml:space="preserve"> </v>
      </c>
      <c r="X1670" s="21" t="str">
        <f t="shared" si="218"/>
        <v xml:space="preserve"> </v>
      </c>
    </row>
    <row r="1671" spans="1:24" ht="57.6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211"/>
        <v>42521.885138888887</v>
      </c>
      <c r="K1671">
        <v>1459545276</v>
      </c>
      <c r="L1671" s="10">
        <f t="shared" si="212"/>
        <v>42461.885138888887</v>
      </c>
      <c r="M1671" s="11">
        <f t="shared" si="213"/>
        <v>60</v>
      </c>
      <c r="N1671" t="b">
        <v>0</v>
      </c>
      <c r="O1671" s="9">
        <f t="shared" si="214"/>
        <v>1.3975</v>
      </c>
      <c r="P1671" s="14">
        <f t="shared" si="215"/>
        <v>53.75</v>
      </c>
      <c r="Q1671" s="14" t="s">
        <v>8329</v>
      </c>
      <c r="R1671" s="14" t="s">
        <v>8350</v>
      </c>
      <c r="S1671">
        <v>52</v>
      </c>
      <c r="T1671" t="b">
        <v>1</v>
      </c>
      <c r="U1671" t="s">
        <v>8292</v>
      </c>
      <c r="V1671">
        <f t="shared" si="216"/>
        <v>52</v>
      </c>
      <c r="W1671" s="21" t="str">
        <f t="shared" si="217"/>
        <v xml:space="preserve"> </v>
      </c>
      <c r="X1671" s="21" t="str">
        <f t="shared" si="218"/>
        <v xml:space="preserve"> </v>
      </c>
    </row>
    <row r="1672" spans="1:24" ht="57.6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211"/>
        <v>40364.166666666664</v>
      </c>
      <c r="K1672">
        <v>1273961999</v>
      </c>
      <c r="L1672" s="10">
        <f t="shared" si="212"/>
        <v>40313.930543981485</v>
      </c>
      <c r="M1672" s="11">
        <f t="shared" si="213"/>
        <v>50.236122685178998</v>
      </c>
      <c r="N1672" t="b">
        <v>0</v>
      </c>
      <c r="O1672" s="9">
        <f t="shared" si="214"/>
        <v>1.026</v>
      </c>
      <c r="P1672" s="14">
        <f t="shared" si="215"/>
        <v>44.608695652173914</v>
      </c>
      <c r="Q1672" s="14" t="s">
        <v>8329</v>
      </c>
      <c r="R1672" s="14" t="s">
        <v>8350</v>
      </c>
      <c r="S1672">
        <v>23</v>
      </c>
      <c r="T1672" t="b">
        <v>1</v>
      </c>
      <c r="U1672" t="s">
        <v>8292</v>
      </c>
      <c r="V1672">
        <f t="shared" si="216"/>
        <v>23</v>
      </c>
      <c r="W1672" s="21" t="str">
        <f t="shared" si="217"/>
        <v xml:space="preserve"> </v>
      </c>
      <c r="X1672" s="21" t="str">
        <f t="shared" si="218"/>
        <v xml:space="preserve"> </v>
      </c>
    </row>
    <row r="1673" spans="1:24" ht="28.8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211"/>
        <v>42583.54414351852</v>
      </c>
      <c r="K1673">
        <v>1467464614</v>
      </c>
      <c r="L1673" s="10">
        <f t="shared" si="212"/>
        <v>42553.54414351852</v>
      </c>
      <c r="M1673" s="11">
        <f t="shared" si="213"/>
        <v>30</v>
      </c>
      <c r="N1673" t="b">
        <v>0</v>
      </c>
      <c r="O1673" s="9">
        <f t="shared" si="214"/>
        <v>1.0067349999999999</v>
      </c>
      <c r="P1673" s="14">
        <f t="shared" si="215"/>
        <v>26.148961038961041</v>
      </c>
      <c r="Q1673" s="14" t="s">
        <v>8329</v>
      </c>
      <c r="R1673" s="14" t="s">
        <v>8350</v>
      </c>
      <c r="S1673">
        <v>77</v>
      </c>
      <c r="T1673" t="b">
        <v>1</v>
      </c>
      <c r="U1673" t="s">
        <v>8292</v>
      </c>
      <c r="V1673">
        <f t="shared" si="216"/>
        <v>77</v>
      </c>
      <c r="W1673" s="21" t="str">
        <f t="shared" si="217"/>
        <v xml:space="preserve"> </v>
      </c>
      <c r="X1673" s="21" t="str">
        <f t="shared" si="218"/>
        <v xml:space="preserve"> </v>
      </c>
    </row>
    <row r="1674" spans="1:24" ht="43.2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211"/>
        <v>41064.656597222223</v>
      </c>
      <c r="K1674">
        <v>1336232730</v>
      </c>
      <c r="L1674" s="10">
        <f t="shared" si="212"/>
        <v>41034.656597222223</v>
      </c>
      <c r="M1674" s="11">
        <f t="shared" si="213"/>
        <v>30</v>
      </c>
      <c r="N1674" t="b">
        <v>0</v>
      </c>
      <c r="O1674" s="9">
        <f t="shared" si="214"/>
        <v>1.1294117647058823</v>
      </c>
      <c r="P1674" s="14">
        <f t="shared" si="215"/>
        <v>39.183673469387756</v>
      </c>
      <c r="Q1674" s="14" t="s">
        <v>8329</v>
      </c>
      <c r="R1674" s="14" t="s">
        <v>8350</v>
      </c>
      <c r="S1674">
        <v>49</v>
      </c>
      <c r="T1674" t="b">
        <v>1</v>
      </c>
      <c r="U1674" t="s">
        <v>8292</v>
      </c>
      <c r="V1674">
        <f t="shared" si="216"/>
        <v>49</v>
      </c>
      <c r="W1674" s="21" t="str">
        <f t="shared" si="217"/>
        <v xml:space="preserve"> </v>
      </c>
      <c r="X1674" s="21" t="str">
        <f t="shared" si="218"/>
        <v xml:space="preserve"> </v>
      </c>
    </row>
    <row r="1675" spans="1:24" ht="43.2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211"/>
        <v>42069.878379629634</v>
      </c>
      <c r="K1675">
        <v>1423083892</v>
      </c>
      <c r="L1675" s="10">
        <f t="shared" si="212"/>
        <v>42039.878379629634</v>
      </c>
      <c r="M1675" s="11">
        <f t="shared" si="213"/>
        <v>30</v>
      </c>
      <c r="N1675" t="b">
        <v>0</v>
      </c>
      <c r="O1675" s="9">
        <f t="shared" si="214"/>
        <v>1.2809523809523808</v>
      </c>
      <c r="P1675" s="14">
        <f t="shared" si="215"/>
        <v>45.593220338983052</v>
      </c>
      <c r="Q1675" s="14" t="s">
        <v>8329</v>
      </c>
      <c r="R1675" s="14" t="s">
        <v>8350</v>
      </c>
      <c r="S1675">
        <v>59</v>
      </c>
      <c r="T1675" t="b">
        <v>1</v>
      </c>
      <c r="U1675" t="s">
        <v>8292</v>
      </c>
      <c r="V1675">
        <f t="shared" si="216"/>
        <v>59</v>
      </c>
      <c r="W1675" s="21" t="str">
        <f t="shared" si="217"/>
        <v xml:space="preserve"> </v>
      </c>
      <c r="X1675" s="21" t="str">
        <f t="shared" si="218"/>
        <v xml:space="preserve"> </v>
      </c>
    </row>
    <row r="1676" spans="1:24" ht="43.2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211"/>
        <v>42600.290972222225</v>
      </c>
      <c r="K1676">
        <v>1468852306</v>
      </c>
      <c r="L1676" s="10">
        <f t="shared" si="212"/>
        <v>42569.605393518519</v>
      </c>
      <c r="M1676" s="11">
        <f t="shared" si="213"/>
        <v>30.685578703705687</v>
      </c>
      <c r="N1676" t="b">
        <v>0</v>
      </c>
      <c r="O1676" s="9">
        <f t="shared" si="214"/>
        <v>2.0169999999999999</v>
      </c>
      <c r="P1676" s="14">
        <f t="shared" si="215"/>
        <v>89.247787610619469</v>
      </c>
      <c r="Q1676" s="14" t="s">
        <v>8329</v>
      </c>
      <c r="R1676" s="14" t="s">
        <v>8350</v>
      </c>
      <c r="S1676">
        <v>113</v>
      </c>
      <c r="T1676" t="b">
        <v>1</v>
      </c>
      <c r="U1676" t="s">
        <v>8292</v>
      </c>
      <c r="V1676">
        <f t="shared" si="216"/>
        <v>113</v>
      </c>
      <c r="W1676" s="21" t="str">
        <f t="shared" si="217"/>
        <v xml:space="preserve"> </v>
      </c>
      <c r="X1676" s="21" t="str">
        <f t="shared" si="218"/>
        <v xml:space="preserve"> </v>
      </c>
    </row>
    <row r="1677" spans="1:24" ht="28.8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211"/>
        <v>40832.918749999997</v>
      </c>
      <c r="K1677">
        <v>1316194540</v>
      </c>
      <c r="L1677" s="10">
        <f t="shared" si="212"/>
        <v>40802.733101851853</v>
      </c>
      <c r="M1677" s="11">
        <f t="shared" si="213"/>
        <v>30.185648148144537</v>
      </c>
      <c r="N1677" t="b">
        <v>0</v>
      </c>
      <c r="O1677" s="9">
        <f t="shared" si="214"/>
        <v>1.37416</v>
      </c>
      <c r="P1677" s="14">
        <f t="shared" si="215"/>
        <v>40.416470588235299</v>
      </c>
      <c r="Q1677" s="14" t="s">
        <v>8329</v>
      </c>
      <c r="R1677" s="14" t="s">
        <v>8350</v>
      </c>
      <c r="S1677">
        <v>34</v>
      </c>
      <c r="T1677" t="b">
        <v>1</v>
      </c>
      <c r="U1677" t="s">
        <v>8292</v>
      </c>
      <c r="V1677">
        <f t="shared" si="216"/>
        <v>34</v>
      </c>
      <c r="W1677" s="21" t="str">
        <f t="shared" si="217"/>
        <v xml:space="preserve"> </v>
      </c>
      <c r="X1677" s="21" t="str">
        <f t="shared" si="218"/>
        <v xml:space="preserve"> </v>
      </c>
    </row>
    <row r="1678" spans="1:24" ht="28.8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211"/>
        <v>41020.165972222225</v>
      </c>
      <c r="K1678">
        <v>1330968347</v>
      </c>
      <c r="L1678" s="10">
        <f t="shared" si="212"/>
        <v>40973.72623842593</v>
      </c>
      <c r="M1678" s="11">
        <f t="shared" si="213"/>
        <v>46.439733796294604</v>
      </c>
      <c r="N1678" t="b">
        <v>0</v>
      </c>
      <c r="O1678" s="9">
        <f t="shared" si="214"/>
        <v>1.1533333333333333</v>
      </c>
      <c r="P1678" s="14">
        <f t="shared" si="215"/>
        <v>82.38095238095238</v>
      </c>
      <c r="Q1678" s="14" t="s">
        <v>8329</v>
      </c>
      <c r="R1678" s="14" t="s">
        <v>8350</v>
      </c>
      <c r="S1678">
        <v>42</v>
      </c>
      <c r="T1678" t="b">
        <v>1</v>
      </c>
      <c r="U1678" t="s">
        <v>8292</v>
      </c>
      <c r="V1678">
        <f t="shared" si="216"/>
        <v>42</v>
      </c>
      <c r="W1678" s="21" t="str">
        <f t="shared" si="217"/>
        <v xml:space="preserve"> </v>
      </c>
      <c r="X1678" s="21" t="str">
        <f t="shared" si="218"/>
        <v xml:space="preserve"> </v>
      </c>
    </row>
    <row r="1679" spans="1:24" ht="43.2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211"/>
        <v>42476.249305555553</v>
      </c>
      <c r="K1679">
        <v>1455615976</v>
      </c>
      <c r="L1679" s="10">
        <f t="shared" si="212"/>
        <v>42416.407129629632</v>
      </c>
      <c r="M1679" s="11">
        <f t="shared" si="213"/>
        <v>59.842175925921765</v>
      </c>
      <c r="N1679" t="b">
        <v>0</v>
      </c>
      <c r="O1679" s="9">
        <f t="shared" si="214"/>
        <v>1.1166666666666667</v>
      </c>
      <c r="P1679" s="14">
        <f t="shared" si="215"/>
        <v>159.52380952380952</v>
      </c>
      <c r="Q1679" s="14" t="s">
        <v>8329</v>
      </c>
      <c r="R1679" s="14" t="s">
        <v>8350</v>
      </c>
      <c r="S1679">
        <v>42</v>
      </c>
      <c r="T1679" t="b">
        <v>1</v>
      </c>
      <c r="U1679" t="s">
        <v>8292</v>
      </c>
      <c r="V1679">
        <f t="shared" si="216"/>
        <v>42</v>
      </c>
      <c r="W1679" s="21" t="str">
        <f t="shared" si="217"/>
        <v xml:space="preserve"> </v>
      </c>
      <c r="X1679" s="21" t="str">
        <f t="shared" si="218"/>
        <v xml:space="preserve"> </v>
      </c>
    </row>
    <row r="1680" spans="1:24" ht="43.2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211"/>
        <v>41676.854988425926</v>
      </c>
      <c r="K1680">
        <v>1390509071</v>
      </c>
      <c r="L1680" s="10">
        <f t="shared" si="212"/>
        <v>41662.854988425926</v>
      </c>
      <c r="M1680" s="11">
        <f t="shared" si="213"/>
        <v>14</v>
      </c>
      <c r="N1680" t="b">
        <v>0</v>
      </c>
      <c r="O1680" s="9">
        <f t="shared" si="214"/>
        <v>1.1839999999999999</v>
      </c>
      <c r="P1680" s="14">
        <f t="shared" si="215"/>
        <v>36.244897959183675</v>
      </c>
      <c r="Q1680" s="14" t="s">
        <v>8329</v>
      </c>
      <c r="R1680" s="14" t="s">
        <v>8350</v>
      </c>
      <c r="S1680">
        <v>49</v>
      </c>
      <c r="T1680" t="b">
        <v>1</v>
      </c>
      <c r="U1680" t="s">
        <v>8292</v>
      </c>
      <c r="V1680">
        <f t="shared" si="216"/>
        <v>49</v>
      </c>
      <c r="W1680" s="21" t="str">
        <f t="shared" si="217"/>
        <v xml:space="preserve"> </v>
      </c>
      <c r="X1680" s="21" t="str">
        <f t="shared" si="218"/>
        <v xml:space="preserve"> </v>
      </c>
    </row>
    <row r="1681" spans="1:24" ht="57.6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211"/>
        <v>40746.068807870368</v>
      </c>
      <c r="K1681">
        <v>1309311545</v>
      </c>
      <c r="L1681" s="10">
        <f t="shared" si="212"/>
        <v>40723.068807870368</v>
      </c>
      <c r="M1681" s="11">
        <f t="shared" si="213"/>
        <v>23</v>
      </c>
      <c r="N1681" t="b">
        <v>0</v>
      </c>
      <c r="O1681" s="9">
        <f t="shared" si="214"/>
        <v>1.75</v>
      </c>
      <c r="P1681" s="14">
        <f t="shared" si="215"/>
        <v>62.5</v>
      </c>
      <c r="Q1681" s="14" t="s">
        <v>8329</v>
      </c>
      <c r="R1681" s="14" t="s">
        <v>8350</v>
      </c>
      <c r="S1681">
        <v>56</v>
      </c>
      <c r="T1681" t="b">
        <v>1</v>
      </c>
      <c r="U1681" t="s">
        <v>8292</v>
      </c>
      <c r="V1681">
        <f t="shared" si="216"/>
        <v>56</v>
      </c>
      <c r="W1681" s="21" t="str">
        <f t="shared" si="217"/>
        <v xml:space="preserve"> </v>
      </c>
      <c r="X1681" s="21" t="str">
        <f t="shared" si="218"/>
        <v xml:space="preserve"> </v>
      </c>
    </row>
    <row r="1682" spans="1:24" ht="28.8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211"/>
        <v>41832.757719907408</v>
      </c>
      <c r="K1682">
        <v>1402596667</v>
      </c>
      <c r="L1682" s="10">
        <f t="shared" si="212"/>
        <v>41802.757719907408</v>
      </c>
      <c r="M1682" s="11">
        <f t="shared" si="213"/>
        <v>30</v>
      </c>
      <c r="N1682" t="b">
        <v>0</v>
      </c>
      <c r="O1682" s="9">
        <f t="shared" si="214"/>
        <v>1.175</v>
      </c>
      <c r="P1682" s="14">
        <f t="shared" si="215"/>
        <v>47</v>
      </c>
      <c r="Q1682" s="14" t="s">
        <v>8329</v>
      </c>
      <c r="R1682" s="14" t="s">
        <v>8350</v>
      </c>
      <c r="S1682">
        <v>25</v>
      </c>
      <c r="T1682" t="b">
        <v>1</v>
      </c>
      <c r="U1682" t="s">
        <v>8292</v>
      </c>
      <c r="V1682">
        <f t="shared" si="216"/>
        <v>25</v>
      </c>
      <c r="W1682" s="21" t="str">
        <f t="shared" si="217"/>
        <v xml:space="preserve"> </v>
      </c>
      <c r="X1682" s="21" t="str">
        <f t="shared" si="218"/>
        <v xml:space="preserve"> </v>
      </c>
    </row>
    <row r="1683" spans="1:24" ht="43.2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211"/>
        <v>42823.083333333328</v>
      </c>
      <c r="K1683">
        <v>1486522484</v>
      </c>
      <c r="L1683" s="10">
        <f t="shared" si="212"/>
        <v>42774.121342592596</v>
      </c>
      <c r="M1683" s="11">
        <f t="shared" si="213"/>
        <v>48.96199074073229</v>
      </c>
      <c r="N1683" t="b">
        <v>0</v>
      </c>
      <c r="O1683" s="9">
        <f t="shared" si="214"/>
        <v>1.0142212307692309</v>
      </c>
      <c r="P1683" s="14">
        <f t="shared" si="215"/>
        <v>74.575090497737563</v>
      </c>
      <c r="Q1683" s="14" t="s">
        <v>8329</v>
      </c>
      <c r="R1683" s="14" t="s">
        <v>8351</v>
      </c>
      <c r="S1683">
        <v>884</v>
      </c>
      <c r="T1683" t="b">
        <v>0</v>
      </c>
      <c r="U1683" t="s">
        <v>8293</v>
      </c>
      <c r="V1683" t="str">
        <f t="shared" si="216"/>
        <v xml:space="preserve"> </v>
      </c>
      <c r="W1683" s="21" t="str">
        <f t="shared" si="217"/>
        <v xml:space="preserve"> </v>
      </c>
      <c r="X1683" s="21" t="str">
        <f t="shared" si="218"/>
        <v xml:space="preserve"> </v>
      </c>
    </row>
    <row r="1684" spans="1:24" ht="43.2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211"/>
        <v>42839.171990740739</v>
      </c>
      <c r="K1684">
        <v>1486962460</v>
      </c>
      <c r="L1684" s="10">
        <f t="shared" si="212"/>
        <v>42779.21365740741</v>
      </c>
      <c r="M1684" s="11">
        <f t="shared" si="213"/>
        <v>59.958333333328483</v>
      </c>
      <c r="N1684" t="b">
        <v>0</v>
      </c>
      <c r="O1684" s="9">
        <f t="shared" si="214"/>
        <v>0</v>
      </c>
      <c r="P1684" s="14">
        <f t="shared" si="215"/>
        <v>0</v>
      </c>
      <c r="Q1684" s="14" t="s">
        <v>8329</v>
      </c>
      <c r="R1684" s="14" t="s">
        <v>8351</v>
      </c>
      <c r="S1684">
        <v>0</v>
      </c>
      <c r="T1684" t="b">
        <v>0</v>
      </c>
      <c r="U1684" t="s">
        <v>8293</v>
      </c>
      <c r="V1684" t="str">
        <f t="shared" si="216"/>
        <v xml:space="preserve"> </v>
      </c>
      <c r="W1684" s="21" t="str">
        <f t="shared" si="217"/>
        <v xml:space="preserve"> </v>
      </c>
      <c r="X1684" s="21" t="str">
        <f t="shared" si="218"/>
        <v xml:space="preserve"> </v>
      </c>
    </row>
    <row r="1685" spans="1:24" ht="43.2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211"/>
        <v>42832.781689814816</v>
      </c>
      <c r="K1685">
        <v>1489517138</v>
      </c>
      <c r="L1685" s="10">
        <f t="shared" si="212"/>
        <v>42808.781689814816</v>
      </c>
      <c r="M1685" s="11">
        <f t="shared" si="213"/>
        <v>24</v>
      </c>
      <c r="N1685" t="b">
        <v>0</v>
      </c>
      <c r="O1685" s="9">
        <f t="shared" si="214"/>
        <v>0.21714285714285714</v>
      </c>
      <c r="P1685" s="14">
        <f t="shared" si="215"/>
        <v>76</v>
      </c>
      <c r="Q1685" s="14" t="s">
        <v>8329</v>
      </c>
      <c r="R1685" s="14" t="s">
        <v>8351</v>
      </c>
      <c r="S1685">
        <v>10</v>
      </c>
      <c r="T1685" t="b">
        <v>0</v>
      </c>
      <c r="U1685" t="s">
        <v>8293</v>
      </c>
      <c r="V1685" t="str">
        <f t="shared" si="216"/>
        <v xml:space="preserve"> </v>
      </c>
      <c r="W1685" s="21" t="str">
        <f t="shared" si="217"/>
        <v xml:space="preserve"> </v>
      </c>
      <c r="X1685" s="21" t="str">
        <f t="shared" si="218"/>
        <v xml:space="preserve"> </v>
      </c>
    </row>
    <row r="1686" spans="1:24" ht="28.8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211"/>
        <v>42811.773622685185</v>
      </c>
      <c r="K1686">
        <v>1487360041</v>
      </c>
      <c r="L1686" s="10">
        <f t="shared" si="212"/>
        <v>42783.815289351856</v>
      </c>
      <c r="M1686" s="11">
        <f t="shared" si="213"/>
        <v>27.958333333328483</v>
      </c>
      <c r="N1686" t="b">
        <v>0</v>
      </c>
      <c r="O1686" s="9">
        <f t="shared" si="214"/>
        <v>1.0912500000000001</v>
      </c>
      <c r="P1686" s="14">
        <f t="shared" si="215"/>
        <v>86.43564356435644</v>
      </c>
      <c r="Q1686" s="14" t="s">
        <v>8329</v>
      </c>
      <c r="R1686" s="14" t="s">
        <v>8351</v>
      </c>
      <c r="S1686">
        <v>101</v>
      </c>
      <c r="T1686" t="b">
        <v>0</v>
      </c>
      <c r="U1686" t="s">
        <v>8293</v>
      </c>
      <c r="V1686" t="str">
        <f t="shared" si="216"/>
        <v xml:space="preserve"> </v>
      </c>
      <c r="W1686" s="21" t="str">
        <f t="shared" si="217"/>
        <v xml:space="preserve"> </v>
      </c>
      <c r="X1686" s="21" t="str">
        <f t="shared" si="218"/>
        <v xml:space="preserve"> </v>
      </c>
    </row>
    <row r="1687" spans="1:24" ht="43.2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211"/>
        <v>42818.208599537036</v>
      </c>
      <c r="K1687">
        <v>1487743223</v>
      </c>
      <c r="L1687" s="10">
        <f t="shared" si="212"/>
        <v>42788.2502662037</v>
      </c>
      <c r="M1687" s="11">
        <f t="shared" si="213"/>
        <v>29.958333333335759</v>
      </c>
      <c r="N1687" t="b">
        <v>0</v>
      </c>
      <c r="O1687" s="9">
        <f t="shared" si="214"/>
        <v>1.0285714285714285</v>
      </c>
      <c r="P1687" s="14">
        <f t="shared" si="215"/>
        <v>24</v>
      </c>
      <c r="Q1687" s="14" t="s">
        <v>8329</v>
      </c>
      <c r="R1687" s="14" t="s">
        <v>8351</v>
      </c>
      <c r="S1687">
        <v>15</v>
      </c>
      <c r="T1687" t="b">
        <v>0</v>
      </c>
      <c r="U1687" t="s">
        <v>8293</v>
      </c>
      <c r="V1687" t="str">
        <f t="shared" si="216"/>
        <v xml:space="preserve"> </v>
      </c>
      <c r="W1687" s="21" t="str">
        <f t="shared" si="217"/>
        <v xml:space="preserve"> </v>
      </c>
      <c r="X1687" s="21" t="str">
        <f t="shared" si="218"/>
        <v xml:space="preserve"> </v>
      </c>
    </row>
    <row r="1688" spans="1:24" ht="43.2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211"/>
        <v>42852.802303240736</v>
      </c>
      <c r="K1688">
        <v>1488140119</v>
      </c>
      <c r="L1688" s="10">
        <f t="shared" si="212"/>
        <v>42792.843969907408</v>
      </c>
      <c r="M1688" s="11">
        <f t="shared" si="213"/>
        <v>59.958333333328483</v>
      </c>
      <c r="N1688" t="b">
        <v>0</v>
      </c>
      <c r="O1688" s="9">
        <f t="shared" si="214"/>
        <v>3.5999999999999999E-3</v>
      </c>
      <c r="P1688" s="14">
        <f t="shared" si="215"/>
        <v>18</v>
      </c>
      <c r="Q1688" s="14" t="s">
        <v>8329</v>
      </c>
      <c r="R1688" s="14" t="s">
        <v>8351</v>
      </c>
      <c r="S1688">
        <v>1</v>
      </c>
      <c r="T1688" t="b">
        <v>0</v>
      </c>
      <c r="U1688" t="s">
        <v>8293</v>
      </c>
      <c r="V1688" t="str">
        <f t="shared" si="216"/>
        <v xml:space="preserve"> </v>
      </c>
      <c r="W1688" s="21" t="str">
        <f t="shared" si="217"/>
        <v xml:space="preserve"> </v>
      </c>
      <c r="X1688" s="21" t="str">
        <f t="shared" si="218"/>
        <v xml:space="preserve"> </v>
      </c>
    </row>
    <row r="1689" spans="1:24" ht="43.2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211"/>
        <v>42835.84375</v>
      </c>
      <c r="K1689">
        <v>1488935245</v>
      </c>
      <c r="L1689" s="10">
        <f t="shared" si="212"/>
        <v>42802.046817129631</v>
      </c>
      <c r="M1689" s="11">
        <f t="shared" si="213"/>
        <v>33.796932870369346</v>
      </c>
      <c r="N1689" t="b">
        <v>0</v>
      </c>
      <c r="O1689" s="9">
        <f t="shared" si="214"/>
        <v>0.3125</v>
      </c>
      <c r="P1689" s="14">
        <f t="shared" si="215"/>
        <v>80.128205128205124</v>
      </c>
      <c r="Q1689" s="14" t="s">
        <v>8329</v>
      </c>
      <c r="R1689" s="14" t="s">
        <v>8351</v>
      </c>
      <c r="S1689">
        <v>39</v>
      </c>
      <c r="T1689" t="b">
        <v>0</v>
      </c>
      <c r="U1689" t="s">
        <v>8293</v>
      </c>
      <c r="V1689" t="str">
        <f t="shared" si="216"/>
        <v xml:space="preserve"> </v>
      </c>
      <c r="W1689" s="21" t="str">
        <f t="shared" si="217"/>
        <v xml:space="preserve"> </v>
      </c>
      <c r="X1689" s="21" t="str">
        <f t="shared" si="218"/>
        <v xml:space="preserve"> </v>
      </c>
    </row>
    <row r="1690" spans="1:24" ht="57.6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211"/>
        <v>42834.492986111116</v>
      </c>
      <c r="K1690">
        <v>1489150194</v>
      </c>
      <c r="L1690" s="10">
        <f t="shared" si="212"/>
        <v>42804.534652777773</v>
      </c>
      <c r="M1690" s="11">
        <f t="shared" si="213"/>
        <v>29.958333333343035</v>
      </c>
      <c r="N1690" t="b">
        <v>0</v>
      </c>
      <c r="O1690" s="9">
        <f t="shared" si="214"/>
        <v>0.443</v>
      </c>
      <c r="P1690" s="14">
        <f t="shared" si="215"/>
        <v>253.14285714285714</v>
      </c>
      <c r="Q1690" s="14" t="s">
        <v>8329</v>
      </c>
      <c r="R1690" s="14" t="s">
        <v>8351</v>
      </c>
      <c r="S1690">
        <v>7</v>
      </c>
      <c r="T1690" t="b">
        <v>0</v>
      </c>
      <c r="U1690" t="s">
        <v>8293</v>
      </c>
      <c r="V1690" t="str">
        <f t="shared" si="216"/>
        <v xml:space="preserve"> </v>
      </c>
      <c r="W1690" s="21" t="str">
        <f t="shared" si="217"/>
        <v xml:space="preserve"> </v>
      </c>
      <c r="X1690" s="21" t="str">
        <f t="shared" si="218"/>
        <v xml:space="preserve"> </v>
      </c>
    </row>
    <row r="1691" spans="1:24" ht="28.8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211"/>
        <v>42810.900810185187</v>
      </c>
      <c r="K1691">
        <v>1487111830</v>
      </c>
      <c r="L1691" s="10">
        <f t="shared" si="212"/>
        <v>42780.942476851851</v>
      </c>
      <c r="M1691" s="11">
        <f t="shared" si="213"/>
        <v>29.958333333335759</v>
      </c>
      <c r="N1691" t="b">
        <v>0</v>
      </c>
      <c r="O1691" s="9">
        <f t="shared" si="214"/>
        <v>1</v>
      </c>
      <c r="P1691" s="14">
        <f t="shared" si="215"/>
        <v>171.42857142857142</v>
      </c>
      <c r="Q1691" s="14" t="s">
        <v>8329</v>
      </c>
      <c r="R1691" s="14" t="s">
        <v>8351</v>
      </c>
      <c r="S1691">
        <v>14</v>
      </c>
      <c r="T1691" t="b">
        <v>0</v>
      </c>
      <c r="U1691" t="s">
        <v>8293</v>
      </c>
      <c r="V1691" t="str">
        <f t="shared" si="216"/>
        <v xml:space="preserve"> </v>
      </c>
      <c r="W1691" s="21" t="str">
        <f t="shared" si="217"/>
        <v xml:space="preserve"> </v>
      </c>
      <c r="X1691" s="21" t="str">
        <f t="shared" si="218"/>
        <v xml:space="preserve"> </v>
      </c>
    </row>
    <row r="1692" spans="1:24" ht="43.2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211"/>
        <v>42831.389374999999</v>
      </c>
      <c r="K1692">
        <v>1488882042</v>
      </c>
      <c r="L1692" s="10">
        <f t="shared" si="212"/>
        <v>42801.43104166667</v>
      </c>
      <c r="M1692" s="11">
        <f t="shared" si="213"/>
        <v>29.958333333328483</v>
      </c>
      <c r="N1692" t="b">
        <v>0</v>
      </c>
      <c r="O1692" s="9">
        <f t="shared" si="214"/>
        <v>0.254</v>
      </c>
      <c r="P1692" s="14">
        <f t="shared" si="215"/>
        <v>57.727272727272727</v>
      </c>
      <c r="Q1692" s="14" t="s">
        <v>8329</v>
      </c>
      <c r="R1692" s="14" t="s">
        <v>8351</v>
      </c>
      <c r="S1692">
        <v>11</v>
      </c>
      <c r="T1692" t="b">
        <v>0</v>
      </c>
      <c r="U1692" t="s">
        <v>8293</v>
      </c>
      <c r="V1692" t="str">
        <f t="shared" si="216"/>
        <v xml:space="preserve"> </v>
      </c>
      <c r="W1692" s="21" t="str">
        <f t="shared" si="217"/>
        <v xml:space="preserve"> </v>
      </c>
      <c r="X1692" s="21" t="str">
        <f t="shared" si="218"/>
        <v xml:space="preserve"> </v>
      </c>
    </row>
    <row r="1693" spans="1:24" ht="43.2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211"/>
        <v>42828.041666666672</v>
      </c>
      <c r="K1693">
        <v>1488387008</v>
      </c>
      <c r="L1693" s="10">
        <f t="shared" si="212"/>
        <v>42795.701481481476</v>
      </c>
      <c r="M1693" s="11">
        <f t="shared" si="213"/>
        <v>32.340185185195878</v>
      </c>
      <c r="N1693" t="b">
        <v>0</v>
      </c>
      <c r="O1693" s="9">
        <f t="shared" si="214"/>
        <v>0.33473333333333333</v>
      </c>
      <c r="P1693" s="14">
        <f t="shared" si="215"/>
        <v>264.26315789473682</v>
      </c>
      <c r="Q1693" s="14" t="s">
        <v>8329</v>
      </c>
      <c r="R1693" s="14" t="s">
        <v>8351</v>
      </c>
      <c r="S1693">
        <v>38</v>
      </c>
      <c r="T1693" t="b">
        <v>0</v>
      </c>
      <c r="U1693" t="s">
        <v>8293</v>
      </c>
      <c r="V1693" t="str">
        <f t="shared" si="216"/>
        <v xml:space="preserve"> </v>
      </c>
      <c r="W1693" s="21" t="str">
        <f t="shared" si="217"/>
        <v xml:space="preserve"> </v>
      </c>
      <c r="X1693" s="21" t="str">
        <f t="shared" si="218"/>
        <v xml:space="preserve"> </v>
      </c>
    </row>
    <row r="1694" spans="1:24" ht="43.2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211"/>
        <v>42820.999305555553</v>
      </c>
      <c r="K1694">
        <v>1487734667</v>
      </c>
      <c r="L1694" s="10">
        <f t="shared" si="212"/>
        <v>42788.151238425926</v>
      </c>
      <c r="M1694" s="11">
        <f t="shared" si="213"/>
        <v>32.848067129627452</v>
      </c>
      <c r="N1694" t="b">
        <v>0</v>
      </c>
      <c r="O1694" s="9">
        <f t="shared" si="214"/>
        <v>0.47799999999999998</v>
      </c>
      <c r="P1694" s="14">
        <f t="shared" si="215"/>
        <v>159.33333333333334</v>
      </c>
      <c r="Q1694" s="14" t="s">
        <v>8329</v>
      </c>
      <c r="R1694" s="14" t="s">
        <v>8351</v>
      </c>
      <c r="S1694">
        <v>15</v>
      </c>
      <c r="T1694" t="b">
        <v>0</v>
      </c>
      <c r="U1694" t="s">
        <v>8293</v>
      </c>
      <c r="V1694" t="str">
        <f t="shared" si="216"/>
        <v xml:space="preserve"> </v>
      </c>
      <c r="W1694" s="21" t="str">
        <f t="shared" si="217"/>
        <v xml:space="preserve"> </v>
      </c>
      <c r="X1694" s="21" t="str">
        <f t="shared" si="218"/>
        <v xml:space="preserve"> </v>
      </c>
    </row>
    <row r="1695" spans="1:24" ht="43.2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211"/>
        <v>42834.833333333328</v>
      </c>
      <c r="K1695">
        <v>1489097112</v>
      </c>
      <c r="L1695" s="10">
        <f t="shared" si="212"/>
        <v>42803.920277777783</v>
      </c>
      <c r="M1695" s="11">
        <f t="shared" si="213"/>
        <v>30.913055555545725</v>
      </c>
      <c r="N1695" t="b">
        <v>0</v>
      </c>
      <c r="O1695" s="9">
        <f t="shared" si="214"/>
        <v>9.3333333333333338E-2</v>
      </c>
      <c r="P1695" s="14">
        <f t="shared" si="215"/>
        <v>35</v>
      </c>
      <c r="Q1695" s="14" t="s">
        <v>8329</v>
      </c>
      <c r="R1695" s="14" t="s">
        <v>8351</v>
      </c>
      <c r="S1695">
        <v>8</v>
      </c>
      <c r="T1695" t="b">
        <v>0</v>
      </c>
      <c r="U1695" t="s">
        <v>8293</v>
      </c>
      <c r="V1695" t="str">
        <f t="shared" si="216"/>
        <v xml:space="preserve"> </v>
      </c>
      <c r="W1695" s="21" t="str">
        <f t="shared" si="217"/>
        <v xml:space="preserve"> </v>
      </c>
      <c r="X1695" s="21" t="str">
        <f t="shared" si="218"/>
        <v xml:space="preserve"> </v>
      </c>
    </row>
    <row r="1696" spans="1:24" ht="43.2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211"/>
        <v>42821.191666666666</v>
      </c>
      <c r="K1696">
        <v>1488038674</v>
      </c>
      <c r="L1696" s="10">
        <f t="shared" si="212"/>
        <v>42791.669837962967</v>
      </c>
      <c r="M1696" s="11">
        <f t="shared" si="213"/>
        <v>29.521828703698702</v>
      </c>
      <c r="N1696" t="b">
        <v>0</v>
      </c>
      <c r="O1696" s="9">
        <f t="shared" si="214"/>
        <v>5.0000000000000001E-4</v>
      </c>
      <c r="P1696" s="14">
        <f t="shared" si="215"/>
        <v>5</v>
      </c>
      <c r="Q1696" s="14" t="s">
        <v>8329</v>
      </c>
      <c r="R1696" s="14" t="s">
        <v>8351</v>
      </c>
      <c r="S1696">
        <v>1</v>
      </c>
      <c r="T1696" t="b">
        <v>0</v>
      </c>
      <c r="U1696" t="s">
        <v>8293</v>
      </c>
      <c r="V1696" t="str">
        <f t="shared" si="216"/>
        <v xml:space="preserve"> </v>
      </c>
      <c r="W1696" s="21" t="str">
        <f t="shared" si="217"/>
        <v xml:space="preserve"> </v>
      </c>
      <c r="X1696" s="21" t="str">
        <f t="shared" si="218"/>
        <v xml:space="preserve"> </v>
      </c>
    </row>
    <row r="1697" spans="1:24" ht="57.6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211"/>
        <v>42835.041666666672</v>
      </c>
      <c r="K1697">
        <v>1488847514</v>
      </c>
      <c r="L1697" s="10">
        <f t="shared" si="212"/>
        <v>42801.031412037039</v>
      </c>
      <c r="M1697" s="11">
        <f t="shared" si="213"/>
        <v>34.010254629632982</v>
      </c>
      <c r="N1697" t="b">
        <v>0</v>
      </c>
      <c r="O1697" s="9">
        <f t="shared" si="214"/>
        <v>0.11708333333333333</v>
      </c>
      <c r="P1697" s="14">
        <f t="shared" si="215"/>
        <v>61.086956521739133</v>
      </c>
      <c r="Q1697" s="14" t="s">
        <v>8329</v>
      </c>
      <c r="R1697" s="14" t="s">
        <v>8351</v>
      </c>
      <c r="S1697">
        <v>23</v>
      </c>
      <c r="T1697" t="b">
        <v>0</v>
      </c>
      <c r="U1697" t="s">
        <v>8293</v>
      </c>
      <c r="V1697" t="str">
        <f t="shared" si="216"/>
        <v xml:space="preserve"> </v>
      </c>
      <c r="W1697" s="21" t="str">
        <f t="shared" si="217"/>
        <v xml:space="preserve"> </v>
      </c>
      <c r="X1697" s="21" t="str">
        <f t="shared" si="218"/>
        <v xml:space="preserve"> </v>
      </c>
    </row>
    <row r="1698" spans="1:24" ht="43.2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211"/>
        <v>42826.027905092589</v>
      </c>
      <c r="K1698">
        <v>1488418811</v>
      </c>
      <c r="L1698" s="10">
        <f t="shared" si="212"/>
        <v>42796.069571759261</v>
      </c>
      <c r="M1698" s="11">
        <f t="shared" si="213"/>
        <v>29.958333333328483</v>
      </c>
      <c r="N1698" t="b">
        <v>0</v>
      </c>
      <c r="O1698" s="9">
        <f t="shared" si="214"/>
        <v>0</v>
      </c>
      <c r="P1698" s="14">
        <f t="shared" si="215"/>
        <v>0</v>
      </c>
      <c r="Q1698" s="14" t="s">
        <v>8329</v>
      </c>
      <c r="R1698" s="14" t="s">
        <v>8351</v>
      </c>
      <c r="S1698">
        <v>0</v>
      </c>
      <c r="T1698" t="b">
        <v>0</v>
      </c>
      <c r="U1698" t="s">
        <v>8293</v>
      </c>
      <c r="V1698" t="str">
        <f t="shared" si="216"/>
        <v xml:space="preserve"> </v>
      </c>
      <c r="W1698" s="21" t="str">
        <f t="shared" si="217"/>
        <v xml:space="preserve"> </v>
      </c>
      <c r="X1698" s="21" t="str">
        <f t="shared" si="218"/>
        <v xml:space="preserve"> </v>
      </c>
    </row>
    <row r="1699" spans="1:24" ht="43.2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211"/>
        <v>42834.991296296299</v>
      </c>
      <c r="K1699">
        <v>1489193248</v>
      </c>
      <c r="L1699" s="10">
        <f t="shared" si="212"/>
        <v>42805.032962962956</v>
      </c>
      <c r="M1699" s="11">
        <f t="shared" si="213"/>
        <v>29.958333333343035</v>
      </c>
      <c r="N1699" t="b">
        <v>0</v>
      </c>
      <c r="O1699" s="9">
        <f t="shared" si="214"/>
        <v>0.20208000000000001</v>
      </c>
      <c r="P1699" s="14">
        <f t="shared" si="215"/>
        <v>114.81818181818181</v>
      </c>
      <c r="Q1699" s="14" t="s">
        <v>8329</v>
      </c>
      <c r="R1699" s="14" t="s">
        <v>8351</v>
      </c>
      <c r="S1699">
        <v>22</v>
      </c>
      <c r="T1699" t="b">
        <v>0</v>
      </c>
      <c r="U1699" t="s">
        <v>8293</v>
      </c>
      <c r="V1699" t="str">
        <f t="shared" si="216"/>
        <v xml:space="preserve"> </v>
      </c>
      <c r="W1699" s="21" t="str">
        <f t="shared" si="217"/>
        <v xml:space="preserve"> </v>
      </c>
      <c r="X1699" s="21" t="str">
        <f t="shared" si="218"/>
        <v xml:space="preserve"> </v>
      </c>
    </row>
    <row r="1700" spans="1:24" ht="72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211"/>
        <v>42820.147916666669</v>
      </c>
      <c r="K1700">
        <v>1488430760</v>
      </c>
      <c r="L1700" s="10">
        <f t="shared" si="212"/>
        <v>42796.207870370374</v>
      </c>
      <c r="M1700" s="11">
        <f t="shared" si="213"/>
        <v>23.940046296294895</v>
      </c>
      <c r="N1700" t="b">
        <v>0</v>
      </c>
      <c r="O1700" s="9">
        <f t="shared" si="214"/>
        <v>0</v>
      </c>
      <c r="P1700" s="14">
        <f t="shared" si="215"/>
        <v>0</v>
      </c>
      <c r="Q1700" s="14" t="s">
        <v>8329</v>
      </c>
      <c r="R1700" s="14" t="s">
        <v>8351</v>
      </c>
      <c r="S1700">
        <v>0</v>
      </c>
      <c r="T1700" t="b">
        <v>0</v>
      </c>
      <c r="U1700" t="s">
        <v>8293</v>
      </c>
      <c r="V1700" t="str">
        <f t="shared" si="216"/>
        <v xml:space="preserve"> </v>
      </c>
      <c r="W1700" s="21" t="str">
        <f t="shared" si="217"/>
        <v xml:space="preserve"> </v>
      </c>
      <c r="X1700" s="21" t="str">
        <f t="shared" si="218"/>
        <v xml:space="preserve"> </v>
      </c>
    </row>
    <row r="1701" spans="1:24" ht="43.2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211"/>
        <v>42836.863946759258</v>
      </c>
      <c r="K1701">
        <v>1489351445</v>
      </c>
      <c r="L1701" s="10">
        <f t="shared" si="212"/>
        <v>42806.863946759258</v>
      </c>
      <c r="M1701" s="11">
        <f t="shared" si="213"/>
        <v>30</v>
      </c>
      <c r="N1701" t="b">
        <v>0</v>
      </c>
      <c r="O1701" s="9">
        <f t="shared" si="214"/>
        <v>4.2311459353574929E-2</v>
      </c>
      <c r="P1701" s="14">
        <f t="shared" si="215"/>
        <v>54</v>
      </c>
      <c r="Q1701" s="14" t="s">
        <v>8329</v>
      </c>
      <c r="R1701" s="14" t="s">
        <v>8351</v>
      </c>
      <c r="S1701">
        <v>4</v>
      </c>
      <c r="T1701" t="b">
        <v>0</v>
      </c>
      <c r="U1701" t="s">
        <v>8293</v>
      </c>
      <c r="V1701" t="str">
        <f t="shared" si="216"/>
        <v xml:space="preserve"> </v>
      </c>
      <c r="W1701" s="21" t="str">
        <f t="shared" si="217"/>
        <v xml:space="preserve"> </v>
      </c>
      <c r="X1701" s="21" t="str">
        <f t="shared" si="218"/>
        <v xml:space="preserve"> </v>
      </c>
    </row>
    <row r="1702" spans="1:24" ht="43.2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211"/>
        <v>42826.166666666672</v>
      </c>
      <c r="K1702">
        <v>1488418990</v>
      </c>
      <c r="L1702" s="10">
        <f t="shared" si="212"/>
        <v>42796.071643518517</v>
      </c>
      <c r="M1702" s="11">
        <f t="shared" si="213"/>
        <v>30.095023148154723</v>
      </c>
      <c r="N1702" t="b">
        <v>0</v>
      </c>
      <c r="O1702" s="9">
        <f t="shared" si="214"/>
        <v>0.2606</v>
      </c>
      <c r="P1702" s="14">
        <f t="shared" si="215"/>
        <v>65.974683544303801</v>
      </c>
      <c r="Q1702" s="14" t="s">
        <v>8329</v>
      </c>
      <c r="R1702" s="14" t="s">
        <v>8351</v>
      </c>
      <c r="S1702">
        <v>79</v>
      </c>
      <c r="T1702" t="b">
        <v>0</v>
      </c>
      <c r="U1702" t="s">
        <v>8293</v>
      </c>
      <c r="V1702" t="str">
        <f t="shared" si="216"/>
        <v xml:space="preserve"> </v>
      </c>
      <c r="W1702" s="21" t="str">
        <f t="shared" si="217"/>
        <v xml:space="preserve"> </v>
      </c>
      <c r="X1702" s="21" t="str">
        <f t="shared" si="218"/>
        <v xml:space="preserve"> </v>
      </c>
    </row>
    <row r="1703" spans="1:24" ht="43.2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211"/>
        <v>42019.664409722223</v>
      </c>
      <c r="K1703">
        <v>1418745405</v>
      </c>
      <c r="L1703" s="10">
        <f t="shared" si="212"/>
        <v>41989.664409722223</v>
      </c>
      <c r="M1703" s="11">
        <f t="shared" si="213"/>
        <v>30</v>
      </c>
      <c r="N1703" t="b">
        <v>0</v>
      </c>
      <c r="O1703" s="9">
        <f t="shared" si="214"/>
        <v>1.9801980198019802E-3</v>
      </c>
      <c r="P1703" s="14">
        <f t="shared" si="215"/>
        <v>5</v>
      </c>
      <c r="Q1703" s="14" t="s">
        <v>8329</v>
      </c>
      <c r="R1703" s="14" t="s">
        <v>8351</v>
      </c>
      <c r="S1703">
        <v>2</v>
      </c>
      <c r="T1703" t="b">
        <v>0</v>
      </c>
      <c r="U1703" t="s">
        <v>8293</v>
      </c>
      <c r="V1703" t="str">
        <f t="shared" si="216"/>
        <v xml:space="preserve"> </v>
      </c>
      <c r="W1703" s="21">
        <f t="shared" si="217"/>
        <v>2</v>
      </c>
      <c r="X1703" s="21" t="str">
        <f t="shared" si="218"/>
        <v xml:space="preserve"> </v>
      </c>
    </row>
    <row r="1704" spans="1:24" ht="28.8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211"/>
        <v>42093.828125</v>
      </c>
      <c r="K1704">
        <v>1425156750</v>
      </c>
      <c r="L1704" s="10">
        <f t="shared" si="212"/>
        <v>42063.869791666672</v>
      </c>
      <c r="M1704" s="11">
        <f t="shared" si="213"/>
        <v>29.958333333328483</v>
      </c>
      <c r="N1704" t="b">
        <v>0</v>
      </c>
      <c r="O1704" s="9">
        <f t="shared" si="214"/>
        <v>6.0606060606060605E-5</v>
      </c>
      <c r="P1704" s="14">
        <f t="shared" si="215"/>
        <v>1</v>
      </c>
      <c r="Q1704" s="14" t="s">
        <v>8329</v>
      </c>
      <c r="R1704" s="14" t="s">
        <v>8351</v>
      </c>
      <c r="S1704">
        <v>1</v>
      </c>
      <c r="T1704" t="b">
        <v>0</v>
      </c>
      <c r="U1704" t="s">
        <v>8293</v>
      </c>
      <c r="V1704" t="str">
        <f t="shared" si="216"/>
        <v xml:space="preserve"> </v>
      </c>
      <c r="W1704" s="21">
        <f t="shared" si="217"/>
        <v>1</v>
      </c>
      <c r="X1704" s="21" t="str">
        <f t="shared" si="218"/>
        <v xml:space="preserve"> </v>
      </c>
    </row>
    <row r="1705" spans="1:24" ht="43.2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211"/>
        <v>42247.281678240746</v>
      </c>
      <c r="K1705">
        <v>1435819537</v>
      </c>
      <c r="L1705" s="10">
        <f t="shared" si="212"/>
        <v>42187.281678240746</v>
      </c>
      <c r="M1705" s="11">
        <f t="shared" si="213"/>
        <v>60</v>
      </c>
      <c r="N1705" t="b">
        <v>0</v>
      </c>
      <c r="O1705" s="9">
        <f t="shared" si="214"/>
        <v>1.0200000000000001E-2</v>
      </c>
      <c r="P1705" s="14">
        <f t="shared" si="215"/>
        <v>25.5</v>
      </c>
      <c r="Q1705" s="14" t="s">
        <v>8329</v>
      </c>
      <c r="R1705" s="14" t="s">
        <v>8351</v>
      </c>
      <c r="S1705">
        <v>2</v>
      </c>
      <c r="T1705" t="b">
        <v>0</v>
      </c>
      <c r="U1705" t="s">
        <v>8293</v>
      </c>
      <c r="V1705" t="str">
        <f t="shared" si="216"/>
        <v xml:space="preserve"> </v>
      </c>
      <c r="W1705" s="21">
        <f t="shared" si="217"/>
        <v>2</v>
      </c>
      <c r="X1705" s="21" t="str">
        <f t="shared" si="218"/>
        <v xml:space="preserve"> </v>
      </c>
    </row>
    <row r="1706" spans="1:24" ht="43.2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211"/>
        <v>42051.139733796299</v>
      </c>
      <c r="K1706">
        <v>1421464873</v>
      </c>
      <c r="L1706" s="10">
        <f t="shared" si="212"/>
        <v>42021.139733796299</v>
      </c>
      <c r="M1706" s="11">
        <f t="shared" si="213"/>
        <v>30</v>
      </c>
      <c r="N1706" t="b">
        <v>0</v>
      </c>
      <c r="O1706" s="9">
        <f t="shared" si="214"/>
        <v>0.65100000000000002</v>
      </c>
      <c r="P1706" s="14">
        <f t="shared" si="215"/>
        <v>118.36363636363636</v>
      </c>
      <c r="Q1706" s="14" t="s">
        <v>8329</v>
      </c>
      <c r="R1706" s="14" t="s">
        <v>8351</v>
      </c>
      <c r="S1706">
        <v>11</v>
      </c>
      <c r="T1706" t="b">
        <v>0</v>
      </c>
      <c r="U1706" t="s">
        <v>8293</v>
      </c>
      <c r="V1706" t="str">
        <f t="shared" si="216"/>
        <v xml:space="preserve"> </v>
      </c>
      <c r="W1706" s="21">
        <f t="shared" si="217"/>
        <v>11</v>
      </c>
      <c r="X1706" s="21" t="str">
        <f t="shared" si="218"/>
        <v xml:space="preserve"> </v>
      </c>
    </row>
    <row r="1707" spans="1:24" ht="43.2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211"/>
        <v>42256.666666666672</v>
      </c>
      <c r="K1707">
        <v>1440807846</v>
      </c>
      <c r="L1707" s="10">
        <f t="shared" si="212"/>
        <v>42245.016736111109</v>
      </c>
      <c r="M1707" s="11">
        <f t="shared" si="213"/>
        <v>11.649930555562605</v>
      </c>
      <c r="N1707" t="b">
        <v>0</v>
      </c>
      <c r="O1707" s="9">
        <f t="shared" si="214"/>
        <v>0</v>
      </c>
      <c r="P1707" s="14">
        <f t="shared" si="215"/>
        <v>0</v>
      </c>
      <c r="Q1707" s="14" t="s">
        <v>8329</v>
      </c>
      <c r="R1707" s="14" t="s">
        <v>8351</v>
      </c>
      <c r="S1707">
        <v>0</v>
      </c>
      <c r="T1707" t="b">
        <v>0</v>
      </c>
      <c r="U1707" t="s">
        <v>8293</v>
      </c>
      <c r="V1707" t="str">
        <f t="shared" si="216"/>
        <v xml:space="preserve"> </v>
      </c>
      <c r="W1707" s="21">
        <f t="shared" si="217"/>
        <v>0</v>
      </c>
      <c r="X1707" s="21" t="str">
        <f t="shared" si="218"/>
        <v xml:space="preserve"> </v>
      </c>
    </row>
    <row r="1708" spans="1:24" ht="43.2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211"/>
        <v>42239.306388888886</v>
      </c>
      <c r="K1708">
        <v>1435130472</v>
      </c>
      <c r="L1708" s="10">
        <f t="shared" si="212"/>
        <v>42179.306388888886</v>
      </c>
      <c r="M1708" s="11">
        <f t="shared" si="213"/>
        <v>60</v>
      </c>
      <c r="N1708" t="b">
        <v>0</v>
      </c>
      <c r="O1708" s="9">
        <f t="shared" si="214"/>
        <v>0</v>
      </c>
      <c r="P1708" s="14">
        <f t="shared" si="215"/>
        <v>0</v>
      </c>
      <c r="Q1708" s="14" t="s">
        <v>8329</v>
      </c>
      <c r="R1708" s="14" t="s">
        <v>8351</v>
      </c>
      <c r="S1708">
        <v>0</v>
      </c>
      <c r="T1708" t="b">
        <v>0</v>
      </c>
      <c r="U1708" t="s">
        <v>8293</v>
      </c>
      <c r="V1708" t="str">
        <f t="shared" si="216"/>
        <v xml:space="preserve"> </v>
      </c>
      <c r="W1708" s="21">
        <f t="shared" si="217"/>
        <v>0</v>
      </c>
      <c r="X1708" s="21" t="str">
        <f t="shared" si="218"/>
        <v xml:space="preserve"> </v>
      </c>
    </row>
    <row r="1709" spans="1:24" ht="43.2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211"/>
        <v>42457.679340277777</v>
      </c>
      <c r="K1709">
        <v>1456593495</v>
      </c>
      <c r="L1709" s="10">
        <f t="shared" si="212"/>
        <v>42427.721006944441</v>
      </c>
      <c r="M1709" s="11">
        <f t="shared" si="213"/>
        <v>29.958333333335759</v>
      </c>
      <c r="N1709" t="b">
        <v>0</v>
      </c>
      <c r="O1709" s="9">
        <f t="shared" si="214"/>
        <v>9.74E-2</v>
      </c>
      <c r="P1709" s="14">
        <f t="shared" si="215"/>
        <v>54.111111111111114</v>
      </c>
      <c r="Q1709" s="14" t="s">
        <v>8329</v>
      </c>
      <c r="R1709" s="14" t="s">
        <v>8351</v>
      </c>
      <c r="S1709">
        <v>9</v>
      </c>
      <c r="T1709" t="b">
        <v>0</v>
      </c>
      <c r="U1709" t="s">
        <v>8293</v>
      </c>
      <c r="V1709" t="str">
        <f t="shared" si="216"/>
        <v xml:space="preserve"> </v>
      </c>
      <c r="W1709" s="21">
        <f t="shared" si="217"/>
        <v>9</v>
      </c>
      <c r="X1709" s="21" t="str">
        <f t="shared" si="218"/>
        <v xml:space="preserve"> </v>
      </c>
    </row>
    <row r="1710" spans="1:24" ht="57.6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211"/>
        <v>42491.866967592592</v>
      </c>
      <c r="K1710">
        <v>1458679706</v>
      </c>
      <c r="L1710" s="10">
        <f t="shared" si="212"/>
        <v>42451.866967592592</v>
      </c>
      <c r="M1710" s="11">
        <f t="shared" si="213"/>
        <v>40</v>
      </c>
      <c r="N1710" t="b">
        <v>0</v>
      </c>
      <c r="O1710" s="9">
        <f t="shared" si="214"/>
        <v>0</v>
      </c>
      <c r="P1710" s="14">
        <f t="shared" si="215"/>
        <v>0</v>
      </c>
      <c r="Q1710" s="14" t="s">
        <v>8329</v>
      </c>
      <c r="R1710" s="14" t="s">
        <v>8351</v>
      </c>
      <c r="S1710">
        <v>0</v>
      </c>
      <c r="T1710" t="b">
        <v>0</v>
      </c>
      <c r="U1710" t="s">
        <v>8293</v>
      </c>
      <c r="V1710" t="str">
        <f t="shared" si="216"/>
        <v xml:space="preserve"> </v>
      </c>
      <c r="W1710" s="21">
        <f t="shared" si="217"/>
        <v>0</v>
      </c>
      <c r="X1710" s="21" t="str">
        <f t="shared" si="218"/>
        <v xml:space="preserve"> </v>
      </c>
    </row>
    <row r="1711" spans="1:24" ht="43.2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211"/>
        <v>41882.818749999999</v>
      </c>
      <c r="K1711">
        <v>1405949514</v>
      </c>
      <c r="L1711" s="10">
        <f t="shared" si="212"/>
        <v>41841.56381944444</v>
      </c>
      <c r="M1711" s="11">
        <f t="shared" si="213"/>
        <v>41.254930555558531</v>
      </c>
      <c r="N1711" t="b">
        <v>0</v>
      </c>
      <c r="O1711" s="9">
        <f t="shared" si="214"/>
        <v>4.8571428571428571E-2</v>
      </c>
      <c r="P1711" s="14">
        <f t="shared" si="215"/>
        <v>21.25</v>
      </c>
      <c r="Q1711" s="14" t="s">
        <v>8329</v>
      </c>
      <c r="R1711" s="14" t="s">
        <v>8351</v>
      </c>
      <c r="S1711">
        <v>4</v>
      </c>
      <c r="T1711" t="b">
        <v>0</v>
      </c>
      <c r="U1711" t="s">
        <v>8293</v>
      </c>
      <c r="V1711" t="str">
        <f t="shared" si="216"/>
        <v xml:space="preserve"> </v>
      </c>
      <c r="W1711" s="21">
        <f t="shared" si="217"/>
        <v>4</v>
      </c>
      <c r="X1711" s="21" t="str">
        <f t="shared" si="218"/>
        <v xml:space="preserve"> </v>
      </c>
    </row>
    <row r="1712" spans="1:24" ht="28.8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211"/>
        <v>42387.541666666672</v>
      </c>
      <c r="K1712">
        <v>1449151888</v>
      </c>
      <c r="L1712" s="10">
        <f t="shared" si="212"/>
        <v>42341.59129629629</v>
      </c>
      <c r="M1712" s="11">
        <f t="shared" si="213"/>
        <v>45.950370370381279</v>
      </c>
      <c r="N1712" t="b">
        <v>0</v>
      </c>
      <c r="O1712" s="9">
        <f t="shared" si="214"/>
        <v>6.7999999999999996E-3</v>
      </c>
      <c r="P1712" s="14">
        <f t="shared" si="215"/>
        <v>34</v>
      </c>
      <c r="Q1712" s="14" t="s">
        <v>8329</v>
      </c>
      <c r="R1712" s="14" t="s">
        <v>8351</v>
      </c>
      <c r="S1712">
        <v>1</v>
      </c>
      <c r="T1712" t="b">
        <v>0</v>
      </c>
      <c r="U1712" t="s">
        <v>8293</v>
      </c>
      <c r="V1712" t="str">
        <f t="shared" si="216"/>
        <v xml:space="preserve"> </v>
      </c>
      <c r="W1712" s="21">
        <f t="shared" si="217"/>
        <v>1</v>
      </c>
      <c r="X1712" s="21" t="str">
        <f t="shared" si="218"/>
        <v xml:space="preserve"> </v>
      </c>
    </row>
    <row r="1713" spans="1:24" ht="43.2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211"/>
        <v>41883.646226851852</v>
      </c>
      <c r="K1713">
        <v>1406907034</v>
      </c>
      <c r="L1713" s="10">
        <f t="shared" si="212"/>
        <v>41852.646226851852</v>
      </c>
      <c r="M1713" s="11">
        <f t="shared" si="213"/>
        <v>31</v>
      </c>
      <c r="N1713" t="b">
        <v>0</v>
      </c>
      <c r="O1713" s="9">
        <f t="shared" si="214"/>
        <v>0.105</v>
      </c>
      <c r="P1713" s="14">
        <f t="shared" si="215"/>
        <v>525</v>
      </c>
      <c r="Q1713" s="14" t="s">
        <v>8329</v>
      </c>
      <c r="R1713" s="14" t="s">
        <v>8351</v>
      </c>
      <c r="S1713">
        <v>2</v>
      </c>
      <c r="T1713" t="b">
        <v>0</v>
      </c>
      <c r="U1713" t="s">
        <v>8293</v>
      </c>
      <c r="V1713" t="str">
        <f t="shared" si="216"/>
        <v xml:space="preserve"> </v>
      </c>
      <c r="W1713" s="21">
        <f t="shared" si="217"/>
        <v>2</v>
      </c>
      <c r="X1713" s="21" t="str">
        <f t="shared" si="218"/>
        <v xml:space="preserve"> </v>
      </c>
    </row>
    <row r="1714" spans="1:24" ht="57.6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211"/>
        <v>42185.913807870369</v>
      </c>
      <c r="K1714">
        <v>1430517353</v>
      </c>
      <c r="L1714" s="10">
        <f t="shared" si="212"/>
        <v>42125.913807870369</v>
      </c>
      <c r="M1714" s="11">
        <f t="shared" si="213"/>
        <v>60</v>
      </c>
      <c r="N1714" t="b">
        <v>0</v>
      </c>
      <c r="O1714" s="9">
        <f t="shared" si="214"/>
        <v>0</v>
      </c>
      <c r="P1714" s="14">
        <f t="shared" si="215"/>
        <v>0</v>
      </c>
      <c r="Q1714" s="14" t="s">
        <v>8329</v>
      </c>
      <c r="R1714" s="14" t="s">
        <v>8351</v>
      </c>
      <c r="S1714">
        <v>0</v>
      </c>
      <c r="T1714" t="b">
        <v>0</v>
      </c>
      <c r="U1714" t="s">
        <v>8293</v>
      </c>
      <c r="V1714" t="str">
        <f t="shared" si="216"/>
        <v xml:space="preserve"> </v>
      </c>
      <c r="W1714" s="21">
        <f t="shared" si="217"/>
        <v>0</v>
      </c>
      <c r="X1714" s="21" t="str">
        <f t="shared" si="218"/>
        <v xml:space="preserve"> </v>
      </c>
    </row>
    <row r="1715" spans="1:24" ht="57.6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211"/>
        <v>41917.801064814819</v>
      </c>
      <c r="K1715">
        <v>1409944412</v>
      </c>
      <c r="L1715" s="10">
        <f t="shared" si="212"/>
        <v>41887.801064814819</v>
      </c>
      <c r="M1715" s="11">
        <f t="shared" si="213"/>
        <v>30</v>
      </c>
      <c r="N1715" t="b">
        <v>0</v>
      </c>
      <c r="O1715" s="9">
        <f t="shared" si="214"/>
        <v>1.6666666666666666E-2</v>
      </c>
      <c r="P1715" s="14">
        <f t="shared" si="215"/>
        <v>50</v>
      </c>
      <c r="Q1715" s="14" t="s">
        <v>8329</v>
      </c>
      <c r="R1715" s="14" t="s">
        <v>8351</v>
      </c>
      <c r="S1715">
        <v>1</v>
      </c>
      <c r="T1715" t="b">
        <v>0</v>
      </c>
      <c r="U1715" t="s">
        <v>8293</v>
      </c>
      <c r="V1715" t="str">
        <f t="shared" si="216"/>
        <v xml:space="preserve"> </v>
      </c>
      <c r="W1715" s="21">
        <f t="shared" si="217"/>
        <v>1</v>
      </c>
      <c r="X1715" s="21" t="str">
        <f t="shared" si="218"/>
        <v xml:space="preserve"> </v>
      </c>
    </row>
    <row r="1716" spans="1:24" ht="43.2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211"/>
        <v>42125.918530092589</v>
      </c>
      <c r="K1716">
        <v>1427925761</v>
      </c>
      <c r="L1716" s="10">
        <f t="shared" si="212"/>
        <v>42095.918530092589</v>
      </c>
      <c r="M1716" s="11">
        <f t="shared" si="213"/>
        <v>30</v>
      </c>
      <c r="N1716" t="b">
        <v>0</v>
      </c>
      <c r="O1716" s="9">
        <f t="shared" si="214"/>
        <v>7.868E-2</v>
      </c>
      <c r="P1716" s="14">
        <f t="shared" si="215"/>
        <v>115.70588235294117</v>
      </c>
      <c r="Q1716" s="14" t="s">
        <v>8329</v>
      </c>
      <c r="R1716" s="14" t="s">
        <v>8351</v>
      </c>
      <c r="S1716">
        <v>17</v>
      </c>
      <c r="T1716" t="b">
        <v>0</v>
      </c>
      <c r="U1716" t="s">
        <v>8293</v>
      </c>
      <c r="V1716" t="str">
        <f t="shared" si="216"/>
        <v xml:space="preserve"> </v>
      </c>
      <c r="W1716" s="21">
        <f t="shared" si="217"/>
        <v>17</v>
      </c>
      <c r="X1716" s="21" t="str">
        <f t="shared" si="218"/>
        <v xml:space="preserve"> </v>
      </c>
    </row>
    <row r="1717" spans="1:24" ht="43.2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211"/>
        <v>42094.140277777777</v>
      </c>
      <c r="K1717">
        <v>1425186785</v>
      </c>
      <c r="L1717" s="10">
        <f t="shared" si="212"/>
        <v>42064.217418981483</v>
      </c>
      <c r="M1717" s="11">
        <f t="shared" si="213"/>
        <v>29.92285879629344</v>
      </c>
      <c r="N1717" t="b">
        <v>0</v>
      </c>
      <c r="O1717" s="9">
        <f t="shared" si="214"/>
        <v>2.2000000000000001E-3</v>
      </c>
      <c r="P1717" s="14">
        <f t="shared" si="215"/>
        <v>5.5</v>
      </c>
      <c r="Q1717" s="14" t="s">
        <v>8329</v>
      </c>
      <c r="R1717" s="14" t="s">
        <v>8351</v>
      </c>
      <c r="S1717">
        <v>2</v>
      </c>
      <c r="T1717" t="b">
        <v>0</v>
      </c>
      <c r="U1717" t="s">
        <v>8293</v>
      </c>
      <c r="V1717" t="str">
        <f t="shared" si="216"/>
        <v xml:space="preserve"> </v>
      </c>
      <c r="W1717" s="21">
        <f t="shared" si="217"/>
        <v>2</v>
      </c>
      <c r="X1717" s="21" t="str">
        <f t="shared" si="218"/>
        <v xml:space="preserve"> </v>
      </c>
    </row>
    <row r="1718" spans="1:24" ht="43.2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211"/>
        <v>42713.619201388887</v>
      </c>
      <c r="K1718">
        <v>1477835499</v>
      </c>
      <c r="L1718" s="10">
        <f t="shared" si="212"/>
        <v>42673.577534722222</v>
      </c>
      <c r="M1718" s="11">
        <f t="shared" si="213"/>
        <v>40.041666666664241</v>
      </c>
      <c r="N1718" t="b">
        <v>0</v>
      </c>
      <c r="O1718" s="9">
        <f t="shared" si="214"/>
        <v>7.4999999999999997E-2</v>
      </c>
      <c r="P1718" s="14">
        <f t="shared" si="215"/>
        <v>50</v>
      </c>
      <c r="Q1718" s="14" t="s">
        <v>8329</v>
      </c>
      <c r="R1718" s="14" t="s">
        <v>8351</v>
      </c>
      <c r="S1718">
        <v>3</v>
      </c>
      <c r="T1718" t="b">
        <v>0</v>
      </c>
      <c r="U1718" t="s">
        <v>8293</v>
      </c>
      <c r="V1718" t="str">
        <f t="shared" si="216"/>
        <v xml:space="preserve"> </v>
      </c>
      <c r="W1718" s="21">
        <f t="shared" si="217"/>
        <v>3</v>
      </c>
      <c r="X1718" s="21" t="str">
        <f t="shared" si="218"/>
        <v xml:space="preserve"> </v>
      </c>
    </row>
    <row r="1719" spans="1:24" ht="43.2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211"/>
        <v>42481.166666666672</v>
      </c>
      <c r="K1719">
        <v>1459467238</v>
      </c>
      <c r="L1719" s="10">
        <f t="shared" si="212"/>
        <v>42460.98192129629</v>
      </c>
      <c r="M1719" s="11">
        <f t="shared" si="213"/>
        <v>20.184745370381279</v>
      </c>
      <c r="N1719" t="b">
        <v>0</v>
      </c>
      <c r="O1719" s="9">
        <f t="shared" si="214"/>
        <v>0.42725880551301687</v>
      </c>
      <c r="P1719" s="14">
        <f t="shared" si="215"/>
        <v>34.024390243902438</v>
      </c>
      <c r="Q1719" s="14" t="s">
        <v>8329</v>
      </c>
      <c r="R1719" s="14" t="s">
        <v>8351</v>
      </c>
      <c r="S1719">
        <v>41</v>
      </c>
      <c r="T1719" t="b">
        <v>0</v>
      </c>
      <c r="U1719" t="s">
        <v>8293</v>
      </c>
      <c r="V1719" t="str">
        <f t="shared" si="216"/>
        <v xml:space="preserve"> </v>
      </c>
      <c r="W1719" s="21">
        <f t="shared" si="217"/>
        <v>41</v>
      </c>
      <c r="X1719" s="21" t="str">
        <f t="shared" si="218"/>
        <v xml:space="preserve"> </v>
      </c>
    </row>
    <row r="1720" spans="1:24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211"/>
        <v>42504.207638888889</v>
      </c>
      <c r="K1720">
        <v>1459435149</v>
      </c>
      <c r="L1720" s="10">
        <f t="shared" si="212"/>
        <v>42460.610520833332</v>
      </c>
      <c r="M1720" s="11">
        <f t="shared" si="213"/>
        <v>43.597118055557075</v>
      </c>
      <c r="N1720" t="b">
        <v>0</v>
      </c>
      <c r="O1720" s="9">
        <f t="shared" si="214"/>
        <v>2.142857142857143E-3</v>
      </c>
      <c r="P1720" s="14">
        <f t="shared" si="215"/>
        <v>37.5</v>
      </c>
      <c r="Q1720" s="14" t="s">
        <v>8329</v>
      </c>
      <c r="R1720" s="14" t="s">
        <v>8351</v>
      </c>
      <c r="S1720">
        <v>2</v>
      </c>
      <c r="T1720" t="b">
        <v>0</v>
      </c>
      <c r="U1720" t="s">
        <v>8293</v>
      </c>
      <c r="V1720" t="str">
        <f t="shared" si="216"/>
        <v xml:space="preserve"> </v>
      </c>
      <c r="W1720" s="21">
        <f t="shared" si="217"/>
        <v>2</v>
      </c>
      <c r="X1720" s="21" t="str">
        <f t="shared" si="218"/>
        <v xml:space="preserve"> </v>
      </c>
    </row>
    <row r="1721" spans="1:24" ht="43.2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211"/>
        <v>41899.534618055557</v>
      </c>
      <c r="K1721">
        <v>1408366191</v>
      </c>
      <c r="L1721" s="10">
        <f t="shared" si="212"/>
        <v>41869.534618055557</v>
      </c>
      <c r="M1721" s="11">
        <f t="shared" si="213"/>
        <v>30</v>
      </c>
      <c r="N1721" t="b">
        <v>0</v>
      </c>
      <c r="O1721" s="9">
        <f t="shared" si="214"/>
        <v>8.7500000000000008E-3</v>
      </c>
      <c r="P1721" s="14">
        <f t="shared" si="215"/>
        <v>11.666666666666666</v>
      </c>
      <c r="Q1721" s="14" t="s">
        <v>8329</v>
      </c>
      <c r="R1721" s="14" t="s">
        <v>8351</v>
      </c>
      <c r="S1721">
        <v>3</v>
      </c>
      <c r="T1721" t="b">
        <v>0</v>
      </c>
      <c r="U1721" t="s">
        <v>8293</v>
      </c>
      <c r="V1721" t="str">
        <f t="shared" si="216"/>
        <v xml:space="preserve"> </v>
      </c>
      <c r="W1721" s="21">
        <f t="shared" si="217"/>
        <v>3</v>
      </c>
      <c r="X1721" s="21" t="str">
        <f t="shared" si="218"/>
        <v xml:space="preserve"> </v>
      </c>
    </row>
    <row r="1722" spans="1:24" ht="43.2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211"/>
        <v>41952.824895833335</v>
      </c>
      <c r="K1722">
        <v>1412966871</v>
      </c>
      <c r="L1722" s="10">
        <f t="shared" si="212"/>
        <v>41922.783229166671</v>
      </c>
      <c r="M1722" s="11">
        <f t="shared" si="213"/>
        <v>30.041666666664241</v>
      </c>
      <c r="N1722" t="b">
        <v>0</v>
      </c>
      <c r="O1722" s="9">
        <f t="shared" si="214"/>
        <v>5.6250000000000001E-2</v>
      </c>
      <c r="P1722" s="14">
        <f t="shared" si="215"/>
        <v>28.125</v>
      </c>
      <c r="Q1722" s="14" t="s">
        <v>8329</v>
      </c>
      <c r="R1722" s="14" t="s">
        <v>8351</v>
      </c>
      <c r="S1722">
        <v>8</v>
      </c>
      <c r="T1722" t="b">
        <v>0</v>
      </c>
      <c r="U1722" t="s">
        <v>8293</v>
      </c>
      <c r="V1722" t="str">
        <f t="shared" si="216"/>
        <v xml:space="preserve"> </v>
      </c>
      <c r="W1722" s="21">
        <f t="shared" si="217"/>
        <v>8</v>
      </c>
      <c r="X1722" s="21" t="str">
        <f t="shared" si="218"/>
        <v xml:space="preserve"> </v>
      </c>
    </row>
    <row r="1723" spans="1:24" ht="43.2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211"/>
        <v>42349.461377314816</v>
      </c>
      <c r="K1723">
        <v>1447239863</v>
      </c>
      <c r="L1723" s="10">
        <f t="shared" si="212"/>
        <v>42319.461377314816</v>
      </c>
      <c r="M1723" s="11">
        <f t="shared" si="213"/>
        <v>30</v>
      </c>
      <c r="N1723" t="b">
        <v>0</v>
      </c>
      <c r="O1723" s="9">
        <f t="shared" si="214"/>
        <v>0</v>
      </c>
      <c r="P1723" s="14">
        <f t="shared" si="215"/>
        <v>0</v>
      </c>
      <c r="Q1723" s="14" t="s">
        <v>8329</v>
      </c>
      <c r="R1723" s="14" t="s">
        <v>8351</v>
      </c>
      <c r="S1723">
        <v>0</v>
      </c>
      <c r="T1723" t="b">
        <v>0</v>
      </c>
      <c r="U1723" t="s">
        <v>8293</v>
      </c>
      <c r="V1723" t="str">
        <f t="shared" si="216"/>
        <v xml:space="preserve"> </v>
      </c>
      <c r="W1723" s="21">
        <f t="shared" si="217"/>
        <v>0</v>
      </c>
      <c r="X1723" s="21" t="str">
        <f t="shared" si="218"/>
        <v xml:space="preserve"> </v>
      </c>
    </row>
    <row r="1724" spans="1:24" ht="43.2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211"/>
        <v>42463.006944444445</v>
      </c>
      <c r="K1724">
        <v>1456441429</v>
      </c>
      <c r="L1724" s="10">
        <f t="shared" si="212"/>
        <v>42425.960983796293</v>
      </c>
      <c r="M1724" s="11">
        <f t="shared" si="213"/>
        <v>37.045960648152686</v>
      </c>
      <c r="N1724" t="b">
        <v>0</v>
      </c>
      <c r="O1724" s="9">
        <f t="shared" si="214"/>
        <v>3.4722222222222224E-4</v>
      </c>
      <c r="P1724" s="14">
        <f t="shared" si="215"/>
        <v>1</v>
      </c>
      <c r="Q1724" s="14" t="s">
        <v>8329</v>
      </c>
      <c r="R1724" s="14" t="s">
        <v>8351</v>
      </c>
      <c r="S1724">
        <v>1</v>
      </c>
      <c r="T1724" t="b">
        <v>0</v>
      </c>
      <c r="U1724" t="s">
        <v>8293</v>
      </c>
      <c r="V1724" t="str">
        <f t="shared" si="216"/>
        <v xml:space="preserve"> </v>
      </c>
      <c r="W1724" s="21">
        <f t="shared" si="217"/>
        <v>1</v>
      </c>
      <c r="X1724" s="21" t="str">
        <f t="shared" si="218"/>
        <v xml:space="preserve"> </v>
      </c>
    </row>
    <row r="1725" spans="1:24" ht="57.6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211"/>
        <v>42186.25</v>
      </c>
      <c r="K1725">
        <v>1430855315</v>
      </c>
      <c r="L1725" s="10">
        <f t="shared" si="212"/>
        <v>42129.82540509259</v>
      </c>
      <c r="M1725" s="11">
        <f t="shared" si="213"/>
        <v>56.42459490741021</v>
      </c>
      <c r="N1725" t="b">
        <v>0</v>
      </c>
      <c r="O1725" s="9">
        <f t="shared" si="214"/>
        <v>6.5000000000000002E-2</v>
      </c>
      <c r="P1725" s="14">
        <f t="shared" si="215"/>
        <v>216.66666666666666</v>
      </c>
      <c r="Q1725" s="14" t="s">
        <v>8329</v>
      </c>
      <c r="R1725" s="14" t="s">
        <v>8351</v>
      </c>
      <c r="S1725">
        <v>3</v>
      </c>
      <c r="T1725" t="b">
        <v>0</v>
      </c>
      <c r="U1725" t="s">
        <v>8293</v>
      </c>
      <c r="V1725" t="str">
        <f t="shared" si="216"/>
        <v xml:space="preserve"> </v>
      </c>
      <c r="W1725" s="21">
        <f t="shared" si="217"/>
        <v>3</v>
      </c>
      <c r="X1725" s="21" t="str">
        <f t="shared" si="218"/>
        <v xml:space="preserve"> </v>
      </c>
    </row>
    <row r="1726" spans="1:24" ht="43.2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211"/>
        <v>41942.932430555556</v>
      </c>
      <c r="K1726">
        <v>1412115762</v>
      </c>
      <c r="L1726" s="10">
        <f t="shared" si="212"/>
        <v>41912.932430555556</v>
      </c>
      <c r="M1726" s="11">
        <f t="shared" si="213"/>
        <v>30</v>
      </c>
      <c r="N1726" t="b">
        <v>0</v>
      </c>
      <c r="O1726" s="9">
        <f t="shared" si="214"/>
        <v>5.8333333333333336E-3</v>
      </c>
      <c r="P1726" s="14">
        <f t="shared" si="215"/>
        <v>8.75</v>
      </c>
      <c r="Q1726" s="14" t="s">
        <v>8329</v>
      </c>
      <c r="R1726" s="14" t="s">
        <v>8351</v>
      </c>
      <c r="S1726">
        <v>4</v>
      </c>
      <c r="T1726" t="b">
        <v>0</v>
      </c>
      <c r="U1726" t="s">
        <v>8293</v>
      </c>
      <c r="V1726" t="str">
        <f t="shared" si="216"/>
        <v xml:space="preserve"> </v>
      </c>
      <c r="W1726" s="21">
        <f t="shared" si="217"/>
        <v>4</v>
      </c>
      <c r="X1726" s="21" t="str">
        <f t="shared" si="218"/>
        <v xml:space="preserve"> </v>
      </c>
    </row>
    <row r="1727" spans="1:24" ht="43.2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211"/>
        <v>41875.968159722222</v>
      </c>
      <c r="K1727">
        <v>1406330049</v>
      </c>
      <c r="L1727" s="10">
        <f t="shared" si="212"/>
        <v>41845.968159722222</v>
      </c>
      <c r="M1727" s="11">
        <f t="shared" si="213"/>
        <v>30</v>
      </c>
      <c r="N1727" t="b">
        <v>0</v>
      </c>
      <c r="O1727" s="9">
        <f t="shared" si="214"/>
        <v>0.10181818181818182</v>
      </c>
      <c r="P1727" s="14">
        <f t="shared" si="215"/>
        <v>62.222222222222221</v>
      </c>
      <c r="Q1727" s="14" t="s">
        <v>8329</v>
      </c>
      <c r="R1727" s="14" t="s">
        <v>8351</v>
      </c>
      <c r="S1727">
        <v>9</v>
      </c>
      <c r="T1727" t="b">
        <v>0</v>
      </c>
      <c r="U1727" t="s">
        <v>8293</v>
      </c>
      <c r="V1727" t="str">
        <f t="shared" si="216"/>
        <v xml:space="preserve"> </v>
      </c>
      <c r="W1727" s="21">
        <f t="shared" si="217"/>
        <v>9</v>
      </c>
      <c r="X1727" s="21" t="str">
        <f t="shared" si="218"/>
        <v xml:space="preserve"> </v>
      </c>
    </row>
    <row r="1728" spans="1:24" ht="28.8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211"/>
        <v>41817.919722222221</v>
      </c>
      <c r="K1728">
        <v>1401401064</v>
      </c>
      <c r="L1728" s="10">
        <f t="shared" si="212"/>
        <v>41788.919722222221</v>
      </c>
      <c r="M1728" s="11">
        <f t="shared" si="213"/>
        <v>29</v>
      </c>
      <c r="N1728" t="b">
        <v>0</v>
      </c>
      <c r="O1728" s="9">
        <f t="shared" si="214"/>
        <v>0.33784615384615385</v>
      </c>
      <c r="P1728" s="14">
        <f t="shared" si="215"/>
        <v>137.25</v>
      </c>
      <c r="Q1728" s="14" t="s">
        <v>8329</v>
      </c>
      <c r="R1728" s="14" t="s">
        <v>8351</v>
      </c>
      <c r="S1728">
        <v>16</v>
      </c>
      <c r="T1728" t="b">
        <v>0</v>
      </c>
      <c r="U1728" t="s">
        <v>8293</v>
      </c>
      <c r="V1728" t="str">
        <f t="shared" si="216"/>
        <v xml:space="preserve"> </v>
      </c>
      <c r="W1728" s="21">
        <f t="shared" si="217"/>
        <v>16</v>
      </c>
      <c r="X1728" s="21" t="str">
        <f t="shared" si="218"/>
        <v xml:space="preserve"> </v>
      </c>
    </row>
    <row r="1729" spans="1:24" ht="43.2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211"/>
        <v>42099.458333333328</v>
      </c>
      <c r="K1729">
        <v>1423520177</v>
      </c>
      <c r="L1729" s="10">
        <f t="shared" si="212"/>
        <v>42044.927974537044</v>
      </c>
      <c r="M1729" s="11">
        <f t="shared" si="213"/>
        <v>54.530358796284418</v>
      </c>
      <c r="N1729" t="b">
        <v>0</v>
      </c>
      <c r="O1729" s="9">
        <f t="shared" si="214"/>
        <v>3.3333333333333332E-4</v>
      </c>
      <c r="P1729" s="14">
        <f t="shared" si="215"/>
        <v>1</v>
      </c>
      <c r="Q1729" s="14" t="s">
        <v>8329</v>
      </c>
      <c r="R1729" s="14" t="s">
        <v>8351</v>
      </c>
      <c r="S1729">
        <v>1</v>
      </c>
      <c r="T1729" t="b">
        <v>0</v>
      </c>
      <c r="U1729" t="s">
        <v>8293</v>
      </c>
      <c r="V1729" t="str">
        <f t="shared" si="216"/>
        <v xml:space="preserve"> </v>
      </c>
      <c r="W1729" s="21">
        <f t="shared" si="217"/>
        <v>1</v>
      </c>
      <c r="X1729" s="21" t="str">
        <f t="shared" si="218"/>
        <v xml:space="preserve"> </v>
      </c>
    </row>
    <row r="1730" spans="1:24" ht="43.2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ref="J1730:J1793" si="219">(((I1730/60)/60)/24)+DATE(1970,1,1)</f>
        <v>42298.625856481478</v>
      </c>
      <c r="K1730">
        <v>1442847674</v>
      </c>
      <c r="L1730" s="10">
        <f t="shared" ref="L1730:L1793" si="220">(((K1730/60)/60)/24)+DATE(1970,1,1)</f>
        <v>42268.625856481478</v>
      </c>
      <c r="M1730" s="11">
        <f t="shared" ref="M1730:M1793" si="221">J1730-L1730</f>
        <v>30</v>
      </c>
      <c r="N1730" t="b">
        <v>0</v>
      </c>
      <c r="O1730" s="9">
        <f t="shared" ref="O1730:O1793" si="222">E1730/D1730</f>
        <v>0.68400000000000005</v>
      </c>
      <c r="P1730" s="14">
        <f t="shared" ref="P1730:P1793" si="223">IF(E1730&gt;0,(E1730/S1730),0)</f>
        <v>122.14285714285714</v>
      </c>
      <c r="Q1730" s="14" t="s">
        <v>8329</v>
      </c>
      <c r="R1730" s="14" t="s">
        <v>8351</v>
      </c>
      <c r="S1730">
        <v>7</v>
      </c>
      <c r="T1730" t="b">
        <v>0</v>
      </c>
      <c r="U1730" t="s">
        <v>8293</v>
      </c>
      <c r="V1730" t="str">
        <f t="shared" si="216"/>
        <v xml:space="preserve"> </v>
      </c>
      <c r="W1730" s="21">
        <f t="shared" si="217"/>
        <v>7</v>
      </c>
      <c r="X1730" s="21" t="str">
        <f t="shared" si="218"/>
        <v xml:space="preserve"> </v>
      </c>
    </row>
    <row r="1731" spans="1:24" ht="43.2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si="219"/>
        <v>42531.052152777775</v>
      </c>
      <c r="K1731">
        <v>1460337306</v>
      </c>
      <c r="L1731" s="10">
        <f t="shared" si="220"/>
        <v>42471.052152777775</v>
      </c>
      <c r="M1731" s="11">
        <f t="shared" si="221"/>
        <v>60</v>
      </c>
      <c r="N1731" t="b">
        <v>0</v>
      </c>
      <c r="O1731" s="9">
        <f t="shared" si="222"/>
        <v>0</v>
      </c>
      <c r="P1731" s="14">
        <f t="shared" si="223"/>
        <v>0</v>
      </c>
      <c r="Q1731" s="14" t="s">
        <v>8329</v>
      </c>
      <c r="R1731" s="14" t="s">
        <v>8351</v>
      </c>
      <c r="S1731">
        <v>0</v>
      </c>
      <c r="T1731" t="b">
        <v>0</v>
      </c>
      <c r="U1731" t="s">
        <v>8293</v>
      </c>
      <c r="V1731" t="str">
        <f t="shared" ref="V1731:V1794" si="224">IF(F1731 = "successful",S1731," ")</f>
        <v xml:space="preserve"> </v>
      </c>
      <c r="W1731" s="21">
        <f t="shared" ref="W1731:W1794" si="225">IF(F1731 = "failed",S1731," ")</f>
        <v>0</v>
      </c>
      <c r="X1731" s="21" t="str">
        <f t="shared" ref="X1731:X1794" si="226">IF(F1731 = "canceled",S1731," ")</f>
        <v xml:space="preserve"> </v>
      </c>
    </row>
    <row r="1732" spans="1:24" ht="43.2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219"/>
        <v>42302.087766203709</v>
      </c>
      <c r="K1732">
        <v>1443146783</v>
      </c>
      <c r="L1732" s="10">
        <f t="shared" si="220"/>
        <v>42272.087766203709</v>
      </c>
      <c r="M1732" s="11">
        <f t="shared" si="221"/>
        <v>30</v>
      </c>
      <c r="N1732" t="b">
        <v>0</v>
      </c>
      <c r="O1732" s="9">
        <f t="shared" si="222"/>
        <v>0</v>
      </c>
      <c r="P1732" s="14">
        <f t="shared" si="223"/>
        <v>0</v>
      </c>
      <c r="Q1732" s="14" t="s">
        <v>8329</v>
      </c>
      <c r="R1732" s="14" t="s">
        <v>8351</v>
      </c>
      <c r="S1732">
        <v>0</v>
      </c>
      <c r="T1732" t="b">
        <v>0</v>
      </c>
      <c r="U1732" t="s">
        <v>8293</v>
      </c>
      <c r="V1732" t="str">
        <f t="shared" si="224"/>
        <v xml:space="preserve"> </v>
      </c>
      <c r="W1732" s="21">
        <f t="shared" si="225"/>
        <v>0</v>
      </c>
      <c r="X1732" s="21" t="str">
        <f t="shared" si="226"/>
        <v xml:space="preserve"> </v>
      </c>
    </row>
    <row r="1733" spans="1:24" ht="28.8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219"/>
        <v>42166.625</v>
      </c>
      <c r="K1733">
        <v>1432849552</v>
      </c>
      <c r="L1733" s="10">
        <f t="shared" si="220"/>
        <v>42152.906851851847</v>
      </c>
      <c r="M1733" s="11">
        <f t="shared" si="221"/>
        <v>13.718148148152977</v>
      </c>
      <c r="N1733" t="b">
        <v>0</v>
      </c>
      <c r="O1733" s="9">
        <f t="shared" si="222"/>
        <v>0</v>
      </c>
      <c r="P1733" s="14">
        <f t="shared" si="223"/>
        <v>0</v>
      </c>
      <c r="Q1733" s="14" t="s">
        <v>8329</v>
      </c>
      <c r="R1733" s="14" t="s">
        <v>8351</v>
      </c>
      <c r="S1733">
        <v>0</v>
      </c>
      <c r="T1733" t="b">
        <v>0</v>
      </c>
      <c r="U1733" t="s">
        <v>8293</v>
      </c>
      <c r="V1733" t="str">
        <f t="shared" si="224"/>
        <v xml:space="preserve"> </v>
      </c>
      <c r="W1733" s="21">
        <f t="shared" si="225"/>
        <v>0</v>
      </c>
      <c r="X1733" s="21" t="str">
        <f t="shared" si="226"/>
        <v xml:space="preserve"> </v>
      </c>
    </row>
    <row r="1734" spans="1:24" ht="43.2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219"/>
        <v>42385.208333333328</v>
      </c>
      <c r="K1734">
        <v>1447777481</v>
      </c>
      <c r="L1734" s="10">
        <f t="shared" si="220"/>
        <v>42325.683807870373</v>
      </c>
      <c r="M1734" s="11">
        <f t="shared" si="221"/>
        <v>59.524525462955353</v>
      </c>
      <c r="N1734" t="b">
        <v>0</v>
      </c>
      <c r="O1734" s="9">
        <f t="shared" si="222"/>
        <v>0</v>
      </c>
      <c r="P1734" s="14">
        <f t="shared" si="223"/>
        <v>0</v>
      </c>
      <c r="Q1734" s="14" t="s">
        <v>8329</v>
      </c>
      <c r="R1734" s="14" t="s">
        <v>8351</v>
      </c>
      <c r="S1734">
        <v>0</v>
      </c>
      <c r="T1734" t="b">
        <v>0</v>
      </c>
      <c r="U1734" t="s">
        <v>8293</v>
      </c>
      <c r="V1734" t="str">
        <f t="shared" si="224"/>
        <v xml:space="preserve"> </v>
      </c>
      <c r="W1734" s="21">
        <f t="shared" si="225"/>
        <v>0</v>
      </c>
      <c r="X1734" s="21" t="str">
        <f t="shared" si="226"/>
        <v xml:space="preserve"> </v>
      </c>
    </row>
    <row r="1735" spans="1:24" ht="43.2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219"/>
        <v>42626.895833333328</v>
      </c>
      <c r="K1735">
        <v>1472746374</v>
      </c>
      <c r="L1735" s="10">
        <f t="shared" si="220"/>
        <v>42614.675625000003</v>
      </c>
      <c r="M1735" s="11">
        <f t="shared" si="221"/>
        <v>12.22020833332499</v>
      </c>
      <c r="N1735" t="b">
        <v>0</v>
      </c>
      <c r="O1735" s="9">
        <f t="shared" si="222"/>
        <v>0</v>
      </c>
      <c r="P1735" s="14">
        <f t="shared" si="223"/>
        <v>0</v>
      </c>
      <c r="Q1735" s="14" t="s">
        <v>8329</v>
      </c>
      <c r="R1735" s="14" t="s">
        <v>8351</v>
      </c>
      <c r="S1735">
        <v>0</v>
      </c>
      <c r="T1735" t="b">
        <v>0</v>
      </c>
      <c r="U1735" t="s">
        <v>8293</v>
      </c>
      <c r="V1735" t="str">
        <f t="shared" si="224"/>
        <v xml:space="preserve"> </v>
      </c>
      <c r="W1735" s="21">
        <f t="shared" si="225"/>
        <v>0</v>
      </c>
      <c r="X1735" s="21" t="str">
        <f t="shared" si="226"/>
        <v xml:space="preserve"> </v>
      </c>
    </row>
    <row r="1736" spans="1:24" ht="43.2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219"/>
        <v>42132.036527777775</v>
      </c>
      <c r="K1736">
        <v>1428454356</v>
      </c>
      <c r="L1736" s="10">
        <f t="shared" si="220"/>
        <v>42102.036527777775</v>
      </c>
      <c r="M1736" s="11">
        <f t="shared" si="221"/>
        <v>30</v>
      </c>
      <c r="N1736" t="b">
        <v>0</v>
      </c>
      <c r="O1736" s="9">
        <f t="shared" si="222"/>
        <v>2.2222222222222223E-4</v>
      </c>
      <c r="P1736" s="14">
        <f t="shared" si="223"/>
        <v>1</v>
      </c>
      <c r="Q1736" s="14" t="s">
        <v>8329</v>
      </c>
      <c r="R1736" s="14" t="s">
        <v>8351</v>
      </c>
      <c r="S1736">
        <v>1</v>
      </c>
      <c r="T1736" t="b">
        <v>0</v>
      </c>
      <c r="U1736" t="s">
        <v>8293</v>
      </c>
      <c r="V1736" t="str">
        <f t="shared" si="224"/>
        <v xml:space="preserve"> </v>
      </c>
      <c r="W1736" s="21">
        <f t="shared" si="225"/>
        <v>1</v>
      </c>
      <c r="X1736" s="21" t="str">
        <f t="shared" si="226"/>
        <v xml:space="preserve"> </v>
      </c>
    </row>
    <row r="1737" spans="1:24" ht="43.2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219"/>
        <v>42589.814178240747</v>
      </c>
      <c r="K1737">
        <v>1468006345</v>
      </c>
      <c r="L1737" s="10">
        <f t="shared" si="220"/>
        <v>42559.814178240747</v>
      </c>
      <c r="M1737" s="11">
        <f t="shared" si="221"/>
        <v>30</v>
      </c>
      <c r="N1737" t="b">
        <v>0</v>
      </c>
      <c r="O1737" s="9">
        <f t="shared" si="222"/>
        <v>0.11</v>
      </c>
      <c r="P1737" s="14">
        <f t="shared" si="223"/>
        <v>55</v>
      </c>
      <c r="Q1737" s="14" t="s">
        <v>8329</v>
      </c>
      <c r="R1737" s="14" t="s">
        <v>8351</v>
      </c>
      <c r="S1737">
        <v>2</v>
      </c>
      <c r="T1737" t="b">
        <v>0</v>
      </c>
      <c r="U1737" t="s">
        <v>8293</v>
      </c>
      <c r="V1737" t="str">
        <f t="shared" si="224"/>
        <v xml:space="preserve"> </v>
      </c>
      <c r="W1737" s="21">
        <f t="shared" si="225"/>
        <v>2</v>
      </c>
      <c r="X1737" s="21" t="str">
        <f t="shared" si="226"/>
        <v xml:space="preserve"> </v>
      </c>
    </row>
    <row r="1738" spans="1:24" ht="28.8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219"/>
        <v>42316.90315972222</v>
      </c>
      <c r="K1738">
        <v>1444423233</v>
      </c>
      <c r="L1738" s="10">
        <f t="shared" si="220"/>
        <v>42286.861493055556</v>
      </c>
      <c r="M1738" s="11">
        <f t="shared" si="221"/>
        <v>30.041666666664241</v>
      </c>
      <c r="N1738" t="b">
        <v>0</v>
      </c>
      <c r="O1738" s="9">
        <f t="shared" si="222"/>
        <v>7.3333333333333332E-3</v>
      </c>
      <c r="P1738" s="14">
        <f t="shared" si="223"/>
        <v>22</v>
      </c>
      <c r="Q1738" s="14" t="s">
        <v>8329</v>
      </c>
      <c r="R1738" s="14" t="s">
        <v>8351</v>
      </c>
      <c r="S1738">
        <v>1</v>
      </c>
      <c r="T1738" t="b">
        <v>0</v>
      </c>
      <c r="U1738" t="s">
        <v>8293</v>
      </c>
      <c r="V1738" t="str">
        <f t="shared" si="224"/>
        <v xml:space="preserve"> </v>
      </c>
      <c r="W1738" s="21">
        <f t="shared" si="225"/>
        <v>1</v>
      </c>
      <c r="X1738" s="21" t="str">
        <f t="shared" si="226"/>
        <v xml:space="preserve"> </v>
      </c>
    </row>
    <row r="1739" spans="1:24" ht="43.2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219"/>
        <v>42205.948981481488</v>
      </c>
      <c r="K1739">
        <v>1434840392</v>
      </c>
      <c r="L1739" s="10">
        <f t="shared" si="220"/>
        <v>42175.948981481488</v>
      </c>
      <c r="M1739" s="11">
        <f t="shared" si="221"/>
        <v>30</v>
      </c>
      <c r="N1739" t="b">
        <v>0</v>
      </c>
      <c r="O1739" s="9">
        <f t="shared" si="222"/>
        <v>0.21249999999999999</v>
      </c>
      <c r="P1739" s="14">
        <f t="shared" si="223"/>
        <v>56.666666666666664</v>
      </c>
      <c r="Q1739" s="14" t="s">
        <v>8329</v>
      </c>
      <c r="R1739" s="14" t="s">
        <v>8351</v>
      </c>
      <c r="S1739">
        <v>15</v>
      </c>
      <c r="T1739" t="b">
        <v>0</v>
      </c>
      <c r="U1739" t="s">
        <v>8293</v>
      </c>
      <c r="V1739" t="str">
        <f t="shared" si="224"/>
        <v xml:space="preserve"> </v>
      </c>
      <c r="W1739" s="21">
        <f t="shared" si="225"/>
        <v>15</v>
      </c>
      <c r="X1739" s="21" t="str">
        <f t="shared" si="226"/>
        <v xml:space="preserve"> </v>
      </c>
    </row>
    <row r="1740" spans="1:24" ht="28.8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219"/>
        <v>41914.874328703707</v>
      </c>
      <c r="K1740">
        <v>1409691542</v>
      </c>
      <c r="L1740" s="10">
        <f t="shared" si="220"/>
        <v>41884.874328703707</v>
      </c>
      <c r="M1740" s="11">
        <f t="shared" si="221"/>
        <v>30</v>
      </c>
      <c r="N1740" t="b">
        <v>0</v>
      </c>
      <c r="O1740" s="9">
        <f t="shared" si="222"/>
        <v>4.0000000000000001E-3</v>
      </c>
      <c r="P1740" s="14">
        <f t="shared" si="223"/>
        <v>20</v>
      </c>
      <c r="Q1740" s="14" t="s">
        <v>8329</v>
      </c>
      <c r="R1740" s="14" t="s">
        <v>8351</v>
      </c>
      <c r="S1740">
        <v>1</v>
      </c>
      <c r="T1740" t="b">
        <v>0</v>
      </c>
      <c r="U1740" t="s">
        <v>8293</v>
      </c>
      <c r="V1740" t="str">
        <f t="shared" si="224"/>
        <v xml:space="preserve"> </v>
      </c>
      <c r="W1740" s="21">
        <f t="shared" si="225"/>
        <v>1</v>
      </c>
      <c r="X1740" s="21" t="str">
        <f t="shared" si="226"/>
        <v xml:space="preserve"> </v>
      </c>
    </row>
    <row r="1741" spans="1:24" ht="43.2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219"/>
        <v>42494.832546296297</v>
      </c>
      <c r="K1741">
        <v>1457297932</v>
      </c>
      <c r="L1741" s="10">
        <f t="shared" si="220"/>
        <v>42435.874212962968</v>
      </c>
      <c r="M1741" s="11">
        <f t="shared" si="221"/>
        <v>58.958333333328483</v>
      </c>
      <c r="N1741" t="b">
        <v>0</v>
      </c>
      <c r="O1741" s="9">
        <f t="shared" si="222"/>
        <v>1E-3</v>
      </c>
      <c r="P1741" s="14">
        <f t="shared" si="223"/>
        <v>1</v>
      </c>
      <c r="Q1741" s="14" t="s">
        <v>8329</v>
      </c>
      <c r="R1741" s="14" t="s">
        <v>8351</v>
      </c>
      <c r="S1741">
        <v>1</v>
      </c>
      <c r="T1741" t="b">
        <v>0</v>
      </c>
      <c r="U1741" t="s">
        <v>8293</v>
      </c>
      <c r="V1741" t="str">
        <f t="shared" si="224"/>
        <v xml:space="preserve"> </v>
      </c>
      <c r="W1741" s="21">
        <f t="shared" si="225"/>
        <v>1</v>
      </c>
      <c r="X1741" s="21" t="str">
        <f t="shared" si="226"/>
        <v xml:space="preserve"> </v>
      </c>
    </row>
    <row r="1742" spans="1:24" ht="43.2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219"/>
        <v>42201.817384259266</v>
      </c>
      <c r="K1742">
        <v>1434483422</v>
      </c>
      <c r="L1742" s="10">
        <f t="shared" si="220"/>
        <v>42171.817384259266</v>
      </c>
      <c r="M1742" s="11">
        <f t="shared" si="221"/>
        <v>30</v>
      </c>
      <c r="N1742" t="b">
        <v>0</v>
      </c>
      <c r="O1742" s="9">
        <f t="shared" si="222"/>
        <v>0</v>
      </c>
      <c r="P1742" s="14">
        <f t="shared" si="223"/>
        <v>0</v>
      </c>
      <c r="Q1742" s="14" t="s">
        <v>8329</v>
      </c>
      <c r="R1742" s="14" t="s">
        <v>8351</v>
      </c>
      <c r="S1742">
        <v>0</v>
      </c>
      <c r="T1742" t="b">
        <v>0</v>
      </c>
      <c r="U1742" t="s">
        <v>8293</v>
      </c>
      <c r="V1742" t="str">
        <f t="shared" si="224"/>
        <v xml:space="preserve"> </v>
      </c>
      <c r="W1742" s="21">
        <f t="shared" si="225"/>
        <v>0</v>
      </c>
      <c r="X1742" s="21" t="str">
        <f t="shared" si="226"/>
        <v xml:space="preserve"> </v>
      </c>
    </row>
    <row r="1743" spans="1:24" ht="28.8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219"/>
        <v>42165.628136574072</v>
      </c>
      <c r="K1743">
        <v>1430060671</v>
      </c>
      <c r="L1743" s="10">
        <f t="shared" si="220"/>
        <v>42120.628136574072</v>
      </c>
      <c r="M1743" s="11">
        <f t="shared" si="221"/>
        <v>45</v>
      </c>
      <c r="N1743" t="b">
        <v>0</v>
      </c>
      <c r="O1743" s="9">
        <f t="shared" si="222"/>
        <v>1.1083333333333334</v>
      </c>
      <c r="P1743" s="14">
        <f t="shared" si="223"/>
        <v>25.576923076923077</v>
      </c>
      <c r="Q1743" s="14" t="s">
        <v>8342</v>
      </c>
      <c r="R1743" s="14" t="s">
        <v>8343</v>
      </c>
      <c r="S1743">
        <v>52</v>
      </c>
      <c r="T1743" t="b">
        <v>1</v>
      </c>
      <c r="U1743" t="s">
        <v>8285</v>
      </c>
      <c r="V1743">
        <f t="shared" si="224"/>
        <v>52</v>
      </c>
      <c r="W1743" s="21" t="str">
        <f t="shared" si="225"/>
        <v xml:space="preserve"> </v>
      </c>
      <c r="X1743" s="21" t="str">
        <f t="shared" si="226"/>
        <v xml:space="preserve"> </v>
      </c>
    </row>
    <row r="1744" spans="1:24" ht="43.2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219"/>
        <v>42742.875</v>
      </c>
      <c r="K1744">
        <v>1481058170</v>
      </c>
      <c r="L1744" s="10">
        <f t="shared" si="220"/>
        <v>42710.876967592587</v>
      </c>
      <c r="M1744" s="11">
        <f t="shared" si="221"/>
        <v>31.99803240741312</v>
      </c>
      <c r="N1744" t="b">
        <v>0</v>
      </c>
      <c r="O1744" s="9">
        <f t="shared" si="222"/>
        <v>1.0874999999999999</v>
      </c>
      <c r="P1744" s="14">
        <f t="shared" si="223"/>
        <v>63.970588235294116</v>
      </c>
      <c r="Q1744" s="14" t="s">
        <v>8342</v>
      </c>
      <c r="R1744" s="14" t="s">
        <v>8343</v>
      </c>
      <c r="S1744">
        <v>34</v>
      </c>
      <c r="T1744" t="b">
        <v>1</v>
      </c>
      <c r="U1744" t="s">
        <v>8285</v>
      </c>
      <c r="V1744">
        <f t="shared" si="224"/>
        <v>34</v>
      </c>
      <c r="W1744" s="21" t="str">
        <f t="shared" si="225"/>
        <v xml:space="preserve"> </v>
      </c>
      <c r="X1744" s="21" t="str">
        <f t="shared" si="226"/>
        <v xml:space="preserve"> </v>
      </c>
    </row>
    <row r="1745" spans="1:24" ht="43.2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219"/>
        <v>42609.165972222225</v>
      </c>
      <c r="K1745">
        <v>1470348775</v>
      </c>
      <c r="L1745" s="10">
        <f t="shared" si="220"/>
        <v>42586.925636574073</v>
      </c>
      <c r="M1745" s="11">
        <f t="shared" si="221"/>
        <v>22.240335648151813</v>
      </c>
      <c r="N1745" t="b">
        <v>0</v>
      </c>
      <c r="O1745" s="9">
        <f t="shared" si="222"/>
        <v>1.0041666666666667</v>
      </c>
      <c r="P1745" s="14">
        <f t="shared" si="223"/>
        <v>89.925373134328353</v>
      </c>
      <c r="Q1745" s="14" t="s">
        <v>8342</v>
      </c>
      <c r="R1745" s="14" t="s">
        <v>8343</v>
      </c>
      <c r="S1745">
        <v>67</v>
      </c>
      <c r="T1745" t="b">
        <v>1</v>
      </c>
      <c r="U1745" t="s">
        <v>8285</v>
      </c>
      <c r="V1745">
        <f t="shared" si="224"/>
        <v>67</v>
      </c>
      <c r="W1745" s="21" t="str">
        <f t="shared" si="225"/>
        <v xml:space="preserve"> </v>
      </c>
      <c r="X1745" s="21" t="str">
        <f t="shared" si="226"/>
        <v xml:space="preserve"> </v>
      </c>
    </row>
    <row r="1746" spans="1:24" ht="43.2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219"/>
        <v>42071.563391203701</v>
      </c>
      <c r="K1746">
        <v>1421937077</v>
      </c>
      <c r="L1746" s="10">
        <f t="shared" si="220"/>
        <v>42026.605057870373</v>
      </c>
      <c r="M1746" s="11">
        <f t="shared" si="221"/>
        <v>44.958333333328483</v>
      </c>
      <c r="N1746" t="b">
        <v>0</v>
      </c>
      <c r="O1746" s="9">
        <f t="shared" si="222"/>
        <v>1.1845454545454546</v>
      </c>
      <c r="P1746" s="14">
        <f t="shared" si="223"/>
        <v>93.071428571428569</v>
      </c>
      <c r="Q1746" s="14" t="s">
        <v>8342</v>
      </c>
      <c r="R1746" s="14" t="s">
        <v>8343</v>
      </c>
      <c r="S1746">
        <v>70</v>
      </c>
      <c r="T1746" t="b">
        <v>1</v>
      </c>
      <c r="U1746" t="s">
        <v>8285</v>
      </c>
      <c r="V1746">
        <f t="shared" si="224"/>
        <v>70</v>
      </c>
      <c r="W1746" s="21" t="str">
        <f t="shared" si="225"/>
        <v xml:space="preserve"> </v>
      </c>
      <c r="X1746" s="21" t="str">
        <f t="shared" si="226"/>
        <v xml:space="preserve"> </v>
      </c>
    </row>
    <row r="1747" spans="1:24" ht="43.2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219"/>
        <v>42726.083333333328</v>
      </c>
      <c r="K1747">
        <v>1479276838</v>
      </c>
      <c r="L1747" s="10">
        <f t="shared" si="220"/>
        <v>42690.259699074071</v>
      </c>
      <c r="M1747" s="11">
        <f t="shared" si="221"/>
        <v>35.823634259257233</v>
      </c>
      <c r="N1747" t="b">
        <v>0</v>
      </c>
      <c r="O1747" s="9">
        <f t="shared" si="222"/>
        <v>1.1401428571428571</v>
      </c>
      <c r="P1747" s="14">
        <f t="shared" si="223"/>
        <v>89.674157303370791</v>
      </c>
      <c r="Q1747" s="14" t="s">
        <v>8342</v>
      </c>
      <c r="R1747" s="14" t="s">
        <v>8343</v>
      </c>
      <c r="S1747">
        <v>89</v>
      </c>
      <c r="T1747" t="b">
        <v>1</v>
      </c>
      <c r="U1747" t="s">
        <v>8285</v>
      </c>
      <c r="V1747">
        <f t="shared" si="224"/>
        <v>89</v>
      </c>
      <c r="W1747" s="21" t="str">
        <f t="shared" si="225"/>
        <v xml:space="preserve"> </v>
      </c>
      <c r="X1747" s="21" t="str">
        <f t="shared" si="226"/>
        <v xml:space="preserve"> </v>
      </c>
    </row>
    <row r="1748" spans="1:24" ht="57.6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219"/>
        <v>42698.083333333328</v>
      </c>
      <c r="K1748">
        <v>1477368867</v>
      </c>
      <c r="L1748" s="10">
        <f t="shared" si="220"/>
        <v>42668.176701388889</v>
      </c>
      <c r="M1748" s="11">
        <f t="shared" si="221"/>
        <v>29.906631944439141</v>
      </c>
      <c r="N1748" t="b">
        <v>0</v>
      </c>
      <c r="O1748" s="9">
        <f t="shared" si="222"/>
        <v>1.4810000000000001</v>
      </c>
      <c r="P1748" s="14">
        <f t="shared" si="223"/>
        <v>207.61682242990653</v>
      </c>
      <c r="Q1748" s="14" t="s">
        <v>8342</v>
      </c>
      <c r="R1748" s="14" t="s">
        <v>8343</v>
      </c>
      <c r="S1748">
        <v>107</v>
      </c>
      <c r="T1748" t="b">
        <v>1</v>
      </c>
      <c r="U1748" t="s">
        <v>8285</v>
      </c>
      <c r="V1748">
        <f t="shared" si="224"/>
        <v>107</v>
      </c>
      <c r="W1748" s="21" t="str">
        <f t="shared" si="225"/>
        <v xml:space="preserve"> </v>
      </c>
      <c r="X1748" s="21" t="str">
        <f t="shared" si="226"/>
        <v xml:space="preserve"> </v>
      </c>
    </row>
    <row r="1749" spans="1:24" ht="43.2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219"/>
        <v>42321.625</v>
      </c>
      <c r="K1749">
        <v>1444904830</v>
      </c>
      <c r="L1749" s="10">
        <f t="shared" si="220"/>
        <v>42292.435532407413</v>
      </c>
      <c r="M1749" s="11">
        <f t="shared" si="221"/>
        <v>29.18946759258688</v>
      </c>
      <c r="N1749" t="b">
        <v>0</v>
      </c>
      <c r="O1749" s="9">
        <f t="shared" si="222"/>
        <v>1.0495555555555556</v>
      </c>
      <c r="P1749" s="14">
        <f t="shared" si="223"/>
        <v>59.408805031446541</v>
      </c>
      <c r="Q1749" s="14" t="s">
        <v>8342</v>
      </c>
      <c r="R1749" s="14" t="s">
        <v>8343</v>
      </c>
      <c r="S1749">
        <v>159</v>
      </c>
      <c r="T1749" t="b">
        <v>1</v>
      </c>
      <c r="U1749" t="s">
        <v>8285</v>
      </c>
      <c r="V1749">
        <f t="shared" si="224"/>
        <v>159</v>
      </c>
      <c r="W1749" s="21" t="str">
        <f t="shared" si="225"/>
        <v xml:space="preserve"> </v>
      </c>
      <c r="X1749" s="21" t="str">
        <f t="shared" si="226"/>
        <v xml:space="preserve"> </v>
      </c>
    </row>
    <row r="1750" spans="1:24" ht="28.8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219"/>
        <v>42249.950729166667</v>
      </c>
      <c r="K1750">
        <v>1438642143</v>
      </c>
      <c r="L1750" s="10">
        <f t="shared" si="220"/>
        <v>42219.950729166667</v>
      </c>
      <c r="M1750" s="11">
        <f t="shared" si="221"/>
        <v>30</v>
      </c>
      <c r="N1750" t="b">
        <v>0</v>
      </c>
      <c r="O1750" s="9">
        <f t="shared" si="222"/>
        <v>1.29948</v>
      </c>
      <c r="P1750" s="14">
        <f t="shared" si="223"/>
        <v>358.97237569060775</v>
      </c>
      <c r="Q1750" s="14" t="s">
        <v>8342</v>
      </c>
      <c r="R1750" s="14" t="s">
        <v>8343</v>
      </c>
      <c r="S1750">
        <v>181</v>
      </c>
      <c r="T1750" t="b">
        <v>1</v>
      </c>
      <c r="U1750" t="s">
        <v>8285</v>
      </c>
      <c r="V1750">
        <f t="shared" si="224"/>
        <v>181</v>
      </c>
      <c r="W1750" s="21" t="str">
        <f t="shared" si="225"/>
        <v xml:space="preserve"> </v>
      </c>
      <c r="X1750" s="21" t="str">
        <f t="shared" si="226"/>
        <v xml:space="preserve"> </v>
      </c>
    </row>
    <row r="1751" spans="1:24" ht="28.8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219"/>
        <v>42795.791666666672</v>
      </c>
      <c r="K1751">
        <v>1485213921</v>
      </c>
      <c r="L1751" s="10">
        <f t="shared" si="220"/>
        <v>42758.975937499999</v>
      </c>
      <c r="M1751" s="11">
        <f t="shared" si="221"/>
        <v>36.815729166672099</v>
      </c>
      <c r="N1751" t="b">
        <v>0</v>
      </c>
      <c r="O1751" s="9">
        <f t="shared" si="222"/>
        <v>1.2348756218905472</v>
      </c>
      <c r="P1751" s="14">
        <f t="shared" si="223"/>
        <v>94.736641221374043</v>
      </c>
      <c r="Q1751" s="14" t="s">
        <v>8342</v>
      </c>
      <c r="R1751" s="14" t="s">
        <v>8343</v>
      </c>
      <c r="S1751">
        <v>131</v>
      </c>
      <c r="T1751" t="b">
        <v>1</v>
      </c>
      <c r="U1751" t="s">
        <v>8285</v>
      </c>
      <c r="V1751">
        <f t="shared" si="224"/>
        <v>131</v>
      </c>
      <c r="W1751" s="21" t="str">
        <f t="shared" si="225"/>
        <v xml:space="preserve"> </v>
      </c>
      <c r="X1751" s="21" t="str">
        <f t="shared" si="226"/>
        <v xml:space="preserve"> </v>
      </c>
    </row>
    <row r="1752" spans="1:24" ht="43.2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219"/>
        <v>42479.836851851855</v>
      </c>
      <c r="K1752">
        <v>1458936304</v>
      </c>
      <c r="L1752" s="10">
        <f t="shared" si="220"/>
        <v>42454.836851851855</v>
      </c>
      <c r="M1752" s="11">
        <f t="shared" si="221"/>
        <v>25</v>
      </c>
      <c r="N1752" t="b">
        <v>0</v>
      </c>
      <c r="O1752" s="9">
        <f t="shared" si="222"/>
        <v>2.0162</v>
      </c>
      <c r="P1752" s="14">
        <f t="shared" si="223"/>
        <v>80.647999999999996</v>
      </c>
      <c r="Q1752" s="14" t="s">
        <v>8342</v>
      </c>
      <c r="R1752" s="14" t="s">
        <v>8343</v>
      </c>
      <c r="S1752">
        <v>125</v>
      </c>
      <c r="T1752" t="b">
        <v>1</v>
      </c>
      <c r="U1752" t="s">
        <v>8285</v>
      </c>
      <c r="V1752">
        <f t="shared" si="224"/>
        <v>125</v>
      </c>
      <c r="W1752" s="21" t="str">
        <f t="shared" si="225"/>
        <v xml:space="preserve"> </v>
      </c>
      <c r="X1752" s="21" t="str">
        <f t="shared" si="226"/>
        <v xml:space="preserve"> </v>
      </c>
    </row>
    <row r="1753" spans="1:24" ht="28.8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219"/>
        <v>42082.739849537036</v>
      </c>
      <c r="K1753">
        <v>1424198723</v>
      </c>
      <c r="L1753" s="10">
        <f t="shared" si="220"/>
        <v>42052.7815162037</v>
      </c>
      <c r="M1753" s="11">
        <f t="shared" si="221"/>
        <v>29.958333333335759</v>
      </c>
      <c r="N1753" t="b">
        <v>0</v>
      </c>
      <c r="O1753" s="9">
        <f t="shared" si="222"/>
        <v>1.0289999999999999</v>
      </c>
      <c r="P1753" s="14">
        <f t="shared" si="223"/>
        <v>168.68852459016392</v>
      </c>
      <c r="Q1753" s="14" t="s">
        <v>8342</v>
      </c>
      <c r="R1753" s="14" t="s">
        <v>8343</v>
      </c>
      <c r="S1753">
        <v>61</v>
      </c>
      <c r="T1753" t="b">
        <v>1</v>
      </c>
      <c r="U1753" t="s">
        <v>8285</v>
      </c>
      <c r="V1753">
        <f t="shared" si="224"/>
        <v>61</v>
      </c>
      <c r="W1753" s="21" t="str">
        <f t="shared" si="225"/>
        <v xml:space="preserve"> </v>
      </c>
      <c r="X1753" s="21" t="str">
        <f t="shared" si="226"/>
        <v xml:space="preserve"> </v>
      </c>
    </row>
    <row r="1754" spans="1:24" ht="28.8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219"/>
        <v>42657.253263888888</v>
      </c>
      <c r="K1754">
        <v>1473833082</v>
      </c>
      <c r="L1754" s="10">
        <f t="shared" si="220"/>
        <v>42627.253263888888</v>
      </c>
      <c r="M1754" s="11">
        <f t="shared" si="221"/>
        <v>30</v>
      </c>
      <c r="N1754" t="b">
        <v>0</v>
      </c>
      <c r="O1754" s="9">
        <f t="shared" si="222"/>
        <v>2.6016666666666666</v>
      </c>
      <c r="P1754" s="14">
        <f t="shared" si="223"/>
        <v>34.68888888888889</v>
      </c>
      <c r="Q1754" s="14" t="s">
        <v>8342</v>
      </c>
      <c r="R1754" s="14" t="s">
        <v>8343</v>
      </c>
      <c r="S1754">
        <v>90</v>
      </c>
      <c r="T1754" t="b">
        <v>1</v>
      </c>
      <c r="U1754" t="s">
        <v>8285</v>
      </c>
      <c r="V1754">
        <f t="shared" si="224"/>
        <v>90</v>
      </c>
      <c r="W1754" s="21" t="str">
        <f t="shared" si="225"/>
        <v xml:space="preserve"> </v>
      </c>
      <c r="X1754" s="21" t="str">
        <f t="shared" si="226"/>
        <v xml:space="preserve"> </v>
      </c>
    </row>
    <row r="1755" spans="1:24" ht="43.2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219"/>
        <v>42450.707962962959</v>
      </c>
      <c r="K1755">
        <v>1455991168</v>
      </c>
      <c r="L1755" s="10">
        <f t="shared" si="220"/>
        <v>42420.74962962963</v>
      </c>
      <c r="M1755" s="11">
        <f t="shared" si="221"/>
        <v>29.958333333328483</v>
      </c>
      <c r="N1755" t="b">
        <v>0</v>
      </c>
      <c r="O1755" s="9">
        <f t="shared" si="222"/>
        <v>1.08</v>
      </c>
      <c r="P1755" s="14">
        <f t="shared" si="223"/>
        <v>462.85714285714283</v>
      </c>
      <c r="Q1755" s="14" t="s">
        <v>8342</v>
      </c>
      <c r="R1755" s="14" t="s">
        <v>8343</v>
      </c>
      <c r="S1755">
        <v>35</v>
      </c>
      <c r="T1755" t="b">
        <v>1</v>
      </c>
      <c r="U1755" t="s">
        <v>8285</v>
      </c>
      <c r="V1755">
        <f t="shared" si="224"/>
        <v>35</v>
      </c>
      <c r="W1755" s="21" t="str">
        <f t="shared" si="225"/>
        <v xml:space="preserve"> </v>
      </c>
      <c r="X1755" s="21" t="str">
        <f t="shared" si="226"/>
        <v xml:space="preserve"> </v>
      </c>
    </row>
    <row r="1756" spans="1:24" ht="43.2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219"/>
        <v>42097.835104166668</v>
      </c>
      <c r="K1756">
        <v>1425502953</v>
      </c>
      <c r="L1756" s="10">
        <f t="shared" si="220"/>
        <v>42067.876770833333</v>
      </c>
      <c r="M1756" s="11">
        <f t="shared" si="221"/>
        <v>29.958333333335759</v>
      </c>
      <c r="N1756" t="b">
        <v>0</v>
      </c>
      <c r="O1756" s="9">
        <f t="shared" si="222"/>
        <v>1.1052941176470588</v>
      </c>
      <c r="P1756" s="14">
        <f t="shared" si="223"/>
        <v>104.38888888888889</v>
      </c>
      <c r="Q1756" s="14" t="s">
        <v>8342</v>
      </c>
      <c r="R1756" s="14" t="s">
        <v>8343</v>
      </c>
      <c r="S1756">
        <v>90</v>
      </c>
      <c r="T1756" t="b">
        <v>1</v>
      </c>
      <c r="U1756" t="s">
        <v>8285</v>
      </c>
      <c r="V1756">
        <f t="shared" si="224"/>
        <v>90</v>
      </c>
      <c r="W1756" s="21" t="str">
        <f t="shared" si="225"/>
        <v xml:space="preserve"> </v>
      </c>
      <c r="X1756" s="21" t="str">
        <f t="shared" si="226"/>
        <v xml:space="preserve"> </v>
      </c>
    </row>
    <row r="1757" spans="1:24" ht="43.2" x14ac:dyDescent="0.3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219"/>
        <v>42282.788900462961</v>
      </c>
      <c r="K1757">
        <v>1441479361</v>
      </c>
      <c r="L1757" s="10">
        <f t="shared" si="220"/>
        <v>42252.788900462961</v>
      </c>
      <c r="M1757" s="11">
        <f t="shared" si="221"/>
        <v>30</v>
      </c>
      <c r="N1757" t="b">
        <v>0</v>
      </c>
      <c r="O1757" s="9">
        <f t="shared" si="222"/>
        <v>1.2</v>
      </c>
      <c r="P1757" s="14">
        <f t="shared" si="223"/>
        <v>7.5</v>
      </c>
      <c r="Q1757" s="14" t="s">
        <v>8342</v>
      </c>
      <c r="R1757" s="14" t="s">
        <v>8343</v>
      </c>
      <c r="S1757">
        <v>4</v>
      </c>
      <c r="T1757" t="b">
        <v>1</v>
      </c>
      <c r="U1757" t="s">
        <v>8285</v>
      </c>
      <c r="V1757">
        <f t="shared" si="224"/>
        <v>4</v>
      </c>
      <c r="W1757" s="21" t="str">
        <f t="shared" si="225"/>
        <v xml:space="preserve"> </v>
      </c>
      <c r="X1757" s="21" t="str">
        <f t="shared" si="226"/>
        <v xml:space="preserve"> </v>
      </c>
    </row>
    <row r="1758" spans="1:24" ht="43.2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219"/>
        <v>42611.167465277773</v>
      </c>
      <c r="K1758">
        <v>1468987269</v>
      </c>
      <c r="L1758" s="10">
        <f t="shared" si="220"/>
        <v>42571.167465277773</v>
      </c>
      <c r="M1758" s="11">
        <f t="shared" si="221"/>
        <v>40</v>
      </c>
      <c r="N1758" t="b">
        <v>0</v>
      </c>
      <c r="O1758" s="9">
        <f t="shared" si="222"/>
        <v>1.0282909090909091</v>
      </c>
      <c r="P1758" s="14">
        <f t="shared" si="223"/>
        <v>47.13</v>
      </c>
      <c r="Q1758" s="14" t="s">
        <v>8342</v>
      </c>
      <c r="R1758" s="14" t="s">
        <v>8343</v>
      </c>
      <c r="S1758">
        <v>120</v>
      </c>
      <c r="T1758" t="b">
        <v>1</v>
      </c>
      <c r="U1758" t="s">
        <v>8285</v>
      </c>
      <c r="V1758">
        <f t="shared" si="224"/>
        <v>120</v>
      </c>
      <c r="W1758" s="21" t="str">
        <f t="shared" si="225"/>
        <v xml:space="preserve"> </v>
      </c>
      <c r="X1758" s="21" t="str">
        <f t="shared" si="226"/>
        <v xml:space="preserve"> </v>
      </c>
    </row>
    <row r="1759" spans="1:24" ht="28.8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219"/>
        <v>42763.811805555553</v>
      </c>
      <c r="K1759">
        <v>1483041083</v>
      </c>
      <c r="L1759" s="10">
        <f t="shared" si="220"/>
        <v>42733.827349537038</v>
      </c>
      <c r="M1759" s="11">
        <f t="shared" si="221"/>
        <v>29.98445601851563</v>
      </c>
      <c r="N1759" t="b">
        <v>0</v>
      </c>
      <c r="O1759" s="9">
        <f t="shared" si="222"/>
        <v>1.1599999999999999</v>
      </c>
      <c r="P1759" s="14">
        <f t="shared" si="223"/>
        <v>414.28571428571428</v>
      </c>
      <c r="Q1759" s="14" t="s">
        <v>8342</v>
      </c>
      <c r="R1759" s="14" t="s">
        <v>8343</v>
      </c>
      <c r="S1759">
        <v>14</v>
      </c>
      <c r="T1759" t="b">
        <v>1</v>
      </c>
      <c r="U1759" t="s">
        <v>8285</v>
      </c>
      <c r="V1759">
        <f t="shared" si="224"/>
        <v>14</v>
      </c>
      <c r="W1759" s="21" t="str">
        <f t="shared" si="225"/>
        <v xml:space="preserve"> </v>
      </c>
      <c r="X1759" s="21" t="str">
        <f t="shared" si="226"/>
        <v xml:space="preserve"> </v>
      </c>
    </row>
    <row r="1760" spans="1:24" ht="57.6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219"/>
        <v>42565.955925925926</v>
      </c>
      <c r="K1760">
        <v>1463352992</v>
      </c>
      <c r="L1760" s="10">
        <f t="shared" si="220"/>
        <v>42505.955925925926</v>
      </c>
      <c r="M1760" s="11">
        <f t="shared" si="221"/>
        <v>60</v>
      </c>
      <c r="N1760" t="b">
        <v>0</v>
      </c>
      <c r="O1760" s="9">
        <f t="shared" si="222"/>
        <v>1.147</v>
      </c>
      <c r="P1760" s="14">
        <f t="shared" si="223"/>
        <v>42.481481481481481</v>
      </c>
      <c r="Q1760" s="14" t="s">
        <v>8342</v>
      </c>
      <c r="R1760" s="14" t="s">
        <v>8343</v>
      </c>
      <c r="S1760">
        <v>27</v>
      </c>
      <c r="T1760" t="b">
        <v>1</v>
      </c>
      <c r="U1760" t="s">
        <v>8285</v>
      </c>
      <c r="V1760">
        <f t="shared" si="224"/>
        <v>27</v>
      </c>
      <c r="W1760" s="21" t="str">
        <f t="shared" si="225"/>
        <v xml:space="preserve"> </v>
      </c>
      <c r="X1760" s="21" t="str">
        <f t="shared" si="226"/>
        <v xml:space="preserve"> </v>
      </c>
    </row>
    <row r="1761" spans="1:24" ht="28.8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219"/>
        <v>42088.787372685183</v>
      </c>
      <c r="K1761">
        <v>1425585229</v>
      </c>
      <c r="L1761" s="10">
        <f t="shared" si="220"/>
        <v>42068.829039351855</v>
      </c>
      <c r="M1761" s="11">
        <f t="shared" si="221"/>
        <v>19.958333333328483</v>
      </c>
      <c r="N1761" t="b">
        <v>0</v>
      </c>
      <c r="O1761" s="9">
        <f t="shared" si="222"/>
        <v>1.0660000000000001</v>
      </c>
      <c r="P1761" s="14">
        <f t="shared" si="223"/>
        <v>108.77551020408163</v>
      </c>
      <c r="Q1761" s="14" t="s">
        <v>8342</v>
      </c>
      <c r="R1761" s="14" t="s">
        <v>8343</v>
      </c>
      <c r="S1761">
        <v>49</v>
      </c>
      <c r="T1761" t="b">
        <v>1</v>
      </c>
      <c r="U1761" t="s">
        <v>8285</v>
      </c>
      <c r="V1761">
        <f t="shared" si="224"/>
        <v>49</v>
      </c>
      <c r="W1761" s="21" t="str">
        <f t="shared" si="225"/>
        <v xml:space="preserve"> </v>
      </c>
      <c r="X1761" s="21" t="str">
        <f t="shared" si="226"/>
        <v xml:space="preserve"> </v>
      </c>
    </row>
    <row r="1762" spans="1:24" ht="43.2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219"/>
        <v>42425.67260416667</v>
      </c>
      <c r="K1762">
        <v>1454688513</v>
      </c>
      <c r="L1762" s="10">
        <f t="shared" si="220"/>
        <v>42405.67260416667</v>
      </c>
      <c r="M1762" s="11">
        <f t="shared" si="221"/>
        <v>20</v>
      </c>
      <c r="N1762" t="b">
        <v>0</v>
      </c>
      <c r="O1762" s="9">
        <f t="shared" si="222"/>
        <v>1.6544000000000001</v>
      </c>
      <c r="P1762" s="14">
        <f t="shared" si="223"/>
        <v>81.098039215686271</v>
      </c>
      <c r="Q1762" s="14" t="s">
        <v>8342</v>
      </c>
      <c r="R1762" s="14" t="s">
        <v>8343</v>
      </c>
      <c r="S1762">
        <v>102</v>
      </c>
      <c r="T1762" t="b">
        <v>1</v>
      </c>
      <c r="U1762" t="s">
        <v>8285</v>
      </c>
      <c r="V1762">
        <f t="shared" si="224"/>
        <v>102</v>
      </c>
      <c r="W1762" s="21" t="str">
        <f t="shared" si="225"/>
        <v xml:space="preserve"> </v>
      </c>
      <c r="X1762" s="21" t="str">
        <f t="shared" si="226"/>
        <v xml:space="preserve"> </v>
      </c>
    </row>
    <row r="1763" spans="1:24" ht="28.8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219"/>
        <v>42259.567824074074</v>
      </c>
      <c r="K1763">
        <v>1437745060</v>
      </c>
      <c r="L1763" s="10">
        <f t="shared" si="220"/>
        <v>42209.567824074074</v>
      </c>
      <c r="M1763" s="11">
        <f t="shared" si="221"/>
        <v>50</v>
      </c>
      <c r="N1763" t="b">
        <v>0</v>
      </c>
      <c r="O1763" s="9">
        <f t="shared" si="222"/>
        <v>1.55</v>
      </c>
      <c r="P1763" s="14">
        <f t="shared" si="223"/>
        <v>51.666666666666664</v>
      </c>
      <c r="Q1763" s="14" t="s">
        <v>8342</v>
      </c>
      <c r="R1763" s="14" t="s">
        <v>8343</v>
      </c>
      <c r="S1763">
        <v>3</v>
      </c>
      <c r="T1763" t="b">
        <v>1</v>
      </c>
      <c r="U1763" t="s">
        <v>8285</v>
      </c>
      <c r="V1763">
        <f t="shared" si="224"/>
        <v>3</v>
      </c>
      <c r="W1763" s="21" t="str">
        <f t="shared" si="225"/>
        <v xml:space="preserve"> </v>
      </c>
      <c r="X1763" s="21" t="str">
        <f t="shared" si="226"/>
        <v xml:space="preserve"> </v>
      </c>
    </row>
    <row r="1764" spans="1:24" ht="28.8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219"/>
        <v>42440.982002314813</v>
      </c>
      <c r="K1764">
        <v>1455147245</v>
      </c>
      <c r="L1764" s="10">
        <f t="shared" si="220"/>
        <v>42410.982002314813</v>
      </c>
      <c r="M1764" s="11">
        <f t="shared" si="221"/>
        <v>30</v>
      </c>
      <c r="N1764" t="b">
        <v>0</v>
      </c>
      <c r="O1764" s="9">
        <f t="shared" si="222"/>
        <v>8.85</v>
      </c>
      <c r="P1764" s="14">
        <f t="shared" si="223"/>
        <v>35.4</v>
      </c>
      <c r="Q1764" s="14" t="s">
        <v>8342</v>
      </c>
      <c r="R1764" s="14" t="s">
        <v>8343</v>
      </c>
      <c r="S1764">
        <v>25</v>
      </c>
      <c r="T1764" t="b">
        <v>1</v>
      </c>
      <c r="U1764" t="s">
        <v>8285</v>
      </c>
      <c r="V1764">
        <f t="shared" si="224"/>
        <v>25</v>
      </c>
      <c r="W1764" s="21" t="str">
        <f t="shared" si="225"/>
        <v xml:space="preserve"> </v>
      </c>
      <c r="X1764" s="21" t="str">
        <f t="shared" si="226"/>
        <v xml:space="preserve"> </v>
      </c>
    </row>
    <row r="1765" spans="1:24" ht="57.6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219"/>
        <v>42666.868518518517</v>
      </c>
      <c r="K1765">
        <v>1474663840</v>
      </c>
      <c r="L1765" s="10">
        <f t="shared" si="220"/>
        <v>42636.868518518517</v>
      </c>
      <c r="M1765" s="11">
        <f t="shared" si="221"/>
        <v>30</v>
      </c>
      <c r="N1765" t="b">
        <v>0</v>
      </c>
      <c r="O1765" s="9">
        <f t="shared" si="222"/>
        <v>1.0190833333333333</v>
      </c>
      <c r="P1765" s="14">
        <f t="shared" si="223"/>
        <v>103.63559322033899</v>
      </c>
      <c r="Q1765" s="14" t="s">
        <v>8342</v>
      </c>
      <c r="R1765" s="14" t="s">
        <v>8343</v>
      </c>
      <c r="S1765">
        <v>118</v>
      </c>
      <c r="T1765" t="b">
        <v>1</v>
      </c>
      <c r="U1765" t="s">
        <v>8285</v>
      </c>
      <c r="V1765">
        <f t="shared" si="224"/>
        <v>118</v>
      </c>
      <c r="W1765" s="21" t="str">
        <f t="shared" si="225"/>
        <v xml:space="preserve"> </v>
      </c>
      <c r="X1765" s="21" t="str">
        <f t="shared" si="226"/>
        <v xml:space="preserve"> </v>
      </c>
    </row>
    <row r="1766" spans="1:24" ht="43.2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219"/>
        <v>41854.485868055555</v>
      </c>
      <c r="K1766">
        <v>1404560379</v>
      </c>
      <c r="L1766" s="10">
        <f t="shared" si="220"/>
        <v>41825.485868055555</v>
      </c>
      <c r="M1766" s="11">
        <f t="shared" si="221"/>
        <v>29</v>
      </c>
      <c r="N1766" t="b">
        <v>1</v>
      </c>
      <c r="O1766" s="9">
        <f t="shared" si="222"/>
        <v>0.19600000000000001</v>
      </c>
      <c r="P1766" s="14">
        <f t="shared" si="223"/>
        <v>55.282051282051285</v>
      </c>
      <c r="Q1766" s="14" t="s">
        <v>8342</v>
      </c>
      <c r="R1766" s="14" t="s">
        <v>8343</v>
      </c>
      <c r="S1766">
        <v>39</v>
      </c>
      <c r="T1766" t="b">
        <v>0</v>
      </c>
      <c r="U1766" t="s">
        <v>8285</v>
      </c>
      <c r="V1766" t="str">
        <f t="shared" si="224"/>
        <v xml:space="preserve"> </v>
      </c>
      <c r="W1766" s="21">
        <f t="shared" si="225"/>
        <v>39</v>
      </c>
      <c r="X1766" s="21" t="str">
        <f t="shared" si="226"/>
        <v xml:space="preserve"> </v>
      </c>
    </row>
    <row r="1767" spans="1:24" ht="43.2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219"/>
        <v>41864.980462962965</v>
      </c>
      <c r="K1767">
        <v>1405380712</v>
      </c>
      <c r="L1767" s="10">
        <f t="shared" si="220"/>
        <v>41834.980462962965</v>
      </c>
      <c r="M1767" s="11">
        <f t="shared" si="221"/>
        <v>30</v>
      </c>
      <c r="N1767" t="b">
        <v>1</v>
      </c>
      <c r="O1767" s="9">
        <f t="shared" si="222"/>
        <v>0.59467839999999994</v>
      </c>
      <c r="P1767" s="14">
        <f t="shared" si="223"/>
        <v>72.16970873786407</v>
      </c>
      <c r="Q1767" s="14" t="s">
        <v>8342</v>
      </c>
      <c r="R1767" s="14" t="s">
        <v>8343</v>
      </c>
      <c r="S1767">
        <v>103</v>
      </c>
      <c r="T1767" t="b">
        <v>0</v>
      </c>
      <c r="U1767" t="s">
        <v>8285</v>
      </c>
      <c r="V1767" t="str">
        <f t="shared" si="224"/>
        <v xml:space="preserve"> </v>
      </c>
      <c r="W1767" s="21">
        <f t="shared" si="225"/>
        <v>103</v>
      </c>
      <c r="X1767" s="21" t="str">
        <f t="shared" si="226"/>
        <v xml:space="preserve"> </v>
      </c>
    </row>
    <row r="1768" spans="1:24" ht="28.8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219"/>
        <v>41876.859814814816</v>
      </c>
      <c r="K1768">
        <v>1407184688</v>
      </c>
      <c r="L1768" s="10">
        <f t="shared" si="220"/>
        <v>41855.859814814816</v>
      </c>
      <c r="M1768" s="11">
        <f t="shared" si="221"/>
        <v>21</v>
      </c>
      <c r="N1768" t="b">
        <v>1</v>
      </c>
      <c r="O1768" s="9">
        <f t="shared" si="222"/>
        <v>0</v>
      </c>
      <c r="P1768" s="14">
        <f t="shared" si="223"/>
        <v>0</v>
      </c>
      <c r="Q1768" s="14" t="s">
        <v>8342</v>
      </c>
      <c r="R1768" s="14" t="s">
        <v>8343</v>
      </c>
      <c r="S1768">
        <v>0</v>
      </c>
      <c r="T1768" t="b">
        <v>0</v>
      </c>
      <c r="U1768" t="s">
        <v>8285</v>
      </c>
      <c r="V1768" t="str">
        <f t="shared" si="224"/>
        <v xml:space="preserve"> </v>
      </c>
      <c r="W1768" s="21">
        <f t="shared" si="225"/>
        <v>0</v>
      </c>
      <c r="X1768" s="21" t="str">
        <f t="shared" si="226"/>
        <v xml:space="preserve"> </v>
      </c>
    </row>
    <row r="1769" spans="1:24" ht="28.8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219"/>
        <v>41854.658379629633</v>
      </c>
      <c r="K1769">
        <v>1404488884</v>
      </c>
      <c r="L1769" s="10">
        <f t="shared" si="220"/>
        <v>41824.658379629633</v>
      </c>
      <c r="M1769" s="11">
        <f t="shared" si="221"/>
        <v>30</v>
      </c>
      <c r="N1769" t="b">
        <v>1</v>
      </c>
      <c r="O1769" s="9">
        <f t="shared" si="222"/>
        <v>0.4572</v>
      </c>
      <c r="P1769" s="14">
        <f t="shared" si="223"/>
        <v>58.615384615384613</v>
      </c>
      <c r="Q1769" s="14" t="s">
        <v>8342</v>
      </c>
      <c r="R1769" s="14" t="s">
        <v>8343</v>
      </c>
      <c r="S1769">
        <v>39</v>
      </c>
      <c r="T1769" t="b">
        <v>0</v>
      </c>
      <c r="U1769" t="s">
        <v>8285</v>
      </c>
      <c r="V1769" t="str">
        <f t="shared" si="224"/>
        <v xml:space="preserve"> </v>
      </c>
      <c r="W1769" s="21">
        <f t="shared" si="225"/>
        <v>39</v>
      </c>
      <c r="X1769" s="21" t="str">
        <f t="shared" si="226"/>
        <v xml:space="preserve"> </v>
      </c>
    </row>
    <row r="1770" spans="1:24" ht="43.2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219"/>
        <v>41909.560694444444</v>
      </c>
      <c r="K1770">
        <v>1406640444</v>
      </c>
      <c r="L1770" s="10">
        <f t="shared" si="220"/>
        <v>41849.560694444444</v>
      </c>
      <c r="M1770" s="11">
        <f t="shared" si="221"/>
        <v>60</v>
      </c>
      <c r="N1770" t="b">
        <v>1</v>
      </c>
      <c r="O1770" s="9">
        <f t="shared" si="222"/>
        <v>3.7400000000000003E-2</v>
      </c>
      <c r="P1770" s="14">
        <f t="shared" si="223"/>
        <v>12.466666666666667</v>
      </c>
      <c r="Q1770" s="14" t="s">
        <v>8342</v>
      </c>
      <c r="R1770" s="14" t="s">
        <v>8343</v>
      </c>
      <c r="S1770">
        <v>15</v>
      </c>
      <c r="T1770" t="b">
        <v>0</v>
      </c>
      <c r="U1770" t="s">
        <v>8285</v>
      </c>
      <c r="V1770" t="str">
        <f t="shared" si="224"/>
        <v xml:space="preserve"> </v>
      </c>
      <c r="W1770" s="21">
        <f t="shared" si="225"/>
        <v>15</v>
      </c>
      <c r="X1770" s="21" t="str">
        <f t="shared" si="226"/>
        <v xml:space="preserve"> </v>
      </c>
    </row>
    <row r="1771" spans="1:24" ht="43.2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219"/>
        <v>42017.818969907406</v>
      </c>
      <c r="K1771">
        <v>1418585959</v>
      </c>
      <c r="L1771" s="10">
        <f t="shared" si="220"/>
        <v>41987.818969907406</v>
      </c>
      <c r="M1771" s="11">
        <f t="shared" si="221"/>
        <v>30</v>
      </c>
      <c r="N1771" t="b">
        <v>1</v>
      </c>
      <c r="O1771" s="9">
        <f t="shared" si="222"/>
        <v>2.7025E-2</v>
      </c>
      <c r="P1771" s="14">
        <f t="shared" si="223"/>
        <v>49.136363636363633</v>
      </c>
      <c r="Q1771" s="14" t="s">
        <v>8342</v>
      </c>
      <c r="R1771" s="14" t="s">
        <v>8343</v>
      </c>
      <c r="S1771">
        <v>22</v>
      </c>
      <c r="T1771" t="b">
        <v>0</v>
      </c>
      <c r="U1771" t="s">
        <v>8285</v>
      </c>
      <c r="V1771" t="str">
        <f t="shared" si="224"/>
        <v xml:space="preserve"> </v>
      </c>
      <c r="W1771" s="21">
        <f t="shared" si="225"/>
        <v>22</v>
      </c>
      <c r="X1771" s="21" t="str">
        <f t="shared" si="226"/>
        <v xml:space="preserve"> </v>
      </c>
    </row>
    <row r="1772" spans="1:24" ht="43.2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219"/>
        <v>41926.780023148152</v>
      </c>
      <c r="K1772">
        <v>1410288194</v>
      </c>
      <c r="L1772" s="10">
        <f t="shared" si="220"/>
        <v>41891.780023148152</v>
      </c>
      <c r="M1772" s="11">
        <f t="shared" si="221"/>
        <v>35</v>
      </c>
      <c r="N1772" t="b">
        <v>1</v>
      </c>
      <c r="O1772" s="9">
        <f t="shared" si="222"/>
        <v>0.56514285714285717</v>
      </c>
      <c r="P1772" s="14">
        <f t="shared" si="223"/>
        <v>150.5</v>
      </c>
      <c r="Q1772" s="14" t="s">
        <v>8342</v>
      </c>
      <c r="R1772" s="14" t="s">
        <v>8343</v>
      </c>
      <c r="S1772">
        <v>92</v>
      </c>
      <c r="T1772" t="b">
        <v>0</v>
      </c>
      <c r="U1772" t="s">
        <v>8285</v>
      </c>
      <c r="V1772" t="str">
        <f t="shared" si="224"/>
        <v xml:space="preserve"> </v>
      </c>
      <c r="W1772" s="21">
        <f t="shared" si="225"/>
        <v>92</v>
      </c>
      <c r="X1772" s="21" t="str">
        <f t="shared" si="226"/>
        <v xml:space="preserve"> </v>
      </c>
    </row>
    <row r="1773" spans="1:24" ht="43.2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219"/>
        <v>41935.979629629634</v>
      </c>
      <c r="K1773">
        <v>1411515040</v>
      </c>
      <c r="L1773" s="10">
        <f t="shared" si="220"/>
        <v>41905.979629629634</v>
      </c>
      <c r="M1773" s="11">
        <f t="shared" si="221"/>
        <v>30</v>
      </c>
      <c r="N1773" t="b">
        <v>1</v>
      </c>
      <c r="O1773" s="9">
        <f t="shared" si="222"/>
        <v>0.21309523809523809</v>
      </c>
      <c r="P1773" s="14">
        <f t="shared" si="223"/>
        <v>35.799999999999997</v>
      </c>
      <c r="Q1773" s="14" t="s">
        <v>8342</v>
      </c>
      <c r="R1773" s="14" t="s">
        <v>8343</v>
      </c>
      <c r="S1773">
        <v>25</v>
      </c>
      <c r="T1773" t="b">
        <v>0</v>
      </c>
      <c r="U1773" t="s">
        <v>8285</v>
      </c>
      <c r="V1773" t="str">
        <f t="shared" si="224"/>
        <v xml:space="preserve"> </v>
      </c>
      <c r="W1773" s="21">
        <f t="shared" si="225"/>
        <v>25</v>
      </c>
      <c r="X1773" s="21" t="str">
        <f t="shared" si="226"/>
        <v xml:space="preserve"> </v>
      </c>
    </row>
    <row r="1774" spans="1:24" ht="43.2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219"/>
        <v>41826.718009259261</v>
      </c>
      <c r="K1774">
        <v>1399482836</v>
      </c>
      <c r="L1774" s="10">
        <f t="shared" si="220"/>
        <v>41766.718009259261</v>
      </c>
      <c r="M1774" s="11">
        <f t="shared" si="221"/>
        <v>60</v>
      </c>
      <c r="N1774" t="b">
        <v>1</v>
      </c>
      <c r="O1774" s="9">
        <f t="shared" si="222"/>
        <v>0.156</v>
      </c>
      <c r="P1774" s="14">
        <f t="shared" si="223"/>
        <v>45.157894736842103</v>
      </c>
      <c r="Q1774" s="14" t="s">
        <v>8342</v>
      </c>
      <c r="R1774" s="14" t="s">
        <v>8343</v>
      </c>
      <c r="S1774">
        <v>19</v>
      </c>
      <c r="T1774" t="b">
        <v>0</v>
      </c>
      <c r="U1774" t="s">
        <v>8285</v>
      </c>
      <c r="V1774" t="str">
        <f t="shared" si="224"/>
        <v xml:space="preserve"> </v>
      </c>
      <c r="W1774" s="21">
        <f t="shared" si="225"/>
        <v>19</v>
      </c>
      <c r="X1774" s="21" t="str">
        <f t="shared" si="226"/>
        <v xml:space="preserve"> </v>
      </c>
    </row>
    <row r="1775" spans="1:24" ht="43.2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219"/>
        <v>42023.760393518518</v>
      </c>
      <c r="K1775">
        <v>1417803298</v>
      </c>
      <c r="L1775" s="10">
        <f t="shared" si="220"/>
        <v>41978.760393518518</v>
      </c>
      <c r="M1775" s="11">
        <f t="shared" si="221"/>
        <v>45</v>
      </c>
      <c r="N1775" t="b">
        <v>1</v>
      </c>
      <c r="O1775" s="9">
        <f t="shared" si="222"/>
        <v>6.2566666666666673E-2</v>
      </c>
      <c r="P1775" s="14">
        <f t="shared" si="223"/>
        <v>98.78947368421052</v>
      </c>
      <c r="Q1775" s="14" t="s">
        <v>8342</v>
      </c>
      <c r="R1775" s="14" t="s">
        <v>8343</v>
      </c>
      <c r="S1775">
        <v>19</v>
      </c>
      <c r="T1775" t="b">
        <v>0</v>
      </c>
      <c r="U1775" t="s">
        <v>8285</v>
      </c>
      <c r="V1775" t="str">
        <f t="shared" si="224"/>
        <v xml:space="preserve"> </v>
      </c>
      <c r="W1775" s="21">
        <f t="shared" si="225"/>
        <v>19</v>
      </c>
      <c r="X1775" s="21" t="str">
        <f t="shared" si="226"/>
        <v xml:space="preserve"> </v>
      </c>
    </row>
    <row r="1776" spans="1:24" ht="43.2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219"/>
        <v>41972.624305555553</v>
      </c>
      <c r="K1776">
        <v>1413609292</v>
      </c>
      <c r="L1776" s="10">
        <f t="shared" si="220"/>
        <v>41930.218657407408</v>
      </c>
      <c r="M1776" s="11">
        <f t="shared" si="221"/>
        <v>42.405648148145701</v>
      </c>
      <c r="N1776" t="b">
        <v>1</v>
      </c>
      <c r="O1776" s="9">
        <f t="shared" si="222"/>
        <v>0.4592</v>
      </c>
      <c r="P1776" s="14">
        <f t="shared" si="223"/>
        <v>88.307692307692307</v>
      </c>
      <c r="Q1776" s="14" t="s">
        <v>8342</v>
      </c>
      <c r="R1776" s="14" t="s">
        <v>8343</v>
      </c>
      <c r="S1776">
        <v>13</v>
      </c>
      <c r="T1776" t="b">
        <v>0</v>
      </c>
      <c r="U1776" t="s">
        <v>8285</v>
      </c>
      <c r="V1776" t="str">
        <f t="shared" si="224"/>
        <v xml:space="preserve"> </v>
      </c>
      <c r="W1776" s="21">
        <f t="shared" si="225"/>
        <v>13</v>
      </c>
      <c r="X1776" s="21" t="str">
        <f t="shared" si="226"/>
        <v xml:space="preserve"> </v>
      </c>
    </row>
    <row r="1777" spans="1:24" ht="43.2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219"/>
        <v>41936.976388888892</v>
      </c>
      <c r="K1777">
        <v>1410305160</v>
      </c>
      <c r="L1777" s="10">
        <f t="shared" si="220"/>
        <v>41891.976388888892</v>
      </c>
      <c r="M1777" s="11">
        <f t="shared" si="221"/>
        <v>45</v>
      </c>
      <c r="N1777" t="b">
        <v>1</v>
      </c>
      <c r="O1777" s="9">
        <f t="shared" si="222"/>
        <v>0.65101538461538466</v>
      </c>
      <c r="P1777" s="14">
        <f t="shared" si="223"/>
        <v>170.62903225806451</v>
      </c>
      <c r="Q1777" s="14" t="s">
        <v>8342</v>
      </c>
      <c r="R1777" s="14" t="s">
        <v>8343</v>
      </c>
      <c r="S1777">
        <v>124</v>
      </c>
      <c r="T1777" t="b">
        <v>0</v>
      </c>
      <c r="U1777" t="s">
        <v>8285</v>
      </c>
      <c r="V1777" t="str">
        <f t="shared" si="224"/>
        <v xml:space="preserve"> </v>
      </c>
      <c r="W1777" s="21">
        <f t="shared" si="225"/>
        <v>124</v>
      </c>
      <c r="X1777" s="21" t="str">
        <f t="shared" si="226"/>
        <v xml:space="preserve"> </v>
      </c>
    </row>
    <row r="1778" spans="1:24" ht="43.2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219"/>
        <v>41941.95684027778</v>
      </c>
      <c r="K1778">
        <v>1411513071</v>
      </c>
      <c r="L1778" s="10">
        <f t="shared" si="220"/>
        <v>41905.95684027778</v>
      </c>
      <c r="M1778" s="11">
        <f t="shared" si="221"/>
        <v>36</v>
      </c>
      <c r="N1778" t="b">
        <v>1</v>
      </c>
      <c r="O1778" s="9">
        <f t="shared" si="222"/>
        <v>6.7000000000000004E-2</v>
      </c>
      <c r="P1778" s="14">
        <f t="shared" si="223"/>
        <v>83.75</v>
      </c>
      <c r="Q1778" s="14" t="s">
        <v>8342</v>
      </c>
      <c r="R1778" s="14" t="s">
        <v>8343</v>
      </c>
      <c r="S1778">
        <v>4</v>
      </c>
      <c r="T1778" t="b">
        <v>0</v>
      </c>
      <c r="U1778" t="s">
        <v>8285</v>
      </c>
      <c r="V1778" t="str">
        <f t="shared" si="224"/>
        <v xml:space="preserve"> </v>
      </c>
      <c r="W1778" s="21">
        <f t="shared" si="225"/>
        <v>4</v>
      </c>
      <c r="X1778" s="21" t="str">
        <f t="shared" si="226"/>
        <v xml:space="preserve"> </v>
      </c>
    </row>
    <row r="1779" spans="1:24" ht="43.2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219"/>
        <v>42055.357094907406</v>
      </c>
      <c r="K1779">
        <v>1421829253</v>
      </c>
      <c r="L1779" s="10">
        <f t="shared" si="220"/>
        <v>42025.357094907406</v>
      </c>
      <c r="M1779" s="11">
        <f t="shared" si="221"/>
        <v>30</v>
      </c>
      <c r="N1779" t="b">
        <v>1</v>
      </c>
      <c r="O1779" s="9">
        <f t="shared" si="222"/>
        <v>0.135625</v>
      </c>
      <c r="P1779" s="14">
        <f t="shared" si="223"/>
        <v>65.099999999999994</v>
      </c>
      <c r="Q1779" s="14" t="s">
        <v>8342</v>
      </c>
      <c r="R1779" s="14" t="s">
        <v>8343</v>
      </c>
      <c r="S1779">
        <v>10</v>
      </c>
      <c r="T1779" t="b">
        <v>0</v>
      </c>
      <c r="U1779" t="s">
        <v>8285</v>
      </c>
      <c r="V1779" t="str">
        <f t="shared" si="224"/>
        <v xml:space="preserve"> </v>
      </c>
      <c r="W1779" s="21">
        <f t="shared" si="225"/>
        <v>10</v>
      </c>
      <c r="X1779" s="21" t="str">
        <f t="shared" si="226"/>
        <v xml:space="preserve"> </v>
      </c>
    </row>
    <row r="1780" spans="1:24" ht="43.2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219"/>
        <v>42090.821701388893</v>
      </c>
      <c r="K1780">
        <v>1423600995</v>
      </c>
      <c r="L1780" s="10">
        <f t="shared" si="220"/>
        <v>42045.86336805555</v>
      </c>
      <c r="M1780" s="11">
        <f t="shared" si="221"/>
        <v>44.958333333343035</v>
      </c>
      <c r="N1780" t="b">
        <v>1</v>
      </c>
      <c r="O1780" s="9">
        <f t="shared" si="222"/>
        <v>1.9900000000000001E-2</v>
      </c>
      <c r="P1780" s="14">
        <f t="shared" si="223"/>
        <v>66.333333333333329</v>
      </c>
      <c r="Q1780" s="14" t="s">
        <v>8342</v>
      </c>
      <c r="R1780" s="14" t="s">
        <v>8343</v>
      </c>
      <c r="S1780">
        <v>15</v>
      </c>
      <c r="T1780" t="b">
        <v>0</v>
      </c>
      <c r="U1780" t="s">
        <v>8285</v>
      </c>
      <c r="V1780" t="str">
        <f t="shared" si="224"/>
        <v xml:space="preserve"> </v>
      </c>
      <c r="W1780" s="21">
        <f t="shared" si="225"/>
        <v>15</v>
      </c>
      <c r="X1780" s="21" t="str">
        <f t="shared" si="226"/>
        <v xml:space="preserve"> </v>
      </c>
    </row>
    <row r="1781" spans="1:24" ht="43.2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219"/>
        <v>42615.691898148143</v>
      </c>
      <c r="K1781">
        <v>1470242180</v>
      </c>
      <c r="L1781" s="10">
        <f t="shared" si="220"/>
        <v>42585.691898148143</v>
      </c>
      <c r="M1781" s="11">
        <f t="shared" si="221"/>
        <v>30</v>
      </c>
      <c r="N1781" t="b">
        <v>1</v>
      </c>
      <c r="O1781" s="9">
        <f t="shared" si="222"/>
        <v>0.36236363636363639</v>
      </c>
      <c r="P1781" s="14">
        <f t="shared" si="223"/>
        <v>104.89473684210526</v>
      </c>
      <c r="Q1781" s="14" t="s">
        <v>8342</v>
      </c>
      <c r="R1781" s="14" t="s">
        <v>8343</v>
      </c>
      <c r="S1781">
        <v>38</v>
      </c>
      <c r="T1781" t="b">
        <v>0</v>
      </c>
      <c r="U1781" t="s">
        <v>8285</v>
      </c>
      <c r="V1781" t="str">
        <f t="shared" si="224"/>
        <v xml:space="preserve"> </v>
      </c>
      <c r="W1781" s="21">
        <f t="shared" si="225"/>
        <v>38</v>
      </c>
      <c r="X1781" s="21" t="str">
        <f t="shared" si="226"/>
        <v xml:space="preserve"> </v>
      </c>
    </row>
    <row r="1782" spans="1:24" ht="43.2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219"/>
        <v>42553.600810185191</v>
      </c>
      <c r="K1782">
        <v>1462285510</v>
      </c>
      <c r="L1782" s="10">
        <f t="shared" si="220"/>
        <v>42493.600810185191</v>
      </c>
      <c r="M1782" s="11">
        <f t="shared" si="221"/>
        <v>60</v>
      </c>
      <c r="N1782" t="b">
        <v>1</v>
      </c>
      <c r="O1782" s="9">
        <f t="shared" si="222"/>
        <v>0.39743333333333336</v>
      </c>
      <c r="P1782" s="14">
        <f t="shared" si="223"/>
        <v>78.440789473684205</v>
      </c>
      <c r="Q1782" s="14" t="s">
        <v>8342</v>
      </c>
      <c r="R1782" s="14" t="s">
        <v>8343</v>
      </c>
      <c r="S1782">
        <v>152</v>
      </c>
      <c r="T1782" t="b">
        <v>0</v>
      </c>
      <c r="U1782" t="s">
        <v>8285</v>
      </c>
      <c r="V1782" t="str">
        <f t="shared" si="224"/>
        <v xml:space="preserve"> </v>
      </c>
      <c r="W1782" s="21">
        <f t="shared" si="225"/>
        <v>152</v>
      </c>
      <c r="X1782" s="21" t="str">
        <f t="shared" si="226"/>
        <v xml:space="preserve"> </v>
      </c>
    </row>
    <row r="1783" spans="1:24" ht="43.2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219"/>
        <v>42628.617418981477</v>
      </c>
      <c r="K1783">
        <v>1471272545</v>
      </c>
      <c r="L1783" s="10">
        <f t="shared" si="220"/>
        <v>42597.617418981477</v>
      </c>
      <c r="M1783" s="11">
        <f t="shared" si="221"/>
        <v>31</v>
      </c>
      <c r="N1783" t="b">
        <v>1</v>
      </c>
      <c r="O1783" s="9">
        <f t="shared" si="222"/>
        <v>0.25763636363636366</v>
      </c>
      <c r="P1783" s="14">
        <f t="shared" si="223"/>
        <v>59.041666666666664</v>
      </c>
      <c r="Q1783" s="14" t="s">
        <v>8342</v>
      </c>
      <c r="R1783" s="14" t="s">
        <v>8343</v>
      </c>
      <c r="S1783">
        <v>24</v>
      </c>
      <c r="T1783" t="b">
        <v>0</v>
      </c>
      <c r="U1783" t="s">
        <v>8285</v>
      </c>
      <c r="V1783" t="str">
        <f t="shared" si="224"/>
        <v xml:space="preserve"> </v>
      </c>
      <c r="W1783" s="21">
        <f t="shared" si="225"/>
        <v>24</v>
      </c>
      <c r="X1783" s="21" t="str">
        <f t="shared" si="226"/>
        <v xml:space="preserve"> </v>
      </c>
    </row>
    <row r="1784" spans="1:24" ht="57.6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219"/>
        <v>42421.575104166666</v>
      </c>
      <c r="K1784">
        <v>1453211289</v>
      </c>
      <c r="L1784" s="10">
        <f t="shared" si="220"/>
        <v>42388.575104166666</v>
      </c>
      <c r="M1784" s="11">
        <f t="shared" si="221"/>
        <v>33</v>
      </c>
      <c r="N1784" t="b">
        <v>1</v>
      </c>
      <c r="O1784" s="9">
        <f t="shared" si="222"/>
        <v>0.15491428571428573</v>
      </c>
      <c r="P1784" s="14">
        <f t="shared" si="223"/>
        <v>71.34210526315789</v>
      </c>
      <c r="Q1784" s="14" t="s">
        <v>8342</v>
      </c>
      <c r="R1784" s="14" t="s">
        <v>8343</v>
      </c>
      <c r="S1784">
        <v>76</v>
      </c>
      <c r="T1784" t="b">
        <v>0</v>
      </c>
      <c r="U1784" t="s">
        <v>8285</v>
      </c>
      <c r="V1784" t="str">
        <f t="shared" si="224"/>
        <v xml:space="preserve"> </v>
      </c>
      <c r="W1784" s="21">
        <f t="shared" si="225"/>
        <v>76</v>
      </c>
      <c r="X1784" s="21" t="str">
        <f t="shared" si="226"/>
        <v xml:space="preserve"> </v>
      </c>
    </row>
    <row r="1785" spans="1:24" ht="43.2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219"/>
        <v>42145.949976851851</v>
      </c>
      <c r="K1785">
        <v>1429656478</v>
      </c>
      <c r="L1785" s="10">
        <f t="shared" si="220"/>
        <v>42115.949976851851</v>
      </c>
      <c r="M1785" s="11">
        <f t="shared" si="221"/>
        <v>30</v>
      </c>
      <c r="N1785" t="b">
        <v>1</v>
      </c>
      <c r="O1785" s="9">
        <f t="shared" si="222"/>
        <v>0.236925</v>
      </c>
      <c r="P1785" s="14">
        <f t="shared" si="223"/>
        <v>51.227027027027027</v>
      </c>
      <c r="Q1785" s="14" t="s">
        <v>8342</v>
      </c>
      <c r="R1785" s="14" t="s">
        <v>8343</v>
      </c>
      <c r="S1785">
        <v>185</v>
      </c>
      <c r="T1785" t="b">
        <v>0</v>
      </c>
      <c r="U1785" t="s">
        <v>8285</v>
      </c>
      <c r="V1785" t="str">
        <f t="shared" si="224"/>
        <v xml:space="preserve"> </v>
      </c>
      <c r="W1785" s="21">
        <f t="shared" si="225"/>
        <v>185</v>
      </c>
      <c r="X1785" s="21" t="str">
        <f t="shared" si="226"/>
        <v xml:space="preserve"> </v>
      </c>
    </row>
    <row r="1786" spans="1:24" ht="43.2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219"/>
        <v>42035.142361111109</v>
      </c>
      <c r="K1786">
        <v>1419954240</v>
      </c>
      <c r="L1786" s="10">
        <f t="shared" si="220"/>
        <v>42003.655555555553</v>
      </c>
      <c r="M1786" s="11">
        <f t="shared" si="221"/>
        <v>31.486805555556202</v>
      </c>
      <c r="N1786" t="b">
        <v>1</v>
      </c>
      <c r="O1786" s="9">
        <f t="shared" si="222"/>
        <v>0.39760000000000001</v>
      </c>
      <c r="P1786" s="14">
        <f t="shared" si="223"/>
        <v>60.242424242424242</v>
      </c>
      <c r="Q1786" s="14" t="s">
        <v>8342</v>
      </c>
      <c r="R1786" s="14" t="s">
        <v>8343</v>
      </c>
      <c r="S1786">
        <v>33</v>
      </c>
      <c r="T1786" t="b">
        <v>0</v>
      </c>
      <c r="U1786" t="s">
        <v>8285</v>
      </c>
      <c r="V1786" t="str">
        <f t="shared" si="224"/>
        <v xml:space="preserve"> </v>
      </c>
      <c r="W1786" s="21">
        <f t="shared" si="225"/>
        <v>33</v>
      </c>
      <c r="X1786" s="21" t="str">
        <f t="shared" si="226"/>
        <v xml:space="preserve"> </v>
      </c>
    </row>
    <row r="1787" spans="1:24" ht="43.2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219"/>
        <v>41928</v>
      </c>
      <c r="K1787">
        <v>1410750855</v>
      </c>
      <c r="L1787" s="10">
        <f t="shared" si="220"/>
        <v>41897.134895833333</v>
      </c>
      <c r="M1787" s="11">
        <f t="shared" si="221"/>
        <v>30.865104166667152</v>
      </c>
      <c r="N1787" t="b">
        <v>1</v>
      </c>
      <c r="O1787" s="9">
        <f t="shared" si="222"/>
        <v>0.20220833333333332</v>
      </c>
      <c r="P1787" s="14">
        <f t="shared" si="223"/>
        <v>44.935185185185183</v>
      </c>
      <c r="Q1787" s="14" t="s">
        <v>8342</v>
      </c>
      <c r="R1787" s="14" t="s">
        <v>8343</v>
      </c>
      <c r="S1787">
        <v>108</v>
      </c>
      <c r="T1787" t="b">
        <v>0</v>
      </c>
      <c r="U1787" t="s">
        <v>8285</v>
      </c>
      <c r="V1787" t="str">
        <f t="shared" si="224"/>
        <v xml:space="preserve"> </v>
      </c>
      <c r="W1787" s="21">
        <f t="shared" si="225"/>
        <v>108</v>
      </c>
      <c r="X1787" s="21" t="str">
        <f t="shared" si="226"/>
        <v xml:space="preserve"> </v>
      </c>
    </row>
    <row r="1788" spans="1:24" ht="43.2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219"/>
        <v>41988.550659722227</v>
      </c>
      <c r="K1788">
        <v>1416057177</v>
      </c>
      <c r="L1788" s="10">
        <f t="shared" si="220"/>
        <v>41958.550659722227</v>
      </c>
      <c r="M1788" s="11">
        <f t="shared" si="221"/>
        <v>30</v>
      </c>
      <c r="N1788" t="b">
        <v>1</v>
      </c>
      <c r="O1788" s="9">
        <f t="shared" si="222"/>
        <v>0.47631578947368419</v>
      </c>
      <c r="P1788" s="14">
        <f t="shared" si="223"/>
        <v>31.206896551724139</v>
      </c>
      <c r="Q1788" s="14" t="s">
        <v>8342</v>
      </c>
      <c r="R1788" s="14" t="s">
        <v>8343</v>
      </c>
      <c r="S1788">
        <v>29</v>
      </c>
      <c r="T1788" t="b">
        <v>0</v>
      </c>
      <c r="U1788" t="s">
        <v>8285</v>
      </c>
      <c r="V1788" t="str">
        <f t="shared" si="224"/>
        <v xml:space="preserve"> </v>
      </c>
      <c r="W1788" s="21">
        <f t="shared" si="225"/>
        <v>29</v>
      </c>
      <c r="X1788" s="21" t="str">
        <f t="shared" si="226"/>
        <v xml:space="preserve"> </v>
      </c>
    </row>
    <row r="1789" spans="1:24" ht="43.2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219"/>
        <v>42098.613854166666</v>
      </c>
      <c r="K1789">
        <v>1425570237</v>
      </c>
      <c r="L1789" s="10">
        <f t="shared" si="220"/>
        <v>42068.65552083333</v>
      </c>
      <c r="M1789" s="11">
        <f t="shared" si="221"/>
        <v>29.958333333335759</v>
      </c>
      <c r="N1789" t="b">
        <v>1</v>
      </c>
      <c r="O1789" s="9">
        <f t="shared" si="222"/>
        <v>0.15329999999999999</v>
      </c>
      <c r="P1789" s="14">
        <f t="shared" si="223"/>
        <v>63.875</v>
      </c>
      <c r="Q1789" s="14" t="s">
        <v>8342</v>
      </c>
      <c r="R1789" s="14" t="s">
        <v>8343</v>
      </c>
      <c r="S1789">
        <v>24</v>
      </c>
      <c r="T1789" t="b">
        <v>0</v>
      </c>
      <c r="U1789" t="s">
        <v>8285</v>
      </c>
      <c r="V1789" t="str">
        <f t="shared" si="224"/>
        <v xml:space="preserve"> </v>
      </c>
      <c r="W1789" s="21">
        <f t="shared" si="225"/>
        <v>24</v>
      </c>
      <c r="X1789" s="21" t="str">
        <f t="shared" si="226"/>
        <v xml:space="preserve"> </v>
      </c>
    </row>
    <row r="1790" spans="1:24" ht="43.2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219"/>
        <v>41943.94840277778</v>
      </c>
      <c r="K1790">
        <v>1412203542</v>
      </c>
      <c r="L1790" s="10">
        <f t="shared" si="220"/>
        <v>41913.94840277778</v>
      </c>
      <c r="M1790" s="11">
        <f t="shared" si="221"/>
        <v>30</v>
      </c>
      <c r="N1790" t="b">
        <v>1</v>
      </c>
      <c r="O1790" s="9">
        <f t="shared" si="222"/>
        <v>1.3818181818181818E-2</v>
      </c>
      <c r="P1790" s="14">
        <f t="shared" si="223"/>
        <v>19</v>
      </c>
      <c r="Q1790" s="14" t="s">
        <v>8342</v>
      </c>
      <c r="R1790" s="14" t="s">
        <v>8343</v>
      </c>
      <c r="S1790">
        <v>4</v>
      </c>
      <c r="T1790" t="b">
        <v>0</v>
      </c>
      <c r="U1790" t="s">
        <v>8285</v>
      </c>
      <c r="V1790" t="str">
        <f t="shared" si="224"/>
        <v xml:space="preserve"> </v>
      </c>
      <c r="W1790" s="21">
        <f t="shared" si="225"/>
        <v>4</v>
      </c>
      <c r="X1790" s="21" t="str">
        <f t="shared" si="226"/>
        <v xml:space="preserve"> </v>
      </c>
    </row>
    <row r="1791" spans="1:24" ht="43.2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219"/>
        <v>42016.250034722223</v>
      </c>
      <c r="K1791">
        <v>1415858403</v>
      </c>
      <c r="L1791" s="10">
        <f t="shared" si="220"/>
        <v>41956.250034722223</v>
      </c>
      <c r="M1791" s="11">
        <f t="shared" si="221"/>
        <v>60</v>
      </c>
      <c r="N1791" t="b">
        <v>1</v>
      </c>
      <c r="O1791" s="9">
        <f t="shared" si="222"/>
        <v>5.0000000000000001E-3</v>
      </c>
      <c r="P1791" s="14">
        <f t="shared" si="223"/>
        <v>10</v>
      </c>
      <c r="Q1791" s="14" t="s">
        <v>8342</v>
      </c>
      <c r="R1791" s="14" t="s">
        <v>8343</v>
      </c>
      <c r="S1791">
        <v>4</v>
      </c>
      <c r="T1791" t="b">
        <v>0</v>
      </c>
      <c r="U1791" t="s">
        <v>8285</v>
      </c>
      <c r="V1791" t="str">
        <f t="shared" si="224"/>
        <v xml:space="preserve"> </v>
      </c>
      <c r="W1791" s="21">
        <f t="shared" si="225"/>
        <v>4</v>
      </c>
      <c r="X1791" s="21" t="str">
        <f t="shared" si="226"/>
        <v xml:space="preserve"> </v>
      </c>
    </row>
    <row r="1792" spans="1:24" ht="43.2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219"/>
        <v>42040.674513888895</v>
      </c>
      <c r="K1792">
        <v>1420560678</v>
      </c>
      <c r="L1792" s="10">
        <f t="shared" si="220"/>
        <v>42010.674513888895</v>
      </c>
      <c r="M1792" s="11">
        <f t="shared" si="221"/>
        <v>30</v>
      </c>
      <c r="N1792" t="b">
        <v>1</v>
      </c>
      <c r="O1792" s="9">
        <f t="shared" si="222"/>
        <v>4.9575757575757579E-2</v>
      </c>
      <c r="P1792" s="14">
        <f t="shared" si="223"/>
        <v>109.06666666666666</v>
      </c>
      <c r="Q1792" s="14" t="s">
        <v>8342</v>
      </c>
      <c r="R1792" s="14" t="s">
        <v>8343</v>
      </c>
      <c r="S1792">
        <v>15</v>
      </c>
      <c r="T1792" t="b">
        <v>0</v>
      </c>
      <c r="U1792" t="s">
        <v>8285</v>
      </c>
      <c r="V1792" t="str">
        <f t="shared" si="224"/>
        <v xml:space="preserve"> </v>
      </c>
      <c r="W1792" s="21">
        <f t="shared" si="225"/>
        <v>15</v>
      </c>
      <c r="X1792" s="21" t="str">
        <f t="shared" si="226"/>
        <v xml:space="preserve"> </v>
      </c>
    </row>
    <row r="1793" spans="1:24" ht="28.8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219"/>
        <v>42033.740335648152</v>
      </c>
      <c r="K1793">
        <v>1417369565</v>
      </c>
      <c r="L1793" s="10">
        <f t="shared" si="220"/>
        <v>41973.740335648152</v>
      </c>
      <c r="M1793" s="11">
        <f t="shared" si="221"/>
        <v>60</v>
      </c>
      <c r="N1793" t="b">
        <v>1</v>
      </c>
      <c r="O1793" s="9">
        <f t="shared" si="222"/>
        <v>3.5666666666666666E-2</v>
      </c>
      <c r="P1793" s="14">
        <f t="shared" si="223"/>
        <v>26.75</v>
      </c>
      <c r="Q1793" s="14" t="s">
        <v>8342</v>
      </c>
      <c r="R1793" s="14" t="s">
        <v>8343</v>
      </c>
      <c r="S1793">
        <v>4</v>
      </c>
      <c r="T1793" t="b">
        <v>0</v>
      </c>
      <c r="U1793" t="s">
        <v>8285</v>
      </c>
      <c r="V1793" t="str">
        <f t="shared" si="224"/>
        <v xml:space="preserve"> </v>
      </c>
      <c r="W1793" s="21">
        <f t="shared" si="225"/>
        <v>4</v>
      </c>
      <c r="X1793" s="21" t="str">
        <f t="shared" si="226"/>
        <v xml:space="preserve"> </v>
      </c>
    </row>
    <row r="1794" spans="1:24" ht="28.8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ref="J1794:J1857" si="227">(((I1794/60)/60)/24)+DATE(1970,1,1)</f>
        <v>42226.290972222225</v>
      </c>
      <c r="K1794">
        <v>1435970682</v>
      </c>
      <c r="L1794" s="10">
        <f t="shared" ref="L1794:L1857" si="228">(((K1794/60)/60)/24)+DATE(1970,1,1)</f>
        <v>42189.031041666662</v>
      </c>
      <c r="M1794" s="11">
        <f t="shared" ref="M1794:M1857" si="229">J1794-L1794</f>
        <v>37.259930555563187</v>
      </c>
      <c r="N1794" t="b">
        <v>1</v>
      </c>
      <c r="O1794" s="9">
        <f t="shared" ref="O1794:O1857" si="230">E1794/D1794</f>
        <v>0.61124000000000001</v>
      </c>
      <c r="P1794" s="14">
        <f t="shared" ref="P1794:P1857" si="231">IF(E1794&gt;0,(E1794/S1794),0)</f>
        <v>109.93525179856115</v>
      </c>
      <c r="Q1794" s="14" t="s">
        <v>8342</v>
      </c>
      <c r="R1794" s="14" t="s">
        <v>8343</v>
      </c>
      <c r="S1794">
        <v>139</v>
      </c>
      <c r="T1794" t="b">
        <v>0</v>
      </c>
      <c r="U1794" t="s">
        <v>8285</v>
      </c>
      <c r="V1794" t="str">
        <f t="shared" si="224"/>
        <v xml:space="preserve"> </v>
      </c>
      <c r="W1794" s="21">
        <f t="shared" si="225"/>
        <v>139</v>
      </c>
      <c r="X1794" s="21" t="str">
        <f t="shared" si="226"/>
        <v xml:space="preserve"> </v>
      </c>
    </row>
    <row r="1795" spans="1:24" ht="43.2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si="227"/>
        <v>41970.933333333334</v>
      </c>
      <c r="K1795">
        <v>1414531440</v>
      </c>
      <c r="L1795" s="10">
        <f t="shared" si="228"/>
        <v>41940.89166666667</v>
      </c>
      <c r="M1795" s="11">
        <f t="shared" si="229"/>
        <v>30.041666666664241</v>
      </c>
      <c r="N1795" t="b">
        <v>1</v>
      </c>
      <c r="O1795" s="9">
        <f t="shared" si="230"/>
        <v>1.3333333333333334E-2</v>
      </c>
      <c r="P1795" s="14">
        <f t="shared" si="231"/>
        <v>20</v>
      </c>
      <c r="Q1795" s="14" t="s">
        <v>8342</v>
      </c>
      <c r="R1795" s="14" t="s">
        <v>8343</v>
      </c>
      <c r="S1795">
        <v>2</v>
      </c>
      <c r="T1795" t="b">
        <v>0</v>
      </c>
      <c r="U1795" t="s">
        <v>8285</v>
      </c>
      <c r="V1795" t="str">
        <f t="shared" ref="V1795:V1858" si="232">IF(F1795 = "successful",S1795," ")</f>
        <v xml:space="preserve"> </v>
      </c>
      <c r="W1795" s="21">
        <f t="shared" ref="W1795:W1858" si="233">IF(F1795 = "failed",S1795," ")</f>
        <v>2</v>
      </c>
      <c r="X1795" s="21" t="str">
        <f t="shared" ref="X1795:X1858" si="234">IF(F1795 = "canceled",S1795," ")</f>
        <v xml:space="preserve"> </v>
      </c>
    </row>
    <row r="1796" spans="1:24" ht="43.2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227"/>
        <v>42046.551180555558</v>
      </c>
      <c r="K1796">
        <v>1420636422</v>
      </c>
      <c r="L1796" s="10">
        <f t="shared" si="228"/>
        <v>42011.551180555558</v>
      </c>
      <c r="M1796" s="11">
        <f t="shared" si="229"/>
        <v>35</v>
      </c>
      <c r="N1796" t="b">
        <v>1</v>
      </c>
      <c r="O1796" s="9">
        <f t="shared" si="230"/>
        <v>0.11077777777777778</v>
      </c>
      <c r="P1796" s="14">
        <f t="shared" si="231"/>
        <v>55.388888888888886</v>
      </c>
      <c r="Q1796" s="14" t="s">
        <v>8342</v>
      </c>
      <c r="R1796" s="14" t="s">
        <v>8343</v>
      </c>
      <c r="S1796">
        <v>18</v>
      </c>
      <c r="T1796" t="b">
        <v>0</v>
      </c>
      <c r="U1796" t="s">
        <v>8285</v>
      </c>
      <c r="V1796" t="str">
        <f t="shared" si="232"/>
        <v xml:space="preserve"> </v>
      </c>
      <c r="W1796" s="21">
        <f t="shared" si="233"/>
        <v>18</v>
      </c>
      <c r="X1796" s="21" t="str">
        <f t="shared" si="234"/>
        <v xml:space="preserve"> </v>
      </c>
    </row>
    <row r="1797" spans="1:24" ht="43.2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227"/>
        <v>42657.666666666672</v>
      </c>
      <c r="K1797">
        <v>1473922541</v>
      </c>
      <c r="L1797" s="10">
        <f t="shared" si="228"/>
        <v>42628.288668981477</v>
      </c>
      <c r="M1797" s="11">
        <f t="shared" si="229"/>
        <v>29.377997685194714</v>
      </c>
      <c r="N1797" t="b">
        <v>1</v>
      </c>
      <c r="O1797" s="9">
        <f t="shared" si="230"/>
        <v>0.38735714285714284</v>
      </c>
      <c r="P1797" s="14">
        <f t="shared" si="231"/>
        <v>133.90123456790124</v>
      </c>
      <c r="Q1797" s="14" t="s">
        <v>8342</v>
      </c>
      <c r="R1797" s="14" t="s">
        <v>8343</v>
      </c>
      <c r="S1797">
        <v>81</v>
      </c>
      <c r="T1797" t="b">
        <v>0</v>
      </c>
      <c r="U1797" t="s">
        <v>8285</v>
      </c>
      <c r="V1797" t="str">
        <f t="shared" si="232"/>
        <v xml:space="preserve"> </v>
      </c>
      <c r="W1797" s="21">
        <f t="shared" si="233"/>
        <v>81</v>
      </c>
      <c r="X1797" s="21" t="str">
        <f t="shared" si="234"/>
        <v xml:space="preserve"> </v>
      </c>
    </row>
    <row r="1798" spans="1:24" ht="57.6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227"/>
        <v>42575.439421296294</v>
      </c>
      <c r="K1798">
        <v>1464172366</v>
      </c>
      <c r="L1798" s="10">
        <f t="shared" si="228"/>
        <v>42515.439421296294</v>
      </c>
      <c r="M1798" s="11">
        <f t="shared" si="229"/>
        <v>60</v>
      </c>
      <c r="N1798" t="b">
        <v>1</v>
      </c>
      <c r="O1798" s="9">
        <f t="shared" si="230"/>
        <v>0.22052631578947368</v>
      </c>
      <c r="P1798" s="14">
        <f t="shared" si="231"/>
        <v>48.720930232558139</v>
      </c>
      <c r="Q1798" s="14" t="s">
        <v>8342</v>
      </c>
      <c r="R1798" s="14" t="s">
        <v>8343</v>
      </c>
      <c r="S1798">
        <v>86</v>
      </c>
      <c r="T1798" t="b">
        <v>0</v>
      </c>
      <c r="U1798" t="s">
        <v>8285</v>
      </c>
      <c r="V1798" t="str">
        <f t="shared" si="232"/>
        <v xml:space="preserve"> </v>
      </c>
      <c r="W1798" s="21">
        <f t="shared" si="233"/>
        <v>86</v>
      </c>
      <c r="X1798" s="21" t="str">
        <f t="shared" si="234"/>
        <v xml:space="preserve"> </v>
      </c>
    </row>
    <row r="1799" spans="1:24" ht="43.2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227"/>
        <v>42719.56931712963</v>
      </c>
      <c r="K1799">
        <v>1479217189</v>
      </c>
      <c r="L1799" s="10">
        <f t="shared" si="228"/>
        <v>42689.56931712963</v>
      </c>
      <c r="M1799" s="11">
        <f t="shared" si="229"/>
        <v>30</v>
      </c>
      <c r="N1799" t="b">
        <v>1</v>
      </c>
      <c r="O1799" s="9">
        <f t="shared" si="230"/>
        <v>0.67549999999999999</v>
      </c>
      <c r="P1799" s="14">
        <f t="shared" si="231"/>
        <v>48.25</v>
      </c>
      <c r="Q1799" s="14" t="s">
        <v>8342</v>
      </c>
      <c r="R1799" s="14" t="s">
        <v>8343</v>
      </c>
      <c r="S1799">
        <v>140</v>
      </c>
      <c r="T1799" t="b">
        <v>0</v>
      </c>
      <c r="U1799" t="s">
        <v>8285</v>
      </c>
      <c r="V1799" t="str">
        <f t="shared" si="232"/>
        <v xml:space="preserve"> </v>
      </c>
      <c r="W1799" s="21">
        <f t="shared" si="233"/>
        <v>140</v>
      </c>
      <c r="X1799" s="21" t="str">
        <f t="shared" si="234"/>
        <v xml:space="preserve"> </v>
      </c>
    </row>
    <row r="1800" spans="1:24" ht="43.2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227"/>
        <v>42404.32677083333</v>
      </c>
      <c r="K1800">
        <v>1449388233</v>
      </c>
      <c r="L1800" s="10">
        <f t="shared" si="228"/>
        <v>42344.32677083333</v>
      </c>
      <c r="M1800" s="11">
        <f t="shared" si="229"/>
        <v>60</v>
      </c>
      <c r="N1800" t="b">
        <v>1</v>
      </c>
      <c r="O1800" s="9">
        <f t="shared" si="230"/>
        <v>0.136375</v>
      </c>
      <c r="P1800" s="14">
        <f t="shared" si="231"/>
        <v>58.972972972972975</v>
      </c>
      <c r="Q1800" s="14" t="s">
        <v>8342</v>
      </c>
      <c r="R1800" s="14" t="s">
        <v>8343</v>
      </c>
      <c r="S1800">
        <v>37</v>
      </c>
      <c r="T1800" t="b">
        <v>0</v>
      </c>
      <c r="U1800" t="s">
        <v>8285</v>
      </c>
      <c r="V1800" t="str">
        <f t="shared" si="232"/>
        <v xml:space="preserve"> </v>
      </c>
      <c r="W1800" s="21">
        <f t="shared" si="233"/>
        <v>37</v>
      </c>
      <c r="X1800" s="21" t="str">
        <f t="shared" si="234"/>
        <v xml:space="preserve"> </v>
      </c>
    </row>
    <row r="1801" spans="1:24" ht="28.8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227"/>
        <v>41954.884351851855</v>
      </c>
      <c r="K1801">
        <v>1414008808</v>
      </c>
      <c r="L1801" s="10">
        <f t="shared" si="228"/>
        <v>41934.842685185184</v>
      </c>
      <c r="M1801" s="11">
        <f t="shared" si="229"/>
        <v>20.041666666671517</v>
      </c>
      <c r="N1801" t="b">
        <v>1</v>
      </c>
      <c r="O1801" s="9">
        <f t="shared" si="230"/>
        <v>1.7457500000000001E-2</v>
      </c>
      <c r="P1801" s="14">
        <f t="shared" si="231"/>
        <v>11.638333333333334</v>
      </c>
      <c r="Q1801" s="14" t="s">
        <v>8342</v>
      </c>
      <c r="R1801" s="14" t="s">
        <v>8343</v>
      </c>
      <c r="S1801">
        <v>6</v>
      </c>
      <c r="T1801" t="b">
        <v>0</v>
      </c>
      <c r="U1801" t="s">
        <v>8285</v>
      </c>
      <c r="V1801" t="str">
        <f t="shared" si="232"/>
        <v xml:space="preserve"> </v>
      </c>
      <c r="W1801" s="21">
        <f t="shared" si="233"/>
        <v>6</v>
      </c>
      <c r="X1801" s="21" t="str">
        <f t="shared" si="234"/>
        <v xml:space="preserve"> </v>
      </c>
    </row>
    <row r="1802" spans="1:24" ht="43.2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227"/>
        <v>42653.606134259258</v>
      </c>
      <c r="K1802">
        <v>1473517970</v>
      </c>
      <c r="L1802" s="10">
        <f t="shared" si="228"/>
        <v>42623.606134259258</v>
      </c>
      <c r="M1802" s="11">
        <f t="shared" si="229"/>
        <v>30</v>
      </c>
      <c r="N1802" t="b">
        <v>1</v>
      </c>
      <c r="O1802" s="9">
        <f t="shared" si="230"/>
        <v>0.20449632511889321</v>
      </c>
      <c r="P1802" s="14">
        <f t="shared" si="231"/>
        <v>83.716814159292042</v>
      </c>
      <c r="Q1802" s="14" t="s">
        <v>8342</v>
      </c>
      <c r="R1802" s="14" t="s">
        <v>8343</v>
      </c>
      <c r="S1802">
        <v>113</v>
      </c>
      <c r="T1802" t="b">
        <v>0</v>
      </c>
      <c r="U1802" t="s">
        <v>8285</v>
      </c>
      <c r="V1802" t="str">
        <f t="shared" si="232"/>
        <v xml:space="preserve"> </v>
      </c>
      <c r="W1802" s="21">
        <f t="shared" si="233"/>
        <v>113</v>
      </c>
      <c r="X1802" s="21" t="str">
        <f t="shared" si="234"/>
        <v xml:space="preserve"> </v>
      </c>
    </row>
    <row r="1803" spans="1:24" ht="43.2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227"/>
        <v>42353.506944444445</v>
      </c>
      <c r="K1803">
        <v>1447429868</v>
      </c>
      <c r="L1803" s="10">
        <f t="shared" si="228"/>
        <v>42321.660509259258</v>
      </c>
      <c r="M1803" s="11">
        <f t="shared" si="229"/>
        <v>31.846435185187147</v>
      </c>
      <c r="N1803" t="b">
        <v>1</v>
      </c>
      <c r="O1803" s="9">
        <f t="shared" si="230"/>
        <v>0.13852941176470587</v>
      </c>
      <c r="P1803" s="14">
        <f t="shared" si="231"/>
        <v>63.648648648648646</v>
      </c>
      <c r="Q1803" s="14" t="s">
        <v>8342</v>
      </c>
      <c r="R1803" s="14" t="s">
        <v>8343</v>
      </c>
      <c r="S1803">
        <v>37</v>
      </c>
      <c r="T1803" t="b">
        <v>0</v>
      </c>
      <c r="U1803" t="s">
        <v>8285</v>
      </c>
      <c r="V1803" t="str">
        <f t="shared" si="232"/>
        <v xml:space="preserve"> </v>
      </c>
      <c r="W1803" s="21">
        <f t="shared" si="233"/>
        <v>37</v>
      </c>
      <c r="X1803" s="21" t="str">
        <f t="shared" si="234"/>
        <v xml:space="preserve"> </v>
      </c>
    </row>
    <row r="1804" spans="1:24" ht="43.2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227"/>
        <v>42182.915972222225</v>
      </c>
      <c r="K1804">
        <v>1433416830</v>
      </c>
      <c r="L1804" s="10">
        <f t="shared" si="228"/>
        <v>42159.47256944445</v>
      </c>
      <c r="M1804" s="11">
        <f t="shared" si="229"/>
        <v>23.443402777775191</v>
      </c>
      <c r="N1804" t="b">
        <v>1</v>
      </c>
      <c r="O1804" s="9">
        <f t="shared" si="230"/>
        <v>0.48485714285714288</v>
      </c>
      <c r="P1804" s="14">
        <f t="shared" si="231"/>
        <v>94.277777777777771</v>
      </c>
      <c r="Q1804" s="14" t="s">
        <v>8342</v>
      </c>
      <c r="R1804" s="14" t="s">
        <v>8343</v>
      </c>
      <c r="S1804">
        <v>18</v>
      </c>
      <c r="T1804" t="b">
        <v>0</v>
      </c>
      <c r="U1804" t="s">
        <v>8285</v>
      </c>
      <c r="V1804" t="str">
        <f t="shared" si="232"/>
        <v xml:space="preserve"> </v>
      </c>
      <c r="W1804" s="21">
        <f t="shared" si="233"/>
        <v>18</v>
      </c>
      <c r="X1804" s="21" t="str">
        <f t="shared" si="234"/>
        <v xml:space="preserve"> </v>
      </c>
    </row>
    <row r="1805" spans="1:24" ht="43.2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227"/>
        <v>42049.071550925932</v>
      </c>
      <c r="K1805">
        <v>1421199782</v>
      </c>
      <c r="L1805" s="10">
        <f t="shared" si="228"/>
        <v>42018.071550925932</v>
      </c>
      <c r="M1805" s="11">
        <f t="shared" si="229"/>
        <v>31</v>
      </c>
      <c r="N1805" t="b">
        <v>1</v>
      </c>
      <c r="O1805" s="9">
        <f t="shared" si="230"/>
        <v>0.308</v>
      </c>
      <c r="P1805" s="14">
        <f t="shared" si="231"/>
        <v>71.86666666666666</v>
      </c>
      <c r="Q1805" s="14" t="s">
        <v>8342</v>
      </c>
      <c r="R1805" s="14" t="s">
        <v>8343</v>
      </c>
      <c r="S1805">
        <v>75</v>
      </c>
      <c r="T1805" t="b">
        <v>0</v>
      </c>
      <c r="U1805" t="s">
        <v>8285</v>
      </c>
      <c r="V1805" t="str">
        <f t="shared" si="232"/>
        <v xml:space="preserve"> </v>
      </c>
      <c r="W1805" s="21">
        <f t="shared" si="233"/>
        <v>75</v>
      </c>
      <c r="X1805" s="21" t="str">
        <f t="shared" si="234"/>
        <v xml:space="preserve"> </v>
      </c>
    </row>
    <row r="1806" spans="1:24" ht="43.2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227"/>
        <v>42322.719953703709</v>
      </c>
      <c r="K1806">
        <v>1444061804</v>
      </c>
      <c r="L1806" s="10">
        <f t="shared" si="228"/>
        <v>42282.678287037037</v>
      </c>
      <c r="M1806" s="11">
        <f t="shared" si="229"/>
        <v>40.041666666671517</v>
      </c>
      <c r="N1806" t="b">
        <v>1</v>
      </c>
      <c r="O1806" s="9">
        <f t="shared" si="230"/>
        <v>0.35174193548387095</v>
      </c>
      <c r="P1806" s="14">
        <f t="shared" si="231"/>
        <v>104.84615384615384</v>
      </c>
      <c r="Q1806" s="14" t="s">
        <v>8342</v>
      </c>
      <c r="R1806" s="14" t="s">
        <v>8343</v>
      </c>
      <c r="S1806">
        <v>52</v>
      </c>
      <c r="T1806" t="b">
        <v>0</v>
      </c>
      <c r="U1806" t="s">
        <v>8285</v>
      </c>
      <c r="V1806" t="str">
        <f t="shared" si="232"/>
        <v xml:space="preserve"> </v>
      </c>
      <c r="W1806" s="21">
        <f t="shared" si="233"/>
        <v>52</v>
      </c>
      <c r="X1806" s="21" t="str">
        <f t="shared" si="234"/>
        <v xml:space="preserve"> </v>
      </c>
    </row>
    <row r="1807" spans="1:24" ht="43.2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227"/>
        <v>42279.75</v>
      </c>
      <c r="K1807">
        <v>1441048658</v>
      </c>
      <c r="L1807" s="10">
        <f t="shared" si="228"/>
        <v>42247.803912037038</v>
      </c>
      <c r="M1807" s="11">
        <f t="shared" si="229"/>
        <v>31.946087962962338</v>
      </c>
      <c r="N1807" t="b">
        <v>1</v>
      </c>
      <c r="O1807" s="9">
        <f t="shared" si="230"/>
        <v>0.36404444444444445</v>
      </c>
      <c r="P1807" s="14">
        <f t="shared" si="231"/>
        <v>67.139344262295083</v>
      </c>
      <c r="Q1807" s="14" t="s">
        <v>8342</v>
      </c>
      <c r="R1807" s="14" t="s">
        <v>8343</v>
      </c>
      <c r="S1807">
        <v>122</v>
      </c>
      <c r="T1807" t="b">
        <v>0</v>
      </c>
      <c r="U1807" t="s">
        <v>8285</v>
      </c>
      <c r="V1807" t="str">
        <f t="shared" si="232"/>
        <v xml:space="preserve"> </v>
      </c>
      <c r="W1807" s="21">
        <f t="shared" si="233"/>
        <v>122</v>
      </c>
      <c r="X1807" s="21" t="str">
        <f t="shared" si="234"/>
        <v xml:space="preserve"> </v>
      </c>
    </row>
    <row r="1808" spans="1:24" ht="43.2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227"/>
        <v>41912.638298611113</v>
      </c>
      <c r="K1808">
        <v>1409066349</v>
      </c>
      <c r="L1808" s="10">
        <f t="shared" si="228"/>
        <v>41877.638298611113</v>
      </c>
      <c r="M1808" s="11">
        <f t="shared" si="229"/>
        <v>35</v>
      </c>
      <c r="N1808" t="b">
        <v>1</v>
      </c>
      <c r="O1808" s="9">
        <f t="shared" si="230"/>
        <v>2.955E-2</v>
      </c>
      <c r="P1808" s="14">
        <f t="shared" si="231"/>
        <v>73.875</v>
      </c>
      <c r="Q1808" s="14" t="s">
        <v>8342</v>
      </c>
      <c r="R1808" s="14" t="s">
        <v>8343</v>
      </c>
      <c r="S1808">
        <v>8</v>
      </c>
      <c r="T1808" t="b">
        <v>0</v>
      </c>
      <c r="U1808" t="s">
        <v>8285</v>
      </c>
      <c r="V1808" t="str">
        <f t="shared" si="232"/>
        <v xml:space="preserve"> </v>
      </c>
      <c r="W1808" s="21">
        <f t="shared" si="233"/>
        <v>8</v>
      </c>
      <c r="X1808" s="21" t="str">
        <f t="shared" si="234"/>
        <v xml:space="preserve"> </v>
      </c>
    </row>
    <row r="1809" spans="1:24" ht="28.8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227"/>
        <v>41910.068437499998</v>
      </c>
      <c r="K1809">
        <v>1409276313</v>
      </c>
      <c r="L1809" s="10">
        <f t="shared" si="228"/>
        <v>41880.068437499998</v>
      </c>
      <c r="M1809" s="11">
        <f t="shared" si="229"/>
        <v>30</v>
      </c>
      <c r="N1809" t="b">
        <v>1</v>
      </c>
      <c r="O1809" s="9">
        <f t="shared" si="230"/>
        <v>0.1106</v>
      </c>
      <c r="P1809" s="14">
        <f t="shared" si="231"/>
        <v>69.125</v>
      </c>
      <c r="Q1809" s="14" t="s">
        <v>8342</v>
      </c>
      <c r="R1809" s="14" t="s">
        <v>8343</v>
      </c>
      <c r="S1809">
        <v>8</v>
      </c>
      <c r="T1809" t="b">
        <v>0</v>
      </c>
      <c r="U1809" t="s">
        <v>8285</v>
      </c>
      <c r="V1809" t="str">
        <f t="shared" si="232"/>
        <v xml:space="preserve"> </v>
      </c>
      <c r="W1809" s="21">
        <f t="shared" si="233"/>
        <v>8</v>
      </c>
      <c r="X1809" s="21" t="str">
        <f t="shared" si="234"/>
        <v xml:space="preserve"> </v>
      </c>
    </row>
    <row r="1810" spans="1:24" ht="43.2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227"/>
        <v>42777.680902777778</v>
      </c>
      <c r="K1810">
        <v>1483806030</v>
      </c>
      <c r="L1810" s="10">
        <f t="shared" si="228"/>
        <v>42742.680902777778</v>
      </c>
      <c r="M1810" s="11">
        <f t="shared" si="229"/>
        <v>35</v>
      </c>
      <c r="N1810" t="b">
        <v>1</v>
      </c>
      <c r="O1810" s="9">
        <f t="shared" si="230"/>
        <v>0.41407142857142859</v>
      </c>
      <c r="P1810" s="14">
        <f t="shared" si="231"/>
        <v>120.77083333333333</v>
      </c>
      <c r="Q1810" s="14" t="s">
        <v>8342</v>
      </c>
      <c r="R1810" s="14" t="s">
        <v>8343</v>
      </c>
      <c r="S1810">
        <v>96</v>
      </c>
      <c r="T1810" t="b">
        <v>0</v>
      </c>
      <c r="U1810" t="s">
        <v>8285</v>
      </c>
      <c r="V1810" t="str">
        <f t="shared" si="232"/>
        <v xml:space="preserve"> </v>
      </c>
      <c r="W1810" s="21">
        <f t="shared" si="233"/>
        <v>96</v>
      </c>
      <c r="X1810" s="21" t="str">
        <f t="shared" si="234"/>
        <v xml:space="preserve"> </v>
      </c>
    </row>
    <row r="1811" spans="1:24" ht="43.2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227"/>
        <v>42064.907858796301</v>
      </c>
      <c r="K1811">
        <v>1422222439</v>
      </c>
      <c r="L1811" s="10">
        <f t="shared" si="228"/>
        <v>42029.907858796301</v>
      </c>
      <c r="M1811" s="11">
        <f t="shared" si="229"/>
        <v>35</v>
      </c>
      <c r="N1811" t="b">
        <v>1</v>
      </c>
      <c r="O1811" s="9">
        <f t="shared" si="230"/>
        <v>0.10857142857142857</v>
      </c>
      <c r="P1811" s="14">
        <f t="shared" si="231"/>
        <v>42.222222222222221</v>
      </c>
      <c r="Q1811" s="14" t="s">
        <v>8342</v>
      </c>
      <c r="R1811" s="14" t="s">
        <v>8343</v>
      </c>
      <c r="S1811">
        <v>9</v>
      </c>
      <c r="T1811" t="b">
        <v>0</v>
      </c>
      <c r="U1811" t="s">
        <v>8285</v>
      </c>
      <c r="V1811" t="str">
        <f t="shared" si="232"/>
        <v xml:space="preserve"> </v>
      </c>
      <c r="W1811" s="21">
        <f t="shared" si="233"/>
        <v>9</v>
      </c>
      <c r="X1811" s="21" t="str">
        <f t="shared" si="234"/>
        <v xml:space="preserve"> </v>
      </c>
    </row>
    <row r="1812" spans="1:24" ht="43.2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227"/>
        <v>41872.91002314815</v>
      </c>
      <c r="K1812">
        <v>1407621026</v>
      </c>
      <c r="L1812" s="10">
        <f t="shared" si="228"/>
        <v>41860.91002314815</v>
      </c>
      <c r="M1812" s="11">
        <f t="shared" si="229"/>
        <v>12</v>
      </c>
      <c r="N1812" t="b">
        <v>0</v>
      </c>
      <c r="O1812" s="9">
        <f t="shared" si="230"/>
        <v>3.3333333333333333E-2</v>
      </c>
      <c r="P1812" s="14">
        <f t="shared" si="231"/>
        <v>7.5</v>
      </c>
      <c r="Q1812" s="14" t="s">
        <v>8342</v>
      </c>
      <c r="R1812" s="14" t="s">
        <v>8343</v>
      </c>
      <c r="S1812">
        <v>2</v>
      </c>
      <c r="T1812" t="b">
        <v>0</v>
      </c>
      <c r="U1812" t="s">
        <v>8285</v>
      </c>
      <c r="V1812" t="str">
        <f t="shared" si="232"/>
        <v xml:space="preserve"> </v>
      </c>
      <c r="W1812" s="21">
        <f t="shared" si="233"/>
        <v>2</v>
      </c>
      <c r="X1812" s="21" t="str">
        <f t="shared" si="234"/>
        <v xml:space="preserve"> </v>
      </c>
    </row>
    <row r="1813" spans="1:24" ht="43.2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227"/>
        <v>41936.166666666664</v>
      </c>
      <c r="K1813">
        <v>1408962270</v>
      </c>
      <c r="L1813" s="10">
        <f t="shared" si="228"/>
        <v>41876.433680555558</v>
      </c>
      <c r="M1813" s="11">
        <f t="shared" si="229"/>
        <v>59.732986111106584</v>
      </c>
      <c r="N1813" t="b">
        <v>0</v>
      </c>
      <c r="O1813" s="9">
        <f t="shared" si="230"/>
        <v>7.407407407407407E-4</v>
      </c>
      <c r="P1813" s="14">
        <f t="shared" si="231"/>
        <v>1.5384615384615385</v>
      </c>
      <c r="Q1813" s="14" t="s">
        <v>8342</v>
      </c>
      <c r="R1813" s="14" t="s">
        <v>8343</v>
      </c>
      <c r="S1813">
        <v>26</v>
      </c>
      <c r="T1813" t="b">
        <v>0</v>
      </c>
      <c r="U1813" t="s">
        <v>8285</v>
      </c>
      <c r="V1813" t="str">
        <f t="shared" si="232"/>
        <v xml:space="preserve"> </v>
      </c>
      <c r="W1813" s="21">
        <f t="shared" si="233"/>
        <v>26</v>
      </c>
      <c r="X1813" s="21" t="str">
        <f t="shared" si="234"/>
        <v xml:space="preserve"> </v>
      </c>
    </row>
    <row r="1814" spans="1:24" ht="43.2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227"/>
        <v>42554.318703703699</v>
      </c>
      <c r="K1814">
        <v>1464939536</v>
      </c>
      <c r="L1814" s="10">
        <f t="shared" si="228"/>
        <v>42524.318703703699</v>
      </c>
      <c r="M1814" s="11">
        <f t="shared" si="229"/>
        <v>30</v>
      </c>
      <c r="N1814" t="b">
        <v>0</v>
      </c>
      <c r="O1814" s="9">
        <f t="shared" si="230"/>
        <v>0.13307692307692306</v>
      </c>
      <c r="P1814" s="14">
        <f t="shared" si="231"/>
        <v>37.608695652173914</v>
      </c>
      <c r="Q1814" s="14" t="s">
        <v>8342</v>
      </c>
      <c r="R1814" s="14" t="s">
        <v>8343</v>
      </c>
      <c r="S1814">
        <v>23</v>
      </c>
      <c r="T1814" t="b">
        <v>0</v>
      </c>
      <c r="U1814" t="s">
        <v>8285</v>
      </c>
      <c r="V1814" t="str">
        <f t="shared" si="232"/>
        <v xml:space="preserve"> </v>
      </c>
      <c r="W1814" s="21">
        <f t="shared" si="233"/>
        <v>23</v>
      </c>
      <c r="X1814" s="21" t="str">
        <f t="shared" si="234"/>
        <v xml:space="preserve"> </v>
      </c>
    </row>
    <row r="1815" spans="1:24" ht="43.2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227"/>
        <v>41859.889027777775</v>
      </c>
      <c r="K1815">
        <v>1404940812</v>
      </c>
      <c r="L1815" s="10">
        <f t="shared" si="228"/>
        <v>41829.889027777775</v>
      </c>
      <c r="M1815" s="11">
        <f t="shared" si="229"/>
        <v>30</v>
      </c>
      <c r="N1815" t="b">
        <v>0</v>
      </c>
      <c r="O1815" s="9">
        <f t="shared" si="230"/>
        <v>0</v>
      </c>
      <c r="P1815" s="14">
        <f t="shared" si="231"/>
        <v>0</v>
      </c>
      <c r="Q1815" s="14" t="s">
        <v>8342</v>
      </c>
      <c r="R1815" s="14" t="s">
        <v>8343</v>
      </c>
      <c r="S1815">
        <v>0</v>
      </c>
      <c r="T1815" t="b">
        <v>0</v>
      </c>
      <c r="U1815" t="s">
        <v>8285</v>
      </c>
      <c r="V1815" t="str">
        <f t="shared" si="232"/>
        <v xml:space="preserve"> </v>
      </c>
      <c r="W1815" s="21">
        <f t="shared" si="233"/>
        <v>0</v>
      </c>
      <c r="X1815" s="21" t="str">
        <f t="shared" si="234"/>
        <v xml:space="preserve"> </v>
      </c>
    </row>
    <row r="1816" spans="1:24" ht="43.2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227"/>
        <v>42063.314074074078</v>
      </c>
      <c r="K1816">
        <v>1422516736</v>
      </c>
      <c r="L1816" s="10">
        <f t="shared" si="228"/>
        <v>42033.314074074078</v>
      </c>
      <c r="M1816" s="11">
        <f t="shared" si="229"/>
        <v>30</v>
      </c>
      <c r="N1816" t="b">
        <v>0</v>
      </c>
      <c r="O1816" s="9">
        <f t="shared" si="230"/>
        <v>0.49183333333333334</v>
      </c>
      <c r="P1816" s="14">
        <f t="shared" si="231"/>
        <v>42.157142857142858</v>
      </c>
      <c r="Q1816" s="14" t="s">
        <v>8342</v>
      </c>
      <c r="R1816" s="14" t="s">
        <v>8343</v>
      </c>
      <c r="S1816">
        <v>140</v>
      </c>
      <c r="T1816" t="b">
        <v>0</v>
      </c>
      <c r="U1816" t="s">
        <v>8285</v>
      </c>
      <c r="V1816" t="str">
        <f t="shared" si="232"/>
        <v xml:space="preserve"> </v>
      </c>
      <c r="W1816" s="21">
        <f t="shared" si="233"/>
        <v>140</v>
      </c>
      <c r="X1816" s="21" t="str">
        <f t="shared" si="234"/>
        <v xml:space="preserve"> </v>
      </c>
    </row>
    <row r="1817" spans="1:24" ht="57.6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227"/>
        <v>42186.906678240746</v>
      </c>
      <c r="K1817">
        <v>1434577537</v>
      </c>
      <c r="L1817" s="10">
        <f t="shared" si="228"/>
        <v>42172.906678240746</v>
      </c>
      <c r="M1817" s="11">
        <f t="shared" si="229"/>
        <v>14</v>
      </c>
      <c r="N1817" t="b">
        <v>0</v>
      </c>
      <c r="O1817" s="9">
        <f t="shared" si="230"/>
        <v>0</v>
      </c>
      <c r="P1817" s="14">
        <f t="shared" si="231"/>
        <v>0</v>
      </c>
      <c r="Q1817" s="14" t="s">
        <v>8342</v>
      </c>
      <c r="R1817" s="14" t="s">
        <v>8343</v>
      </c>
      <c r="S1817">
        <v>0</v>
      </c>
      <c r="T1817" t="b">
        <v>0</v>
      </c>
      <c r="U1817" t="s">
        <v>8285</v>
      </c>
      <c r="V1817" t="str">
        <f t="shared" si="232"/>
        <v xml:space="preserve"> </v>
      </c>
      <c r="W1817" s="21">
        <f t="shared" si="233"/>
        <v>0</v>
      </c>
      <c r="X1817" s="21" t="str">
        <f t="shared" si="234"/>
        <v xml:space="preserve"> </v>
      </c>
    </row>
    <row r="1818" spans="1:24" ht="43.2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227"/>
        <v>42576.791666666672</v>
      </c>
      <c r="K1818">
        <v>1467061303</v>
      </c>
      <c r="L1818" s="10">
        <f t="shared" si="228"/>
        <v>42548.876192129625</v>
      </c>
      <c r="M1818" s="11">
        <f t="shared" si="229"/>
        <v>27.915474537046975</v>
      </c>
      <c r="N1818" t="b">
        <v>0</v>
      </c>
      <c r="O1818" s="9">
        <f t="shared" si="230"/>
        <v>2.036E-2</v>
      </c>
      <c r="P1818" s="14">
        <f t="shared" si="231"/>
        <v>84.833333333333329</v>
      </c>
      <c r="Q1818" s="14" t="s">
        <v>8342</v>
      </c>
      <c r="R1818" s="14" t="s">
        <v>8343</v>
      </c>
      <c r="S1818">
        <v>6</v>
      </c>
      <c r="T1818" t="b">
        <v>0</v>
      </c>
      <c r="U1818" t="s">
        <v>8285</v>
      </c>
      <c r="V1818" t="str">
        <f t="shared" si="232"/>
        <v xml:space="preserve"> </v>
      </c>
      <c r="W1818" s="21">
        <f t="shared" si="233"/>
        <v>6</v>
      </c>
      <c r="X1818" s="21" t="str">
        <f t="shared" si="234"/>
        <v xml:space="preserve"> </v>
      </c>
    </row>
    <row r="1819" spans="1:24" ht="28.8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227"/>
        <v>42765.290972222225</v>
      </c>
      <c r="K1819">
        <v>1480607607</v>
      </c>
      <c r="L1819" s="10">
        <f t="shared" si="228"/>
        <v>42705.662118055552</v>
      </c>
      <c r="M1819" s="11">
        <f t="shared" si="229"/>
        <v>59.628854166672681</v>
      </c>
      <c r="N1819" t="b">
        <v>0</v>
      </c>
      <c r="O1819" s="9">
        <f t="shared" si="230"/>
        <v>0.52327777777777773</v>
      </c>
      <c r="P1819" s="14">
        <f t="shared" si="231"/>
        <v>94.19</v>
      </c>
      <c r="Q1819" s="14" t="s">
        <v>8342</v>
      </c>
      <c r="R1819" s="14" t="s">
        <v>8343</v>
      </c>
      <c r="S1819">
        <v>100</v>
      </c>
      <c r="T1819" t="b">
        <v>0</v>
      </c>
      <c r="U1819" t="s">
        <v>8285</v>
      </c>
      <c r="V1819" t="str">
        <f t="shared" si="232"/>
        <v xml:space="preserve"> </v>
      </c>
      <c r="W1819" s="21">
        <f t="shared" si="233"/>
        <v>100</v>
      </c>
      <c r="X1819" s="21" t="str">
        <f t="shared" si="234"/>
        <v xml:space="preserve"> </v>
      </c>
    </row>
    <row r="1820" spans="1:24" ht="28.8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227"/>
        <v>42097.192708333328</v>
      </c>
      <c r="K1820">
        <v>1425447450</v>
      </c>
      <c r="L1820" s="10">
        <f t="shared" si="228"/>
        <v>42067.234375</v>
      </c>
      <c r="M1820" s="11">
        <f t="shared" si="229"/>
        <v>29.958333333328483</v>
      </c>
      <c r="N1820" t="b">
        <v>0</v>
      </c>
      <c r="O1820" s="9">
        <f t="shared" si="230"/>
        <v>0</v>
      </c>
      <c r="P1820" s="14">
        <f t="shared" si="231"/>
        <v>0</v>
      </c>
      <c r="Q1820" s="14" t="s">
        <v>8342</v>
      </c>
      <c r="R1820" s="14" t="s">
        <v>8343</v>
      </c>
      <c r="S1820">
        <v>0</v>
      </c>
      <c r="T1820" t="b">
        <v>0</v>
      </c>
      <c r="U1820" t="s">
        <v>8285</v>
      </c>
      <c r="V1820" t="str">
        <f t="shared" si="232"/>
        <v xml:space="preserve"> </v>
      </c>
      <c r="W1820" s="21">
        <f t="shared" si="233"/>
        <v>0</v>
      </c>
      <c r="X1820" s="21" t="str">
        <f t="shared" si="234"/>
        <v xml:space="preserve"> </v>
      </c>
    </row>
    <row r="1821" spans="1:24" ht="43.2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227"/>
        <v>41850.752268518518</v>
      </c>
      <c r="K1821">
        <v>1404151396</v>
      </c>
      <c r="L1821" s="10">
        <f t="shared" si="228"/>
        <v>41820.752268518518</v>
      </c>
      <c r="M1821" s="11">
        <f t="shared" si="229"/>
        <v>30</v>
      </c>
      <c r="N1821" t="b">
        <v>0</v>
      </c>
      <c r="O1821" s="9">
        <f t="shared" si="230"/>
        <v>2.0833333333333332E-2</v>
      </c>
      <c r="P1821" s="14">
        <f t="shared" si="231"/>
        <v>6.25</v>
      </c>
      <c r="Q1821" s="14" t="s">
        <v>8342</v>
      </c>
      <c r="R1821" s="14" t="s">
        <v>8343</v>
      </c>
      <c r="S1821">
        <v>4</v>
      </c>
      <c r="T1821" t="b">
        <v>0</v>
      </c>
      <c r="U1821" t="s">
        <v>8285</v>
      </c>
      <c r="V1821" t="str">
        <f t="shared" si="232"/>
        <v xml:space="preserve"> </v>
      </c>
      <c r="W1821" s="21">
        <f t="shared" si="233"/>
        <v>4</v>
      </c>
      <c r="X1821" s="21" t="str">
        <f t="shared" si="234"/>
        <v xml:space="preserve"> </v>
      </c>
    </row>
    <row r="1822" spans="1:24" ht="57.6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227"/>
        <v>42095.042708333334</v>
      </c>
      <c r="K1822">
        <v>1425261690</v>
      </c>
      <c r="L1822" s="10">
        <f t="shared" si="228"/>
        <v>42065.084375000006</v>
      </c>
      <c r="M1822" s="11">
        <f t="shared" si="229"/>
        <v>29.958333333328483</v>
      </c>
      <c r="N1822" t="b">
        <v>0</v>
      </c>
      <c r="O1822" s="9">
        <f t="shared" si="230"/>
        <v>6.565384615384616E-2</v>
      </c>
      <c r="P1822" s="14">
        <f t="shared" si="231"/>
        <v>213.375</v>
      </c>
      <c r="Q1822" s="14" t="s">
        <v>8342</v>
      </c>
      <c r="R1822" s="14" t="s">
        <v>8343</v>
      </c>
      <c r="S1822">
        <v>8</v>
      </c>
      <c r="T1822" t="b">
        <v>0</v>
      </c>
      <c r="U1822" t="s">
        <v>8285</v>
      </c>
      <c r="V1822" t="str">
        <f t="shared" si="232"/>
        <v xml:space="preserve"> </v>
      </c>
      <c r="W1822" s="21">
        <f t="shared" si="233"/>
        <v>8</v>
      </c>
      <c r="X1822" s="21" t="str">
        <f t="shared" si="234"/>
        <v xml:space="preserve"> </v>
      </c>
    </row>
    <row r="1823" spans="1:24" ht="43.2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227"/>
        <v>40971.319062499999</v>
      </c>
      <c r="K1823">
        <v>1326872367</v>
      </c>
      <c r="L1823" s="10">
        <f t="shared" si="228"/>
        <v>40926.319062499999</v>
      </c>
      <c r="M1823" s="11">
        <f t="shared" si="229"/>
        <v>45</v>
      </c>
      <c r="N1823" t="b">
        <v>0</v>
      </c>
      <c r="O1823" s="9">
        <f t="shared" si="230"/>
        <v>1.3489</v>
      </c>
      <c r="P1823" s="14">
        <f t="shared" si="231"/>
        <v>59.162280701754383</v>
      </c>
      <c r="Q1823" s="14" t="s">
        <v>8329</v>
      </c>
      <c r="R1823" s="14" t="s">
        <v>8330</v>
      </c>
      <c r="S1823">
        <v>57</v>
      </c>
      <c r="T1823" t="b">
        <v>1</v>
      </c>
      <c r="U1823" t="s">
        <v>8276</v>
      </c>
      <c r="V1823">
        <f t="shared" si="232"/>
        <v>57</v>
      </c>
      <c r="W1823" s="21" t="str">
        <f t="shared" si="233"/>
        <v xml:space="preserve"> </v>
      </c>
      <c r="X1823" s="21" t="str">
        <f t="shared" si="234"/>
        <v xml:space="preserve"> </v>
      </c>
    </row>
    <row r="1824" spans="1:24" ht="28.8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227"/>
        <v>41670.792361111111</v>
      </c>
      <c r="K1824">
        <v>1388084862</v>
      </c>
      <c r="L1824" s="10">
        <f t="shared" si="228"/>
        <v>41634.797013888885</v>
      </c>
      <c r="M1824" s="11">
        <f t="shared" si="229"/>
        <v>35.995347222225973</v>
      </c>
      <c r="N1824" t="b">
        <v>0</v>
      </c>
      <c r="O1824" s="9">
        <f t="shared" si="230"/>
        <v>1</v>
      </c>
      <c r="P1824" s="14">
        <f t="shared" si="231"/>
        <v>27.272727272727273</v>
      </c>
      <c r="Q1824" s="14" t="s">
        <v>8329</v>
      </c>
      <c r="R1824" s="14" t="s">
        <v>8330</v>
      </c>
      <c r="S1824">
        <v>11</v>
      </c>
      <c r="T1824" t="b">
        <v>1</v>
      </c>
      <c r="U1824" t="s">
        <v>8276</v>
      </c>
      <c r="V1824">
        <f t="shared" si="232"/>
        <v>11</v>
      </c>
      <c r="W1824" s="21" t="str">
        <f t="shared" si="233"/>
        <v xml:space="preserve"> </v>
      </c>
      <c r="X1824" s="21" t="str">
        <f t="shared" si="234"/>
        <v xml:space="preserve"> </v>
      </c>
    </row>
    <row r="1825" spans="1:24" ht="43.2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227"/>
        <v>41206.684907407405</v>
      </c>
      <c r="K1825">
        <v>1348503976</v>
      </c>
      <c r="L1825" s="10">
        <f t="shared" si="228"/>
        <v>41176.684907407405</v>
      </c>
      <c r="M1825" s="11">
        <f t="shared" si="229"/>
        <v>30</v>
      </c>
      <c r="N1825" t="b">
        <v>0</v>
      </c>
      <c r="O1825" s="9">
        <f t="shared" si="230"/>
        <v>1.1585714285714286</v>
      </c>
      <c r="P1825" s="14">
        <f t="shared" si="231"/>
        <v>24.575757575757574</v>
      </c>
      <c r="Q1825" s="14" t="s">
        <v>8329</v>
      </c>
      <c r="R1825" s="14" t="s">
        <v>8330</v>
      </c>
      <c r="S1825">
        <v>33</v>
      </c>
      <c r="T1825" t="b">
        <v>1</v>
      </c>
      <c r="U1825" t="s">
        <v>8276</v>
      </c>
      <c r="V1825">
        <f t="shared" si="232"/>
        <v>33</v>
      </c>
      <c r="W1825" s="21" t="str">
        <f t="shared" si="233"/>
        <v xml:space="preserve"> </v>
      </c>
      <c r="X1825" s="21" t="str">
        <f t="shared" si="234"/>
        <v xml:space="preserve"> </v>
      </c>
    </row>
    <row r="1826" spans="1:24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227"/>
        <v>41647.088888888888</v>
      </c>
      <c r="K1826">
        <v>1387403967</v>
      </c>
      <c r="L1826" s="10">
        <f t="shared" si="228"/>
        <v>41626.916284722225</v>
      </c>
      <c r="M1826" s="11">
        <f t="shared" si="229"/>
        <v>20.172604166662495</v>
      </c>
      <c r="N1826" t="b">
        <v>0</v>
      </c>
      <c r="O1826" s="9">
        <f t="shared" si="230"/>
        <v>1.0006666666666666</v>
      </c>
      <c r="P1826" s="14">
        <f t="shared" si="231"/>
        <v>75.05</v>
      </c>
      <c r="Q1826" s="14" t="s">
        <v>8329</v>
      </c>
      <c r="R1826" s="14" t="s">
        <v>8330</v>
      </c>
      <c r="S1826">
        <v>40</v>
      </c>
      <c r="T1826" t="b">
        <v>1</v>
      </c>
      <c r="U1826" t="s">
        <v>8276</v>
      </c>
      <c r="V1826">
        <f t="shared" si="232"/>
        <v>40</v>
      </c>
      <c r="W1826" s="21" t="str">
        <f t="shared" si="233"/>
        <v xml:space="preserve"> </v>
      </c>
      <c r="X1826" s="21" t="str">
        <f t="shared" si="234"/>
        <v xml:space="preserve"> </v>
      </c>
    </row>
    <row r="1827" spans="1:24" ht="43.2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227"/>
        <v>41466.83452546296</v>
      </c>
      <c r="K1827">
        <v>1371585703</v>
      </c>
      <c r="L1827" s="10">
        <f t="shared" si="228"/>
        <v>41443.83452546296</v>
      </c>
      <c r="M1827" s="11">
        <f t="shared" si="229"/>
        <v>23</v>
      </c>
      <c r="N1827" t="b">
        <v>0</v>
      </c>
      <c r="O1827" s="9">
        <f t="shared" si="230"/>
        <v>1.0505</v>
      </c>
      <c r="P1827" s="14">
        <f t="shared" si="231"/>
        <v>42.02</v>
      </c>
      <c r="Q1827" s="14" t="s">
        <v>8329</v>
      </c>
      <c r="R1827" s="14" t="s">
        <v>8330</v>
      </c>
      <c r="S1827">
        <v>50</v>
      </c>
      <c r="T1827" t="b">
        <v>1</v>
      </c>
      <c r="U1827" t="s">
        <v>8276</v>
      </c>
      <c r="V1827">
        <f t="shared" si="232"/>
        <v>50</v>
      </c>
      <c r="W1827" s="21" t="str">
        <f t="shared" si="233"/>
        <v xml:space="preserve"> </v>
      </c>
      <c r="X1827" s="21" t="str">
        <f t="shared" si="234"/>
        <v xml:space="preserve"> </v>
      </c>
    </row>
    <row r="1828" spans="1:24" ht="28.8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227"/>
        <v>41687.923807870371</v>
      </c>
      <c r="K1828">
        <v>1390083017</v>
      </c>
      <c r="L1828" s="10">
        <f t="shared" si="228"/>
        <v>41657.923807870371</v>
      </c>
      <c r="M1828" s="11">
        <f t="shared" si="229"/>
        <v>30</v>
      </c>
      <c r="N1828" t="b">
        <v>0</v>
      </c>
      <c r="O1828" s="9">
        <f t="shared" si="230"/>
        <v>1.01</v>
      </c>
      <c r="P1828" s="14">
        <f t="shared" si="231"/>
        <v>53.157894736842103</v>
      </c>
      <c r="Q1828" s="14" t="s">
        <v>8329</v>
      </c>
      <c r="R1828" s="14" t="s">
        <v>8330</v>
      </c>
      <c r="S1828">
        <v>38</v>
      </c>
      <c r="T1828" t="b">
        <v>1</v>
      </c>
      <c r="U1828" t="s">
        <v>8276</v>
      </c>
      <c r="V1828">
        <f t="shared" si="232"/>
        <v>38</v>
      </c>
      <c r="W1828" s="21" t="str">
        <f t="shared" si="233"/>
        <v xml:space="preserve"> </v>
      </c>
      <c r="X1828" s="21" t="str">
        <f t="shared" si="234"/>
        <v xml:space="preserve"> </v>
      </c>
    </row>
    <row r="1829" spans="1:24" ht="43.2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227"/>
        <v>40605.325937499998</v>
      </c>
      <c r="K1829">
        <v>1294818561</v>
      </c>
      <c r="L1829" s="10">
        <f t="shared" si="228"/>
        <v>40555.325937499998</v>
      </c>
      <c r="M1829" s="11">
        <f t="shared" si="229"/>
        <v>50</v>
      </c>
      <c r="N1829" t="b">
        <v>0</v>
      </c>
      <c r="O1829" s="9">
        <f t="shared" si="230"/>
        <v>1.0066250000000001</v>
      </c>
      <c r="P1829" s="14">
        <f t="shared" si="231"/>
        <v>83.885416666666671</v>
      </c>
      <c r="Q1829" s="14" t="s">
        <v>8329</v>
      </c>
      <c r="R1829" s="14" t="s">
        <v>8330</v>
      </c>
      <c r="S1829">
        <v>96</v>
      </c>
      <c r="T1829" t="b">
        <v>1</v>
      </c>
      <c r="U1829" t="s">
        <v>8276</v>
      </c>
      <c r="V1829">
        <f t="shared" si="232"/>
        <v>96</v>
      </c>
      <c r="W1829" s="21" t="str">
        <f t="shared" si="233"/>
        <v xml:space="preserve"> </v>
      </c>
      <c r="X1829" s="21" t="str">
        <f t="shared" si="234"/>
        <v xml:space="preserve"> </v>
      </c>
    </row>
    <row r="1830" spans="1:24" ht="57.6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227"/>
        <v>41768.916666666664</v>
      </c>
      <c r="K1830">
        <v>1396906530</v>
      </c>
      <c r="L1830" s="10">
        <f t="shared" si="228"/>
        <v>41736.899652777778</v>
      </c>
      <c r="M1830" s="11">
        <f t="shared" si="229"/>
        <v>32.01701388888614</v>
      </c>
      <c r="N1830" t="b">
        <v>0</v>
      </c>
      <c r="O1830" s="9">
        <f t="shared" si="230"/>
        <v>1.0016</v>
      </c>
      <c r="P1830" s="14">
        <f t="shared" si="231"/>
        <v>417.33333333333331</v>
      </c>
      <c r="Q1830" s="14" t="s">
        <v>8329</v>
      </c>
      <c r="R1830" s="14" t="s">
        <v>8330</v>
      </c>
      <c r="S1830">
        <v>48</v>
      </c>
      <c r="T1830" t="b">
        <v>1</v>
      </c>
      <c r="U1830" t="s">
        <v>8276</v>
      </c>
      <c r="V1830">
        <f t="shared" si="232"/>
        <v>48</v>
      </c>
      <c r="W1830" s="21" t="str">
        <f t="shared" si="233"/>
        <v xml:space="preserve"> </v>
      </c>
      <c r="X1830" s="21" t="str">
        <f t="shared" si="234"/>
        <v xml:space="preserve"> </v>
      </c>
    </row>
    <row r="1831" spans="1:24" ht="43.2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227"/>
        <v>40564.916666666664</v>
      </c>
      <c r="K1831">
        <v>1291428371</v>
      </c>
      <c r="L1831" s="10">
        <f t="shared" si="228"/>
        <v>40516.087627314817</v>
      </c>
      <c r="M1831" s="11">
        <f t="shared" si="229"/>
        <v>48.829039351847314</v>
      </c>
      <c r="N1831" t="b">
        <v>0</v>
      </c>
      <c r="O1831" s="9">
        <f t="shared" si="230"/>
        <v>1.6668333333333334</v>
      </c>
      <c r="P1831" s="14">
        <f t="shared" si="231"/>
        <v>75.765151515151516</v>
      </c>
      <c r="Q1831" s="14" t="s">
        <v>8329</v>
      </c>
      <c r="R1831" s="14" t="s">
        <v>8330</v>
      </c>
      <c r="S1831">
        <v>33</v>
      </c>
      <c r="T1831" t="b">
        <v>1</v>
      </c>
      <c r="U1831" t="s">
        <v>8276</v>
      </c>
      <c r="V1831">
        <f t="shared" si="232"/>
        <v>33</v>
      </c>
      <c r="W1831" s="21" t="str">
        <f t="shared" si="233"/>
        <v xml:space="preserve"> </v>
      </c>
      <c r="X1831" s="21" t="str">
        <f t="shared" si="234"/>
        <v xml:space="preserve"> </v>
      </c>
    </row>
    <row r="1832" spans="1:24" ht="43.2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227"/>
        <v>41694.684108796297</v>
      </c>
      <c r="K1832">
        <v>1390667107</v>
      </c>
      <c r="L1832" s="10">
        <f t="shared" si="228"/>
        <v>41664.684108796297</v>
      </c>
      <c r="M1832" s="11">
        <f t="shared" si="229"/>
        <v>30</v>
      </c>
      <c r="N1832" t="b">
        <v>0</v>
      </c>
      <c r="O1832" s="9">
        <f t="shared" si="230"/>
        <v>1.0153333333333334</v>
      </c>
      <c r="P1832" s="14">
        <f t="shared" si="231"/>
        <v>67.389380530973455</v>
      </c>
      <c r="Q1832" s="14" t="s">
        <v>8329</v>
      </c>
      <c r="R1832" s="14" t="s">
        <v>8330</v>
      </c>
      <c r="S1832">
        <v>226</v>
      </c>
      <c r="T1832" t="b">
        <v>1</v>
      </c>
      <c r="U1832" t="s">
        <v>8276</v>
      </c>
      <c r="V1832">
        <f t="shared" si="232"/>
        <v>226</v>
      </c>
      <c r="W1832" s="21" t="str">
        <f t="shared" si="233"/>
        <v xml:space="preserve"> </v>
      </c>
      <c r="X1832" s="21" t="str">
        <f t="shared" si="234"/>
        <v xml:space="preserve"> </v>
      </c>
    </row>
    <row r="1833" spans="1:24" ht="43.2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227"/>
        <v>41041.996099537035</v>
      </c>
      <c r="K1833">
        <v>1335570863</v>
      </c>
      <c r="L1833" s="10">
        <f t="shared" si="228"/>
        <v>41026.996099537035</v>
      </c>
      <c r="M1833" s="11">
        <f t="shared" si="229"/>
        <v>15</v>
      </c>
      <c r="N1833" t="b">
        <v>0</v>
      </c>
      <c r="O1833" s="9">
        <f t="shared" si="230"/>
        <v>1.03</v>
      </c>
      <c r="P1833" s="14">
        <f t="shared" si="231"/>
        <v>73.571428571428569</v>
      </c>
      <c r="Q1833" s="14" t="s">
        <v>8329</v>
      </c>
      <c r="R1833" s="14" t="s">
        <v>8330</v>
      </c>
      <c r="S1833">
        <v>14</v>
      </c>
      <c r="T1833" t="b">
        <v>1</v>
      </c>
      <c r="U1833" t="s">
        <v>8276</v>
      </c>
      <c r="V1833">
        <f t="shared" si="232"/>
        <v>14</v>
      </c>
      <c r="W1833" s="21" t="str">
        <f t="shared" si="233"/>
        <v xml:space="preserve"> </v>
      </c>
      <c r="X1833" s="21" t="str">
        <f t="shared" si="234"/>
        <v xml:space="preserve"> </v>
      </c>
    </row>
    <row r="1834" spans="1:24" ht="43.2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227"/>
        <v>40606.539664351854</v>
      </c>
      <c r="K1834">
        <v>1296651427</v>
      </c>
      <c r="L1834" s="10">
        <f t="shared" si="228"/>
        <v>40576.539664351854</v>
      </c>
      <c r="M1834" s="11">
        <f t="shared" si="229"/>
        <v>30</v>
      </c>
      <c r="N1834" t="b">
        <v>0</v>
      </c>
      <c r="O1834" s="9">
        <f t="shared" si="230"/>
        <v>1.4285714285714286</v>
      </c>
      <c r="P1834" s="14">
        <f t="shared" si="231"/>
        <v>25</v>
      </c>
      <c r="Q1834" s="14" t="s">
        <v>8329</v>
      </c>
      <c r="R1834" s="14" t="s">
        <v>8330</v>
      </c>
      <c r="S1834">
        <v>20</v>
      </c>
      <c r="T1834" t="b">
        <v>1</v>
      </c>
      <c r="U1834" t="s">
        <v>8276</v>
      </c>
      <c r="V1834">
        <f t="shared" si="232"/>
        <v>20</v>
      </c>
      <c r="W1834" s="21" t="str">
        <f t="shared" si="233"/>
        <v xml:space="preserve"> </v>
      </c>
      <c r="X1834" s="21" t="str">
        <f t="shared" si="234"/>
        <v xml:space="preserve"> </v>
      </c>
    </row>
    <row r="1835" spans="1:24" ht="43.2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227"/>
        <v>41335.332638888889</v>
      </c>
      <c r="K1835">
        <v>1359421403</v>
      </c>
      <c r="L1835" s="10">
        <f t="shared" si="228"/>
        <v>41303.044016203705</v>
      </c>
      <c r="M1835" s="11">
        <f t="shared" si="229"/>
        <v>32.288622685184237</v>
      </c>
      <c r="N1835" t="b">
        <v>0</v>
      </c>
      <c r="O1835" s="9">
        <f t="shared" si="230"/>
        <v>2.625</v>
      </c>
      <c r="P1835" s="14">
        <f t="shared" si="231"/>
        <v>42</v>
      </c>
      <c r="Q1835" s="14" t="s">
        <v>8329</v>
      </c>
      <c r="R1835" s="14" t="s">
        <v>8330</v>
      </c>
      <c r="S1835">
        <v>25</v>
      </c>
      <c r="T1835" t="b">
        <v>1</v>
      </c>
      <c r="U1835" t="s">
        <v>8276</v>
      </c>
      <c r="V1835">
        <f t="shared" si="232"/>
        <v>25</v>
      </c>
      <c r="W1835" s="21" t="str">
        <f t="shared" si="233"/>
        <v xml:space="preserve"> </v>
      </c>
      <c r="X1835" s="21" t="str">
        <f t="shared" si="234"/>
        <v xml:space="preserve"> </v>
      </c>
    </row>
    <row r="1836" spans="1:24" ht="28.8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227"/>
        <v>42028.964062500003</v>
      </c>
      <c r="K1836">
        <v>1418684895</v>
      </c>
      <c r="L1836" s="10">
        <f t="shared" si="228"/>
        <v>41988.964062500003</v>
      </c>
      <c r="M1836" s="11">
        <f t="shared" si="229"/>
        <v>40</v>
      </c>
      <c r="N1836" t="b">
        <v>0</v>
      </c>
      <c r="O1836" s="9">
        <f t="shared" si="230"/>
        <v>1.1805000000000001</v>
      </c>
      <c r="P1836" s="14">
        <f t="shared" si="231"/>
        <v>131.16666666666666</v>
      </c>
      <c r="Q1836" s="14" t="s">
        <v>8329</v>
      </c>
      <c r="R1836" s="14" t="s">
        <v>8330</v>
      </c>
      <c r="S1836">
        <v>90</v>
      </c>
      <c r="T1836" t="b">
        <v>1</v>
      </c>
      <c r="U1836" t="s">
        <v>8276</v>
      </c>
      <c r="V1836">
        <f t="shared" si="232"/>
        <v>90</v>
      </c>
      <c r="W1836" s="21" t="str">
        <f t="shared" si="233"/>
        <v xml:space="preserve"> </v>
      </c>
      <c r="X1836" s="21" t="str">
        <f t="shared" si="234"/>
        <v xml:space="preserve"> </v>
      </c>
    </row>
    <row r="1837" spans="1:24" ht="57.6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227"/>
        <v>42460.660543981481</v>
      </c>
      <c r="K1837">
        <v>1456851071</v>
      </c>
      <c r="L1837" s="10">
        <f t="shared" si="228"/>
        <v>42430.702210648145</v>
      </c>
      <c r="M1837" s="11">
        <f t="shared" si="229"/>
        <v>29.958333333335759</v>
      </c>
      <c r="N1837" t="b">
        <v>0</v>
      </c>
      <c r="O1837" s="9">
        <f t="shared" si="230"/>
        <v>1.04</v>
      </c>
      <c r="P1837" s="14">
        <f t="shared" si="231"/>
        <v>47.272727272727273</v>
      </c>
      <c r="Q1837" s="14" t="s">
        <v>8329</v>
      </c>
      <c r="R1837" s="14" t="s">
        <v>8330</v>
      </c>
      <c r="S1837">
        <v>11</v>
      </c>
      <c r="T1837" t="b">
        <v>1</v>
      </c>
      <c r="U1837" t="s">
        <v>8276</v>
      </c>
      <c r="V1837">
        <f t="shared" si="232"/>
        <v>11</v>
      </c>
      <c r="W1837" s="21" t="str">
        <f t="shared" si="233"/>
        <v xml:space="preserve"> </v>
      </c>
      <c r="X1837" s="21" t="str">
        <f t="shared" si="234"/>
        <v xml:space="preserve"> </v>
      </c>
    </row>
    <row r="1838" spans="1:24" ht="28.8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227"/>
        <v>41322.809363425928</v>
      </c>
      <c r="K1838">
        <v>1359660329</v>
      </c>
      <c r="L1838" s="10">
        <f t="shared" si="228"/>
        <v>41305.809363425928</v>
      </c>
      <c r="M1838" s="11">
        <f t="shared" si="229"/>
        <v>17</v>
      </c>
      <c r="N1838" t="b">
        <v>0</v>
      </c>
      <c r="O1838" s="9">
        <f t="shared" si="230"/>
        <v>2.0034000000000001</v>
      </c>
      <c r="P1838" s="14">
        <f t="shared" si="231"/>
        <v>182.12727272727273</v>
      </c>
      <c r="Q1838" s="14" t="s">
        <v>8329</v>
      </c>
      <c r="R1838" s="14" t="s">
        <v>8330</v>
      </c>
      <c r="S1838">
        <v>55</v>
      </c>
      <c r="T1838" t="b">
        <v>1</v>
      </c>
      <c r="U1838" t="s">
        <v>8276</v>
      </c>
      <c r="V1838">
        <f t="shared" si="232"/>
        <v>55</v>
      </c>
      <c r="W1838" s="21" t="str">
        <f t="shared" si="233"/>
        <v xml:space="preserve"> </v>
      </c>
      <c r="X1838" s="21" t="str">
        <f t="shared" si="234"/>
        <v xml:space="preserve"> </v>
      </c>
    </row>
    <row r="1839" spans="1:24" ht="57.6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227"/>
        <v>40986.006192129629</v>
      </c>
      <c r="K1839">
        <v>1326848935</v>
      </c>
      <c r="L1839" s="10">
        <f t="shared" si="228"/>
        <v>40926.047858796301</v>
      </c>
      <c r="M1839" s="11">
        <f t="shared" si="229"/>
        <v>59.958333333328483</v>
      </c>
      <c r="N1839" t="b">
        <v>0</v>
      </c>
      <c r="O1839" s="9">
        <f t="shared" si="230"/>
        <v>3.0683333333333334</v>
      </c>
      <c r="P1839" s="14">
        <f t="shared" si="231"/>
        <v>61.366666666666667</v>
      </c>
      <c r="Q1839" s="14" t="s">
        <v>8329</v>
      </c>
      <c r="R1839" s="14" t="s">
        <v>8330</v>
      </c>
      <c r="S1839">
        <v>30</v>
      </c>
      <c r="T1839" t="b">
        <v>1</v>
      </c>
      <c r="U1839" t="s">
        <v>8276</v>
      </c>
      <c r="V1839">
        <f t="shared" si="232"/>
        <v>30</v>
      </c>
      <c r="W1839" s="21" t="str">
        <f t="shared" si="233"/>
        <v xml:space="preserve"> </v>
      </c>
      <c r="X1839" s="21" t="str">
        <f t="shared" si="234"/>
        <v xml:space="preserve"> </v>
      </c>
    </row>
    <row r="1840" spans="1:24" ht="43.2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227"/>
        <v>40817.125</v>
      </c>
      <c r="K1840">
        <v>1314989557</v>
      </c>
      <c r="L1840" s="10">
        <f t="shared" si="228"/>
        <v>40788.786539351851</v>
      </c>
      <c r="M1840" s="11">
        <f t="shared" si="229"/>
        <v>28.338460648148612</v>
      </c>
      <c r="N1840" t="b">
        <v>0</v>
      </c>
      <c r="O1840" s="9">
        <f t="shared" si="230"/>
        <v>1.00149</v>
      </c>
      <c r="P1840" s="14">
        <f t="shared" si="231"/>
        <v>35.767499999999998</v>
      </c>
      <c r="Q1840" s="14" t="s">
        <v>8329</v>
      </c>
      <c r="R1840" s="14" t="s">
        <v>8330</v>
      </c>
      <c r="S1840">
        <v>28</v>
      </c>
      <c r="T1840" t="b">
        <v>1</v>
      </c>
      <c r="U1840" t="s">
        <v>8276</v>
      </c>
      <c r="V1840">
        <f t="shared" si="232"/>
        <v>28</v>
      </c>
      <c r="W1840" s="21" t="str">
        <f t="shared" si="233"/>
        <v xml:space="preserve"> </v>
      </c>
      <c r="X1840" s="21" t="str">
        <f t="shared" si="234"/>
        <v xml:space="preserve"> </v>
      </c>
    </row>
    <row r="1841" spans="1:24" ht="43.2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227"/>
        <v>42644.722013888888</v>
      </c>
      <c r="K1841">
        <v>1472750382</v>
      </c>
      <c r="L1841" s="10">
        <f t="shared" si="228"/>
        <v>42614.722013888888</v>
      </c>
      <c r="M1841" s="11">
        <f t="shared" si="229"/>
        <v>30</v>
      </c>
      <c r="N1841" t="b">
        <v>0</v>
      </c>
      <c r="O1841" s="9">
        <f t="shared" si="230"/>
        <v>2.0529999999999999</v>
      </c>
      <c r="P1841" s="14">
        <f t="shared" si="231"/>
        <v>45.62222222222222</v>
      </c>
      <c r="Q1841" s="14" t="s">
        <v>8329</v>
      </c>
      <c r="R1841" s="14" t="s">
        <v>8330</v>
      </c>
      <c r="S1841">
        <v>45</v>
      </c>
      <c r="T1841" t="b">
        <v>1</v>
      </c>
      <c r="U1841" t="s">
        <v>8276</v>
      </c>
      <c r="V1841">
        <f t="shared" si="232"/>
        <v>45</v>
      </c>
      <c r="W1841" s="21" t="str">
        <f t="shared" si="233"/>
        <v xml:space="preserve"> </v>
      </c>
      <c r="X1841" s="21" t="str">
        <f t="shared" si="234"/>
        <v xml:space="preserve"> </v>
      </c>
    </row>
    <row r="1842" spans="1:24" ht="43.2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227"/>
        <v>41401.207638888889</v>
      </c>
      <c r="K1842">
        <v>1366251510</v>
      </c>
      <c r="L1842" s="10">
        <f t="shared" si="228"/>
        <v>41382.096180555556</v>
      </c>
      <c r="M1842" s="11">
        <f t="shared" si="229"/>
        <v>19.111458333332848</v>
      </c>
      <c r="N1842" t="b">
        <v>0</v>
      </c>
      <c r="O1842" s="9">
        <f t="shared" si="230"/>
        <v>1.0888888888888888</v>
      </c>
      <c r="P1842" s="14">
        <f t="shared" si="231"/>
        <v>75.384615384615387</v>
      </c>
      <c r="Q1842" s="14" t="s">
        <v>8329</v>
      </c>
      <c r="R1842" s="14" t="s">
        <v>8330</v>
      </c>
      <c r="S1842">
        <v>13</v>
      </c>
      <c r="T1842" t="b">
        <v>1</v>
      </c>
      <c r="U1842" t="s">
        <v>8276</v>
      </c>
      <c r="V1842">
        <f t="shared" si="232"/>
        <v>13</v>
      </c>
      <c r="W1842" s="21" t="str">
        <f t="shared" si="233"/>
        <v xml:space="preserve"> </v>
      </c>
      <c r="X1842" s="21" t="str">
        <f t="shared" si="234"/>
        <v xml:space="preserve"> </v>
      </c>
    </row>
    <row r="1843" spans="1:24" ht="28.8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227"/>
        <v>41779.207638888889</v>
      </c>
      <c r="K1843">
        <v>1397679445</v>
      </c>
      <c r="L1843" s="10">
        <f t="shared" si="228"/>
        <v>41745.84542824074</v>
      </c>
      <c r="M1843" s="11">
        <f t="shared" si="229"/>
        <v>33.362210648148903</v>
      </c>
      <c r="N1843" t="b">
        <v>0</v>
      </c>
      <c r="O1843" s="9">
        <f t="shared" si="230"/>
        <v>1.0175000000000001</v>
      </c>
      <c r="P1843" s="14">
        <f t="shared" si="231"/>
        <v>50.875</v>
      </c>
      <c r="Q1843" s="14" t="s">
        <v>8329</v>
      </c>
      <c r="R1843" s="14" t="s">
        <v>8330</v>
      </c>
      <c r="S1843">
        <v>40</v>
      </c>
      <c r="T1843" t="b">
        <v>1</v>
      </c>
      <c r="U1843" t="s">
        <v>8276</v>
      </c>
      <c r="V1843">
        <f t="shared" si="232"/>
        <v>40</v>
      </c>
      <c r="W1843" s="21" t="str">
        <f t="shared" si="233"/>
        <v xml:space="preserve"> </v>
      </c>
      <c r="X1843" s="21" t="str">
        <f t="shared" si="234"/>
        <v xml:space="preserve"> </v>
      </c>
    </row>
    <row r="1844" spans="1:24" ht="43.2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227"/>
        <v>42065.249305555553</v>
      </c>
      <c r="K1844">
        <v>1422371381</v>
      </c>
      <c r="L1844" s="10">
        <f t="shared" si="228"/>
        <v>42031.631724537037</v>
      </c>
      <c r="M1844" s="11">
        <f t="shared" si="229"/>
        <v>33.617581018515921</v>
      </c>
      <c r="N1844" t="b">
        <v>0</v>
      </c>
      <c r="O1844" s="9">
        <f t="shared" si="230"/>
        <v>1.2524999999999999</v>
      </c>
      <c r="P1844" s="14">
        <f t="shared" si="231"/>
        <v>119.28571428571429</v>
      </c>
      <c r="Q1844" s="14" t="s">
        <v>8329</v>
      </c>
      <c r="R1844" s="14" t="s">
        <v>8330</v>
      </c>
      <c r="S1844">
        <v>21</v>
      </c>
      <c r="T1844" t="b">
        <v>1</v>
      </c>
      <c r="U1844" t="s">
        <v>8276</v>
      </c>
      <c r="V1844">
        <f t="shared" si="232"/>
        <v>21</v>
      </c>
      <c r="W1844" s="21" t="str">
        <f t="shared" si="233"/>
        <v xml:space="preserve"> </v>
      </c>
      <c r="X1844" s="21" t="str">
        <f t="shared" si="234"/>
        <v xml:space="preserve"> </v>
      </c>
    </row>
    <row r="1845" spans="1:24" ht="57.6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227"/>
        <v>40594.994837962964</v>
      </c>
      <c r="K1845">
        <v>1295653954</v>
      </c>
      <c r="L1845" s="10">
        <f t="shared" si="228"/>
        <v>40564.994837962964</v>
      </c>
      <c r="M1845" s="11">
        <f t="shared" si="229"/>
        <v>30</v>
      </c>
      <c r="N1845" t="b">
        <v>0</v>
      </c>
      <c r="O1845" s="9">
        <f t="shared" si="230"/>
        <v>1.2400610000000001</v>
      </c>
      <c r="P1845" s="14">
        <f t="shared" si="231"/>
        <v>92.541865671641801</v>
      </c>
      <c r="Q1845" s="14" t="s">
        <v>8329</v>
      </c>
      <c r="R1845" s="14" t="s">
        <v>8330</v>
      </c>
      <c r="S1845">
        <v>134</v>
      </c>
      <c r="T1845" t="b">
        <v>1</v>
      </c>
      <c r="U1845" t="s">
        <v>8276</v>
      </c>
      <c r="V1845">
        <f t="shared" si="232"/>
        <v>134</v>
      </c>
      <c r="W1845" s="21" t="str">
        <f t="shared" si="233"/>
        <v xml:space="preserve"> </v>
      </c>
      <c r="X1845" s="21" t="str">
        <f t="shared" si="234"/>
        <v xml:space="preserve"> </v>
      </c>
    </row>
    <row r="1846" spans="1:24" ht="43.2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227"/>
        <v>40705.125</v>
      </c>
      <c r="K1846">
        <v>1304464914</v>
      </c>
      <c r="L1846" s="10">
        <f t="shared" si="228"/>
        <v>40666.973541666666</v>
      </c>
      <c r="M1846" s="11">
        <f t="shared" si="229"/>
        <v>38.151458333333721</v>
      </c>
      <c r="N1846" t="b">
        <v>0</v>
      </c>
      <c r="O1846" s="9">
        <f t="shared" si="230"/>
        <v>1.014</v>
      </c>
      <c r="P1846" s="14">
        <f t="shared" si="231"/>
        <v>76.05</v>
      </c>
      <c r="Q1846" s="14" t="s">
        <v>8329</v>
      </c>
      <c r="R1846" s="14" t="s">
        <v>8330</v>
      </c>
      <c r="S1846">
        <v>20</v>
      </c>
      <c r="T1846" t="b">
        <v>1</v>
      </c>
      <c r="U1846" t="s">
        <v>8276</v>
      </c>
      <c r="V1846">
        <f t="shared" si="232"/>
        <v>20</v>
      </c>
      <c r="W1846" s="21" t="str">
        <f t="shared" si="233"/>
        <v xml:space="preserve"> </v>
      </c>
      <c r="X1846" s="21" t="str">
        <f t="shared" si="234"/>
        <v xml:space="preserve"> </v>
      </c>
    </row>
    <row r="1847" spans="1:24" ht="86.4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227"/>
        <v>42538.204861111109</v>
      </c>
      <c r="K1847">
        <v>1464854398</v>
      </c>
      <c r="L1847" s="10">
        <f t="shared" si="228"/>
        <v>42523.333310185189</v>
      </c>
      <c r="M1847" s="11">
        <f t="shared" si="229"/>
        <v>14.871550925920019</v>
      </c>
      <c r="N1847" t="b">
        <v>0</v>
      </c>
      <c r="O1847" s="9">
        <f t="shared" si="230"/>
        <v>1</v>
      </c>
      <c r="P1847" s="14">
        <f t="shared" si="231"/>
        <v>52.631578947368418</v>
      </c>
      <c r="Q1847" s="14" t="s">
        <v>8329</v>
      </c>
      <c r="R1847" s="14" t="s">
        <v>8330</v>
      </c>
      <c r="S1847">
        <v>19</v>
      </c>
      <c r="T1847" t="b">
        <v>1</v>
      </c>
      <c r="U1847" t="s">
        <v>8276</v>
      </c>
      <c r="V1847">
        <f t="shared" si="232"/>
        <v>19</v>
      </c>
      <c r="W1847" s="21" t="str">
        <f t="shared" si="233"/>
        <v xml:space="preserve"> </v>
      </c>
      <c r="X1847" s="21" t="str">
        <f t="shared" si="234"/>
        <v xml:space="preserve"> </v>
      </c>
    </row>
    <row r="1848" spans="1:24" ht="43.2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227"/>
        <v>41258.650196759263</v>
      </c>
      <c r="K1848">
        <v>1352993777</v>
      </c>
      <c r="L1848" s="10">
        <f t="shared" si="228"/>
        <v>41228.650196759263</v>
      </c>
      <c r="M1848" s="11">
        <f t="shared" si="229"/>
        <v>30</v>
      </c>
      <c r="N1848" t="b">
        <v>0</v>
      </c>
      <c r="O1848" s="9">
        <f t="shared" si="230"/>
        <v>1.3792666666666666</v>
      </c>
      <c r="P1848" s="14">
        <f t="shared" si="231"/>
        <v>98.990430622009569</v>
      </c>
      <c r="Q1848" s="14" t="s">
        <v>8329</v>
      </c>
      <c r="R1848" s="14" t="s">
        <v>8330</v>
      </c>
      <c r="S1848">
        <v>209</v>
      </c>
      <c r="T1848" t="b">
        <v>1</v>
      </c>
      <c r="U1848" t="s">
        <v>8276</v>
      </c>
      <c r="V1848">
        <f t="shared" si="232"/>
        <v>209</v>
      </c>
      <c r="W1848" s="21" t="str">
        <f t="shared" si="233"/>
        <v xml:space="preserve"> </v>
      </c>
      <c r="X1848" s="21" t="str">
        <f t="shared" si="234"/>
        <v xml:space="preserve"> </v>
      </c>
    </row>
    <row r="1849" spans="1:24" ht="57.6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227"/>
        <v>42115.236481481479</v>
      </c>
      <c r="K1849">
        <v>1427780432</v>
      </c>
      <c r="L1849" s="10">
        <f t="shared" si="228"/>
        <v>42094.236481481479</v>
      </c>
      <c r="M1849" s="11">
        <f t="shared" si="229"/>
        <v>21</v>
      </c>
      <c r="N1849" t="b">
        <v>0</v>
      </c>
      <c r="O1849" s="9">
        <f t="shared" si="230"/>
        <v>1.2088000000000001</v>
      </c>
      <c r="P1849" s="14">
        <f t="shared" si="231"/>
        <v>79.526315789473685</v>
      </c>
      <c r="Q1849" s="14" t="s">
        <v>8329</v>
      </c>
      <c r="R1849" s="14" t="s">
        <v>8330</v>
      </c>
      <c r="S1849">
        <v>38</v>
      </c>
      <c r="T1849" t="b">
        <v>1</v>
      </c>
      <c r="U1849" t="s">
        <v>8276</v>
      </c>
      <c r="V1849">
        <f t="shared" si="232"/>
        <v>38</v>
      </c>
      <c r="W1849" s="21" t="str">
        <f t="shared" si="233"/>
        <v xml:space="preserve"> </v>
      </c>
      <c r="X1849" s="21" t="str">
        <f t="shared" si="234"/>
        <v xml:space="preserve"> </v>
      </c>
    </row>
    <row r="1850" spans="1:24" ht="43.2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227"/>
        <v>40755.290972222225</v>
      </c>
      <c r="K1850">
        <v>1306608888</v>
      </c>
      <c r="L1850" s="10">
        <f t="shared" si="228"/>
        <v>40691.788055555553</v>
      </c>
      <c r="M1850" s="11">
        <f t="shared" si="229"/>
        <v>63.502916666671808</v>
      </c>
      <c r="N1850" t="b">
        <v>0</v>
      </c>
      <c r="O1850" s="9">
        <f t="shared" si="230"/>
        <v>1.0736666666666668</v>
      </c>
      <c r="P1850" s="14">
        <f t="shared" si="231"/>
        <v>134.20833333333334</v>
      </c>
      <c r="Q1850" s="14" t="s">
        <v>8329</v>
      </c>
      <c r="R1850" s="14" t="s">
        <v>8330</v>
      </c>
      <c r="S1850">
        <v>24</v>
      </c>
      <c r="T1850" t="b">
        <v>1</v>
      </c>
      <c r="U1850" t="s">
        <v>8276</v>
      </c>
      <c r="V1850">
        <f t="shared" si="232"/>
        <v>24</v>
      </c>
      <c r="W1850" s="21" t="str">
        <f t="shared" si="233"/>
        <v xml:space="preserve"> </v>
      </c>
      <c r="X1850" s="21" t="str">
        <f t="shared" si="234"/>
        <v xml:space="preserve"> </v>
      </c>
    </row>
    <row r="1851" spans="1:24" ht="28.8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227"/>
        <v>41199.845590277779</v>
      </c>
      <c r="K1851">
        <v>1347913059</v>
      </c>
      <c r="L1851" s="10">
        <f t="shared" si="228"/>
        <v>41169.845590277779</v>
      </c>
      <c r="M1851" s="11">
        <f t="shared" si="229"/>
        <v>30</v>
      </c>
      <c r="N1851" t="b">
        <v>0</v>
      </c>
      <c r="O1851" s="9">
        <f t="shared" si="230"/>
        <v>1.0033333333333334</v>
      </c>
      <c r="P1851" s="14">
        <f t="shared" si="231"/>
        <v>37.625</v>
      </c>
      <c r="Q1851" s="14" t="s">
        <v>8329</v>
      </c>
      <c r="R1851" s="14" t="s">
        <v>8330</v>
      </c>
      <c r="S1851">
        <v>8</v>
      </c>
      <c r="T1851" t="b">
        <v>1</v>
      </c>
      <c r="U1851" t="s">
        <v>8276</v>
      </c>
      <c r="V1851">
        <f t="shared" si="232"/>
        <v>8</v>
      </c>
      <c r="W1851" s="21" t="str">
        <f t="shared" si="233"/>
        <v xml:space="preserve"> </v>
      </c>
      <c r="X1851" s="21" t="str">
        <f t="shared" si="234"/>
        <v xml:space="preserve"> </v>
      </c>
    </row>
    <row r="1852" spans="1:24" ht="43.2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227"/>
        <v>41830.959490740745</v>
      </c>
      <c r="K1852">
        <v>1402441300</v>
      </c>
      <c r="L1852" s="10">
        <f t="shared" si="228"/>
        <v>41800.959490740745</v>
      </c>
      <c r="M1852" s="11">
        <f t="shared" si="229"/>
        <v>30</v>
      </c>
      <c r="N1852" t="b">
        <v>0</v>
      </c>
      <c r="O1852" s="9">
        <f t="shared" si="230"/>
        <v>1.0152222222222222</v>
      </c>
      <c r="P1852" s="14">
        <f t="shared" si="231"/>
        <v>51.044692737430168</v>
      </c>
      <c r="Q1852" s="14" t="s">
        <v>8329</v>
      </c>
      <c r="R1852" s="14" t="s">
        <v>8330</v>
      </c>
      <c r="S1852">
        <v>179</v>
      </c>
      <c r="T1852" t="b">
        <v>1</v>
      </c>
      <c r="U1852" t="s">
        <v>8276</v>
      </c>
      <c r="V1852">
        <f t="shared" si="232"/>
        <v>179</v>
      </c>
      <c r="W1852" s="21" t="str">
        <f t="shared" si="233"/>
        <v xml:space="preserve"> </v>
      </c>
      <c r="X1852" s="21" t="str">
        <f t="shared" si="234"/>
        <v xml:space="preserve"> </v>
      </c>
    </row>
    <row r="1853" spans="1:24" ht="43.2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227"/>
        <v>41848.041666666664</v>
      </c>
      <c r="K1853">
        <v>1404769538</v>
      </c>
      <c r="L1853" s="10">
        <f t="shared" si="228"/>
        <v>41827.906689814816</v>
      </c>
      <c r="M1853" s="11">
        <f t="shared" si="229"/>
        <v>20.134976851848478</v>
      </c>
      <c r="N1853" t="b">
        <v>0</v>
      </c>
      <c r="O1853" s="9">
        <f t="shared" si="230"/>
        <v>1.0007692307692309</v>
      </c>
      <c r="P1853" s="14">
        <f t="shared" si="231"/>
        <v>50.03846153846154</v>
      </c>
      <c r="Q1853" s="14" t="s">
        <v>8329</v>
      </c>
      <c r="R1853" s="14" t="s">
        <v>8330</v>
      </c>
      <c r="S1853">
        <v>26</v>
      </c>
      <c r="T1853" t="b">
        <v>1</v>
      </c>
      <c r="U1853" t="s">
        <v>8276</v>
      </c>
      <c r="V1853">
        <f t="shared" si="232"/>
        <v>26</v>
      </c>
      <c r="W1853" s="21" t="str">
        <f t="shared" si="233"/>
        <v xml:space="preserve"> </v>
      </c>
      <c r="X1853" s="21" t="str">
        <f t="shared" si="234"/>
        <v xml:space="preserve"> </v>
      </c>
    </row>
    <row r="1854" spans="1:24" ht="43.2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227"/>
        <v>42119</v>
      </c>
      <c r="K1854">
        <v>1426703452</v>
      </c>
      <c r="L1854" s="10">
        <f t="shared" si="228"/>
        <v>42081.77143518519</v>
      </c>
      <c r="M1854" s="11">
        <f t="shared" si="229"/>
        <v>37.228564814809943</v>
      </c>
      <c r="N1854" t="b">
        <v>0</v>
      </c>
      <c r="O1854" s="9">
        <f t="shared" si="230"/>
        <v>1.1696666666666666</v>
      </c>
      <c r="P1854" s="14">
        <f t="shared" si="231"/>
        <v>133.93129770992365</v>
      </c>
      <c r="Q1854" s="14" t="s">
        <v>8329</v>
      </c>
      <c r="R1854" s="14" t="s">
        <v>8330</v>
      </c>
      <c r="S1854">
        <v>131</v>
      </c>
      <c r="T1854" t="b">
        <v>1</v>
      </c>
      <c r="U1854" t="s">
        <v>8276</v>
      </c>
      <c r="V1854">
        <f t="shared" si="232"/>
        <v>131</v>
      </c>
      <c r="W1854" s="21" t="str">
        <f t="shared" si="233"/>
        <v xml:space="preserve"> </v>
      </c>
      <c r="X1854" s="21" t="str">
        <f t="shared" si="234"/>
        <v xml:space="preserve"> </v>
      </c>
    </row>
    <row r="1855" spans="1:24" ht="43.2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227"/>
        <v>41227.102048611108</v>
      </c>
      <c r="K1855">
        <v>1348536417</v>
      </c>
      <c r="L1855" s="10">
        <f t="shared" si="228"/>
        <v>41177.060381944444</v>
      </c>
      <c r="M1855" s="11">
        <f t="shared" si="229"/>
        <v>50.041666666664241</v>
      </c>
      <c r="N1855" t="b">
        <v>0</v>
      </c>
      <c r="O1855" s="9">
        <f t="shared" si="230"/>
        <v>1.01875</v>
      </c>
      <c r="P1855" s="14">
        <f t="shared" si="231"/>
        <v>58.214285714285715</v>
      </c>
      <c r="Q1855" s="14" t="s">
        <v>8329</v>
      </c>
      <c r="R1855" s="14" t="s">
        <v>8330</v>
      </c>
      <c r="S1855">
        <v>14</v>
      </c>
      <c r="T1855" t="b">
        <v>1</v>
      </c>
      <c r="U1855" t="s">
        <v>8276</v>
      </c>
      <c r="V1855">
        <f t="shared" si="232"/>
        <v>14</v>
      </c>
      <c r="W1855" s="21" t="str">
        <f t="shared" si="233"/>
        <v xml:space="preserve"> </v>
      </c>
      <c r="X1855" s="21" t="str">
        <f t="shared" si="234"/>
        <v xml:space="preserve"> </v>
      </c>
    </row>
    <row r="1856" spans="1:24" ht="43.2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227"/>
        <v>41418.021261574075</v>
      </c>
      <c r="K1856">
        <v>1366763437</v>
      </c>
      <c r="L1856" s="10">
        <f t="shared" si="228"/>
        <v>41388.021261574075</v>
      </c>
      <c r="M1856" s="11">
        <f t="shared" si="229"/>
        <v>30</v>
      </c>
      <c r="N1856" t="b">
        <v>0</v>
      </c>
      <c r="O1856" s="9">
        <f t="shared" si="230"/>
        <v>1.0212366666666666</v>
      </c>
      <c r="P1856" s="14">
        <f t="shared" si="231"/>
        <v>88.037643678160919</v>
      </c>
      <c r="Q1856" s="14" t="s">
        <v>8329</v>
      </c>
      <c r="R1856" s="14" t="s">
        <v>8330</v>
      </c>
      <c r="S1856">
        <v>174</v>
      </c>
      <c r="T1856" t="b">
        <v>1</v>
      </c>
      <c r="U1856" t="s">
        <v>8276</v>
      </c>
      <c r="V1856">
        <f t="shared" si="232"/>
        <v>174</v>
      </c>
      <c r="W1856" s="21" t="str">
        <f t="shared" si="233"/>
        <v xml:space="preserve"> </v>
      </c>
      <c r="X1856" s="21" t="str">
        <f t="shared" si="234"/>
        <v xml:space="preserve"> </v>
      </c>
    </row>
    <row r="1857" spans="1:24" ht="43.2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227"/>
        <v>41645.538657407407</v>
      </c>
      <c r="K1857">
        <v>1385124940</v>
      </c>
      <c r="L1857" s="10">
        <f t="shared" si="228"/>
        <v>41600.538657407407</v>
      </c>
      <c r="M1857" s="11">
        <f t="shared" si="229"/>
        <v>45</v>
      </c>
      <c r="N1857" t="b">
        <v>0</v>
      </c>
      <c r="O1857" s="9">
        <f t="shared" si="230"/>
        <v>1.5405897142857143</v>
      </c>
      <c r="P1857" s="14">
        <f t="shared" si="231"/>
        <v>70.576753926701571</v>
      </c>
      <c r="Q1857" s="14" t="s">
        <v>8329</v>
      </c>
      <c r="R1857" s="14" t="s">
        <v>8330</v>
      </c>
      <c r="S1857">
        <v>191</v>
      </c>
      <c r="T1857" t="b">
        <v>1</v>
      </c>
      <c r="U1857" t="s">
        <v>8276</v>
      </c>
      <c r="V1857">
        <f t="shared" si="232"/>
        <v>191</v>
      </c>
      <c r="W1857" s="21" t="str">
        <f t="shared" si="233"/>
        <v xml:space="preserve"> </v>
      </c>
      <c r="X1857" s="21" t="str">
        <f t="shared" si="234"/>
        <v xml:space="preserve"> </v>
      </c>
    </row>
    <row r="1858" spans="1:24" ht="57.6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ref="J1858:J1921" si="235">(((I1858/60)/60)/24)+DATE(1970,1,1)</f>
        <v>41838.854999999996</v>
      </c>
      <c r="K1858">
        <v>1403901072</v>
      </c>
      <c r="L1858" s="10">
        <f t="shared" ref="L1858:L1921" si="236">(((K1858/60)/60)/24)+DATE(1970,1,1)</f>
        <v>41817.854999999996</v>
      </c>
      <c r="M1858" s="11">
        <f t="shared" ref="M1858:M1921" si="237">J1858-L1858</f>
        <v>21</v>
      </c>
      <c r="N1858" t="b">
        <v>0</v>
      </c>
      <c r="O1858" s="9">
        <f t="shared" ref="O1858:O1921" si="238">E1858/D1858</f>
        <v>1.0125</v>
      </c>
      <c r="P1858" s="14">
        <f t="shared" ref="P1858:P1921" si="239">IF(E1858&gt;0,(E1858/S1858),0)</f>
        <v>53.289473684210527</v>
      </c>
      <c r="Q1858" s="14" t="s">
        <v>8329</v>
      </c>
      <c r="R1858" s="14" t="s">
        <v>8330</v>
      </c>
      <c r="S1858">
        <v>38</v>
      </c>
      <c r="T1858" t="b">
        <v>1</v>
      </c>
      <c r="U1858" t="s">
        <v>8276</v>
      </c>
      <c r="V1858">
        <f t="shared" si="232"/>
        <v>38</v>
      </c>
      <c r="W1858" s="21" t="str">
        <f t="shared" si="233"/>
        <v xml:space="preserve"> </v>
      </c>
      <c r="X1858" s="21" t="str">
        <f t="shared" si="234"/>
        <v xml:space="preserve"> </v>
      </c>
    </row>
    <row r="1859" spans="1:24" ht="43.2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si="235"/>
        <v>41894.76866898148</v>
      </c>
      <c r="K1859">
        <v>1407954413</v>
      </c>
      <c r="L1859" s="10">
        <f t="shared" si="236"/>
        <v>41864.76866898148</v>
      </c>
      <c r="M1859" s="11">
        <f t="shared" si="237"/>
        <v>30</v>
      </c>
      <c r="N1859" t="b">
        <v>0</v>
      </c>
      <c r="O1859" s="9">
        <f t="shared" si="238"/>
        <v>1</v>
      </c>
      <c r="P1859" s="14">
        <f t="shared" si="239"/>
        <v>136.36363636363637</v>
      </c>
      <c r="Q1859" s="14" t="s">
        <v>8329</v>
      </c>
      <c r="R1859" s="14" t="s">
        <v>8330</v>
      </c>
      <c r="S1859">
        <v>22</v>
      </c>
      <c r="T1859" t="b">
        <v>1</v>
      </c>
      <c r="U1859" t="s">
        <v>8276</v>
      </c>
      <c r="V1859">
        <f t="shared" ref="V1859:V1922" si="240">IF(F1859 = "successful",S1859," ")</f>
        <v>22</v>
      </c>
      <c r="W1859" s="21" t="str">
        <f t="shared" ref="W1859:W1922" si="241">IF(F1859 = "failed",S1859," ")</f>
        <v xml:space="preserve"> </v>
      </c>
      <c r="X1859" s="21" t="str">
        <f t="shared" ref="X1859:X1922" si="242">IF(F1859 = "canceled",S1859," ")</f>
        <v xml:space="preserve"> </v>
      </c>
    </row>
    <row r="1860" spans="1:24" ht="57.6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235"/>
        <v>40893.242141203707</v>
      </c>
      <c r="K1860">
        <v>1318826921</v>
      </c>
      <c r="L1860" s="10">
        <f t="shared" si="236"/>
        <v>40833.200474537036</v>
      </c>
      <c r="M1860" s="11">
        <f t="shared" si="237"/>
        <v>60.041666666671517</v>
      </c>
      <c r="N1860" t="b">
        <v>0</v>
      </c>
      <c r="O1860" s="9">
        <f t="shared" si="238"/>
        <v>1.0874800874800874</v>
      </c>
      <c r="P1860" s="14">
        <f t="shared" si="239"/>
        <v>40.547315436241611</v>
      </c>
      <c r="Q1860" s="14" t="s">
        <v>8329</v>
      </c>
      <c r="R1860" s="14" t="s">
        <v>8330</v>
      </c>
      <c r="S1860">
        <v>149</v>
      </c>
      <c r="T1860" t="b">
        <v>1</v>
      </c>
      <c r="U1860" t="s">
        <v>8276</v>
      </c>
      <c r="V1860">
        <f t="shared" si="240"/>
        <v>149</v>
      </c>
      <c r="W1860" s="21" t="str">
        <f t="shared" si="241"/>
        <v xml:space="preserve"> </v>
      </c>
      <c r="X1860" s="21" t="str">
        <f t="shared" si="242"/>
        <v xml:space="preserve"> </v>
      </c>
    </row>
    <row r="1861" spans="1:24" ht="28.8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235"/>
        <v>40808.770011574074</v>
      </c>
      <c r="K1861">
        <v>1314124129</v>
      </c>
      <c r="L1861" s="10">
        <f t="shared" si="236"/>
        <v>40778.770011574074</v>
      </c>
      <c r="M1861" s="11">
        <f t="shared" si="237"/>
        <v>30</v>
      </c>
      <c r="N1861" t="b">
        <v>0</v>
      </c>
      <c r="O1861" s="9">
        <f t="shared" si="238"/>
        <v>1.3183333333333334</v>
      </c>
      <c r="P1861" s="14">
        <f t="shared" si="239"/>
        <v>70.625</v>
      </c>
      <c r="Q1861" s="14" t="s">
        <v>8329</v>
      </c>
      <c r="R1861" s="14" t="s">
        <v>8330</v>
      </c>
      <c r="S1861">
        <v>56</v>
      </c>
      <c r="T1861" t="b">
        <v>1</v>
      </c>
      <c r="U1861" t="s">
        <v>8276</v>
      </c>
      <c r="V1861">
        <f t="shared" si="240"/>
        <v>56</v>
      </c>
      <c r="W1861" s="21" t="str">
        <f t="shared" si="241"/>
        <v xml:space="preserve"> </v>
      </c>
      <c r="X1861" s="21" t="str">
        <f t="shared" si="242"/>
        <v xml:space="preserve"> </v>
      </c>
    </row>
    <row r="1862" spans="1:24" ht="43.2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235"/>
        <v>41676.709305555552</v>
      </c>
      <c r="K1862">
        <v>1389891684</v>
      </c>
      <c r="L1862" s="10">
        <f t="shared" si="236"/>
        <v>41655.709305555552</v>
      </c>
      <c r="M1862" s="11">
        <f t="shared" si="237"/>
        <v>21</v>
      </c>
      <c r="N1862" t="b">
        <v>0</v>
      </c>
      <c r="O1862" s="9">
        <f t="shared" si="238"/>
        <v>1.3346666666666667</v>
      </c>
      <c r="P1862" s="14">
        <f t="shared" si="239"/>
        <v>52.684210526315788</v>
      </c>
      <c r="Q1862" s="14" t="s">
        <v>8329</v>
      </c>
      <c r="R1862" s="14" t="s">
        <v>8330</v>
      </c>
      <c r="S1862">
        <v>19</v>
      </c>
      <c r="T1862" t="b">
        <v>1</v>
      </c>
      <c r="U1862" t="s">
        <v>8276</v>
      </c>
      <c r="V1862">
        <f t="shared" si="240"/>
        <v>19</v>
      </c>
      <c r="W1862" s="21" t="str">
        <f t="shared" si="241"/>
        <v xml:space="preserve"> </v>
      </c>
      <c r="X1862" s="21" t="str">
        <f t="shared" si="242"/>
        <v xml:space="preserve"> </v>
      </c>
    </row>
    <row r="1863" spans="1:24" ht="43.2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235"/>
        <v>42030.300243055557</v>
      </c>
      <c r="K1863">
        <v>1419664341</v>
      </c>
      <c r="L1863" s="10">
        <f t="shared" si="236"/>
        <v>42000.300243055557</v>
      </c>
      <c r="M1863" s="11">
        <f t="shared" si="237"/>
        <v>30</v>
      </c>
      <c r="N1863" t="b">
        <v>0</v>
      </c>
      <c r="O1863" s="9">
        <f t="shared" si="238"/>
        <v>0</v>
      </c>
      <c r="P1863" s="14">
        <f t="shared" si="239"/>
        <v>0</v>
      </c>
      <c r="Q1863" s="14" t="s">
        <v>8337</v>
      </c>
      <c r="R1863" s="14" t="s">
        <v>8339</v>
      </c>
      <c r="S1863">
        <v>0</v>
      </c>
      <c r="T1863" t="b">
        <v>0</v>
      </c>
      <c r="U1863" t="s">
        <v>8283</v>
      </c>
      <c r="V1863" t="str">
        <f t="shared" si="240"/>
        <v xml:space="preserve"> </v>
      </c>
      <c r="W1863" s="21">
        <f t="shared" si="241"/>
        <v>0</v>
      </c>
      <c r="X1863" s="21" t="str">
        <f t="shared" si="242"/>
        <v xml:space="preserve"> </v>
      </c>
    </row>
    <row r="1864" spans="1:24" ht="43.2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235"/>
        <v>42802.3125</v>
      </c>
      <c r="K1864">
        <v>1484912974</v>
      </c>
      <c r="L1864" s="10">
        <f t="shared" si="236"/>
        <v>42755.492754629624</v>
      </c>
      <c r="M1864" s="11">
        <f t="shared" si="237"/>
        <v>46.81974537037604</v>
      </c>
      <c r="N1864" t="b">
        <v>0</v>
      </c>
      <c r="O1864" s="9">
        <f t="shared" si="238"/>
        <v>8.0833333333333326E-2</v>
      </c>
      <c r="P1864" s="14">
        <f t="shared" si="239"/>
        <v>90.9375</v>
      </c>
      <c r="Q1864" s="14" t="s">
        <v>8337</v>
      </c>
      <c r="R1864" s="14" t="s">
        <v>8339</v>
      </c>
      <c r="S1864">
        <v>16</v>
      </c>
      <c r="T1864" t="b">
        <v>0</v>
      </c>
      <c r="U1864" t="s">
        <v>8283</v>
      </c>
      <c r="V1864" t="str">
        <f t="shared" si="240"/>
        <v xml:space="preserve"> </v>
      </c>
      <c r="W1864" s="21">
        <f t="shared" si="241"/>
        <v>16</v>
      </c>
      <c r="X1864" s="21" t="str">
        <f t="shared" si="242"/>
        <v xml:space="preserve"> </v>
      </c>
    </row>
    <row r="1865" spans="1:24" ht="43.2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235"/>
        <v>41802.797280092593</v>
      </c>
      <c r="K1865">
        <v>1400008085</v>
      </c>
      <c r="L1865" s="10">
        <f t="shared" si="236"/>
        <v>41772.797280092593</v>
      </c>
      <c r="M1865" s="11">
        <f t="shared" si="237"/>
        <v>30</v>
      </c>
      <c r="N1865" t="b">
        <v>0</v>
      </c>
      <c r="O1865" s="9">
        <f t="shared" si="238"/>
        <v>4.0000000000000001E-3</v>
      </c>
      <c r="P1865" s="14">
        <f t="shared" si="239"/>
        <v>5</v>
      </c>
      <c r="Q1865" s="14" t="s">
        <v>8337</v>
      </c>
      <c r="R1865" s="14" t="s">
        <v>8339</v>
      </c>
      <c r="S1865">
        <v>2</v>
      </c>
      <c r="T1865" t="b">
        <v>0</v>
      </c>
      <c r="U1865" t="s">
        <v>8283</v>
      </c>
      <c r="V1865" t="str">
        <f t="shared" si="240"/>
        <v xml:space="preserve"> </v>
      </c>
      <c r="W1865" s="21">
        <f t="shared" si="241"/>
        <v>2</v>
      </c>
      <c r="X1865" s="21" t="str">
        <f t="shared" si="242"/>
        <v xml:space="preserve"> </v>
      </c>
    </row>
    <row r="1866" spans="1:24" ht="43.2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235"/>
        <v>41763.716435185182</v>
      </c>
      <c r="K1866">
        <v>1396631500</v>
      </c>
      <c r="L1866" s="10">
        <f t="shared" si="236"/>
        <v>41733.716435185182</v>
      </c>
      <c r="M1866" s="11">
        <f t="shared" si="237"/>
        <v>30</v>
      </c>
      <c r="N1866" t="b">
        <v>0</v>
      </c>
      <c r="O1866" s="9">
        <f t="shared" si="238"/>
        <v>0.42892307692307691</v>
      </c>
      <c r="P1866" s="14">
        <f t="shared" si="239"/>
        <v>58.083333333333336</v>
      </c>
      <c r="Q1866" s="14" t="s">
        <v>8337</v>
      </c>
      <c r="R1866" s="14" t="s">
        <v>8339</v>
      </c>
      <c r="S1866">
        <v>48</v>
      </c>
      <c r="T1866" t="b">
        <v>0</v>
      </c>
      <c r="U1866" t="s">
        <v>8283</v>
      </c>
      <c r="V1866" t="str">
        <f t="shared" si="240"/>
        <v xml:space="preserve"> </v>
      </c>
      <c r="W1866" s="21">
        <f t="shared" si="241"/>
        <v>48</v>
      </c>
      <c r="X1866" s="21" t="str">
        <f t="shared" si="242"/>
        <v xml:space="preserve"> </v>
      </c>
    </row>
    <row r="1867" spans="1:24" ht="57.6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235"/>
        <v>42680.409108796302</v>
      </c>
      <c r="K1867">
        <v>1475398147</v>
      </c>
      <c r="L1867" s="10">
        <f t="shared" si="236"/>
        <v>42645.367442129631</v>
      </c>
      <c r="M1867" s="11">
        <f t="shared" si="237"/>
        <v>35.041666666671517</v>
      </c>
      <c r="N1867" t="b">
        <v>0</v>
      </c>
      <c r="O1867" s="9">
        <f t="shared" si="238"/>
        <v>3.6363636363636364E-5</v>
      </c>
      <c r="P1867" s="14">
        <f t="shared" si="239"/>
        <v>2</v>
      </c>
      <c r="Q1867" s="14" t="s">
        <v>8337</v>
      </c>
      <c r="R1867" s="14" t="s">
        <v>8339</v>
      </c>
      <c r="S1867">
        <v>2</v>
      </c>
      <c r="T1867" t="b">
        <v>0</v>
      </c>
      <c r="U1867" t="s">
        <v>8283</v>
      </c>
      <c r="V1867" t="str">
        <f t="shared" si="240"/>
        <v xml:space="preserve"> </v>
      </c>
      <c r="W1867" s="21">
        <f t="shared" si="241"/>
        <v>2</v>
      </c>
      <c r="X1867" s="21" t="str">
        <f t="shared" si="242"/>
        <v xml:space="preserve"> </v>
      </c>
    </row>
    <row r="1868" spans="1:24" ht="43.2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235"/>
        <v>42795.166666666672</v>
      </c>
      <c r="K1868">
        <v>1483768497</v>
      </c>
      <c r="L1868" s="10">
        <f t="shared" si="236"/>
        <v>42742.246493055558</v>
      </c>
      <c r="M1868" s="11">
        <f t="shared" si="237"/>
        <v>52.920173611113569</v>
      </c>
      <c r="N1868" t="b">
        <v>0</v>
      </c>
      <c r="O1868" s="9">
        <f t="shared" si="238"/>
        <v>5.0000000000000001E-3</v>
      </c>
      <c r="P1868" s="14">
        <f t="shared" si="239"/>
        <v>62.5</v>
      </c>
      <c r="Q1868" s="14" t="s">
        <v>8337</v>
      </c>
      <c r="R1868" s="14" t="s">
        <v>8339</v>
      </c>
      <c r="S1868">
        <v>2</v>
      </c>
      <c r="T1868" t="b">
        <v>0</v>
      </c>
      <c r="U1868" t="s">
        <v>8283</v>
      </c>
      <c r="V1868" t="str">
        <f t="shared" si="240"/>
        <v xml:space="preserve"> </v>
      </c>
      <c r="W1868" s="21">
        <f t="shared" si="241"/>
        <v>2</v>
      </c>
      <c r="X1868" s="21" t="str">
        <f t="shared" si="242"/>
        <v xml:space="preserve"> </v>
      </c>
    </row>
    <row r="1869" spans="1:24" ht="43.2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235"/>
        <v>42679.924907407403</v>
      </c>
      <c r="K1869">
        <v>1475791912</v>
      </c>
      <c r="L1869" s="10">
        <f t="shared" si="236"/>
        <v>42649.924907407403</v>
      </c>
      <c r="M1869" s="11">
        <f t="shared" si="237"/>
        <v>30</v>
      </c>
      <c r="N1869" t="b">
        <v>0</v>
      </c>
      <c r="O1869" s="9">
        <f t="shared" si="238"/>
        <v>5.0000000000000001E-4</v>
      </c>
      <c r="P1869" s="14">
        <f t="shared" si="239"/>
        <v>10</v>
      </c>
      <c r="Q1869" s="14" t="s">
        <v>8337</v>
      </c>
      <c r="R1869" s="14" t="s">
        <v>8339</v>
      </c>
      <c r="S1869">
        <v>1</v>
      </c>
      <c r="T1869" t="b">
        <v>0</v>
      </c>
      <c r="U1869" t="s">
        <v>8283</v>
      </c>
      <c r="V1869" t="str">
        <f t="shared" si="240"/>
        <v xml:space="preserve"> </v>
      </c>
      <c r="W1869" s="21">
        <f t="shared" si="241"/>
        <v>1</v>
      </c>
      <c r="X1869" s="21" t="str">
        <f t="shared" si="242"/>
        <v xml:space="preserve"> </v>
      </c>
    </row>
    <row r="1870" spans="1:24" ht="43.2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235"/>
        <v>42353.332638888889</v>
      </c>
      <c r="K1870">
        <v>1448044925</v>
      </c>
      <c r="L1870" s="10">
        <f t="shared" si="236"/>
        <v>42328.779224537036</v>
      </c>
      <c r="M1870" s="11">
        <f t="shared" si="237"/>
        <v>24.553414351852552</v>
      </c>
      <c r="N1870" t="b">
        <v>0</v>
      </c>
      <c r="O1870" s="9">
        <f t="shared" si="238"/>
        <v>4.8680000000000001E-2</v>
      </c>
      <c r="P1870" s="14">
        <f t="shared" si="239"/>
        <v>71.588235294117652</v>
      </c>
      <c r="Q1870" s="14" t="s">
        <v>8337</v>
      </c>
      <c r="R1870" s="14" t="s">
        <v>8339</v>
      </c>
      <c r="S1870">
        <v>17</v>
      </c>
      <c r="T1870" t="b">
        <v>0</v>
      </c>
      <c r="U1870" t="s">
        <v>8283</v>
      </c>
      <c r="V1870" t="str">
        <f t="shared" si="240"/>
        <v xml:space="preserve"> </v>
      </c>
      <c r="W1870" s="21">
        <f t="shared" si="241"/>
        <v>17</v>
      </c>
      <c r="X1870" s="21" t="str">
        <f t="shared" si="242"/>
        <v xml:space="preserve"> </v>
      </c>
    </row>
    <row r="1871" spans="1:24" ht="43.2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235"/>
        <v>42739.002881944441</v>
      </c>
      <c r="K1871">
        <v>1480896249</v>
      </c>
      <c r="L1871" s="10">
        <f t="shared" si="236"/>
        <v>42709.002881944441</v>
      </c>
      <c r="M1871" s="11">
        <f t="shared" si="237"/>
        <v>30</v>
      </c>
      <c r="N1871" t="b">
        <v>0</v>
      </c>
      <c r="O1871" s="9">
        <f t="shared" si="238"/>
        <v>0</v>
      </c>
      <c r="P1871" s="14">
        <f t="shared" si="239"/>
        <v>0</v>
      </c>
      <c r="Q1871" s="14" t="s">
        <v>8337</v>
      </c>
      <c r="R1871" s="14" t="s">
        <v>8339</v>
      </c>
      <c r="S1871">
        <v>0</v>
      </c>
      <c r="T1871" t="b">
        <v>0</v>
      </c>
      <c r="U1871" t="s">
        <v>8283</v>
      </c>
      <c r="V1871" t="str">
        <f t="shared" si="240"/>
        <v xml:space="preserve"> </v>
      </c>
      <c r="W1871" s="21">
        <f t="shared" si="241"/>
        <v>0</v>
      </c>
      <c r="X1871" s="21" t="str">
        <f t="shared" si="242"/>
        <v xml:space="preserve"> </v>
      </c>
    </row>
    <row r="1872" spans="1:24" ht="43.2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235"/>
        <v>42400.178472222222</v>
      </c>
      <c r="K1872">
        <v>1451723535</v>
      </c>
      <c r="L1872" s="10">
        <f t="shared" si="236"/>
        <v>42371.355729166666</v>
      </c>
      <c r="M1872" s="11">
        <f t="shared" si="237"/>
        <v>28.822743055556202</v>
      </c>
      <c r="N1872" t="b">
        <v>0</v>
      </c>
      <c r="O1872" s="9">
        <f t="shared" si="238"/>
        <v>0.10314285714285715</v>
      </c>
      <c r="P1872" s="14">
        <f t="shared" si="239"/>
        <v>32.81818181818182</v>
      </c>
      <c r="Q1872" s="14" t="s">
        <v>8337</v>
      </c>
      <c r="R1872" s="14" t="s">
        <v>8339</v>
      </c>
      <c r="S1872">
        <v>11</v>
      </c>
      <c r="T1872" t="b">
        <v>0</v>
      </c>
      <c r="U1872" t="s">
        <v>8283</v>
      </c>
      <c r="V1872" t="str">
        <f t="shared" si="240"/>
        <v xml:space="preserve"> </v>
      </c>
      <c r="W1872" s="21">
        <f t="shared" si="241"/>
        <v>11</v>
      </c>
      <c r="X1872" s="21" t="str">
        <f t="shared" si="242"/>
        <v xml:space="preserve"> </v>
      </c>
    </row>
    <row r="1873" spans="1:24" ht="43.2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235"/>
        <v>41963.825243055559</v>
      </c>
      <c r="K1873">
        <v>1413053301</v>
      </c>
      <c r="L1873" s="10">
        <f t="shared" si="236"/>
        <v>41923.783576388887</v>
      </c>
      <c r="M1873" s="11">
        <f t="shared" si="237"/>
        <v>40.041666666671517</v>
      </c>
      <c r="N1873" t="b">
        <v>0</v>
      </c>
      <c r="O1873" s="9">
        <f t="shared" si="238"/>
        <v>0.7178461538461538</v>
      </c>
      <c r="P1873" s="14">
        <f t="shared" si="239"/>
        <v>49.11578947368421</v>
      </c>
      <c r="Q1873" s="14" t="s">
        <v>8337</v>
      </c>
      <c r="R1873" s="14" t="s">
        <v>8339</v>
      </c>
      <c r="S1873">
        <v>95</v>
      </c>
      <c r="T1873" t="b">
        <v>0</v>
      </c>
      <c r="U1873" t="s">
        <v>8283</v>
      </c>
      <c r="V1873" t="str">
        <f t="shared" si="240"/>
        <v xml:space="preserve"> </v>
      </c>
      <c r="W1873" s="21">
        <f t="shared" si="241"/>
        <v>95</v>
      </c>
      <c r="X1873" s="21" t="str">
        <f t="shared" si="242"/>
        <v xml:space="preserve"> </v>
      </c>
    </row>
    <row r="1874" spans="1:24" ht="43.2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235"/>
        <v>42185.129652777774</v>
      </c>
      <c r="K1874">
        <v>1433041602</v>
      </c>
      <c r="L1874" s="10">
        <f t="shared" si="236"/>
        <v>42155.129652777774</v>
      </c>
      <c r="M1874" s="11">
        <f t="shared" si="237"/>
        <v>30</v>
      </c>
      <c r="N1874" t="b">
        <v>0</v>
      </c>
      <c r="O1874" s="9">
        <f t="shared" si="238"/>
        <v>1.06E-2</v>
      </c>
      <c r="P1874" s="14">
        <f t="shared" si="239"/>
        <v>16.307692307692307</v>
      </c>
      <c r="Q1874" s="14" t="s">
        <v>8337</v>
      </c>
      <c r="R1874" s="14" t="s">
        <v>8339</v>
      </c>
      <c r="S1874">
        <v>13</v>
      </c>
      <c r="T1874" t="b">
        <v>0</v>
      </c>
      <c r="U1874" t="s">
        <v>8283</v>
      </c>
      <c r="V1874" t="str">
        <f t="shared" si="240"/>
        <v xml:space="preserve"> </v>
      </c>
      <c r="W1874" s="21">
        <f t="shared" si="241"/>
        <v>13</v>
      </c>
      <c r="X1874" s="21" t="str">
        <f t="shared" si="242"/>
        <v xml:space="preserve"> </v>
      </c>
    </row>
    <row r="1875" spans="1:24" ht="43.2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235"/>
        <v>42193.697916666672</v>
      </c>
      <c r="K1875">
        <v>1433861210</v>
      </c>
      <c r="L1875" s="10">
        <f t="shared" si="236"/>
        <v>42164.615856481483</v>
      </c>
      <c r="M1875" s="11">
        <f t="shared" si="237"/>
        <v>29.082060185188311</v>
      </c>
      <c r="N1875" t="b">
        <v>0</v>
      </c>
      <c r="O1875" s="9">
        <f t="shared" si="238"/>
        <v>4.4999999999999997E-3</v>
      </c>
      <c r="P1875" s="14">
        <f t="shared" si="239"/>
        <v>18</v>
      </c>
      <c r="Q1875" s="14" t="s">
        <v>8337</v>
      </c>
      <c r="R1875" s="14" t="s">
        <v>8339</v>
      </c>
      <c r="S1875">
        <v>2</v>
      </c>
      <c r="T1875" t="b">
        <v>0</v>
      </c>
      <c r="U1875" t="s">
        <v>8283</v>
      </c>
      <c r="V1875" t="str">
        <f t="shared" si="240"/>
        <v xml:space="preserve"> </v>
      </c>
      <c r="W1875" s="21">
        <f t="shared" si="241"/>
        <v>2</v>
      </c>
      <c r="X1875" s="21" t="str">
        <f t="shared" si="242"/>
        <v xml:space="preserve"> </v>
      </c>
    </row>
    <row r="1876" spans="1:24" ht="57.6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235"/>
        <v>42549.969131944439</v>
      </c>
      <c r="K1876">
        <v>1465427733</v>
      </c>
      <c r="L1876" s="10">
        <f t="shared" si="236"/>
        <v>42529.969131944439</v>
      </c>
      <c r="M1876" s="11">
        <f t="shared" si="237"/>
        <v>20</v>
      </c>
      <c r="N1876" t="b">
        <v>0</v>
      </c>
      <c r="O1876" s="9">
        <f t="shared" si="238"/>
        <v>1.6249999999999999E-4</v>
      </c>
      <c r="P1876" s="14">
        <f t="shared" si="239"/>
        <v>13</v>
      </c>
      <c r="Q1876" s="14" t="s">
        <v>8337</v>
      </c>
      <c r="R1876" s="14" t="s">
        <v>8339</v>
      </c>
      <c r="S1876">
        <v>2</v>
      </c>
      <c r="T1876" t="b">
        <v>0</v>
      </c>
      <c r="U1876" t="s">
        <v>8283</v>
      </c>
      <c r="V1876" t="str">
        <f t="shared" si="240"/>
        <v xml:space="preserve"> </v>
      </c>
      <c r="W1876" s="21">
        <f t="shared" si="241"/>
        <v>2</v>
      </c>
      <c r="X1876" s="21" t="str">
        <f t="shared" si="242"/>
        <v xml:space="preserve"> </v>
      </c>
    </row>
    <row r="1877" spans="1:24" ht="43.2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235"/>
        <v>42588.899398148147</v>
      </c>
      <c r="K1877">
        <v>1465335308</v>
      </c>
      <c r="L1877" s="10">
        <f t="shared" si="236"/>
        <v>42528.899398148147</v>
      </c>
      <c r="M1877" s="11">
        <f t="shared" si="237"/>
        <v>60</v>
      </c>
      <c r="N1877" t="b">
        <v>0</v>
      </c>
      <c r="O1877" s="9">
        <f t="shared" si="238"/>
        <v>5.1000000000000004E-3</v>
      </c>
      <c r="P1877" s="14">
        <f t="shared" si="239"/>
        <v>17</v>
      </c>
      <c r="Q1877" s="14" t="s">
        <v>8337</v>
      </c>
      <c r="R1877" s="14" t="s">
        <v>8339</v>
      </c>
      <c r="S1877">
        <v>3</v>
      </c>
      <c r="T1877" t="b">
        <v>0</v>
      </c>
      <c r="U1877" t="s">
        <v>8283</v>
      </c>
      <c r="V1877" t="str">
        <f t="shared" si="240"/>
        <v xml:space="preserve"> </v>
      </c>
      <c r="W1877" s="21">
        <f t="shared" si="241"/>
        <v>3</v>
      </c>
      <c r="X1877" s="21" t="str">
        <f t="shared" si="242"/>
        <v xml:space="preserve"> </v>
      </c>
    </row>
    <row r="1878" spans="1:24" ht="43.2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235"/>
        <v>41806.284780092588</v>
      </c>
      <c r="K1878">
        <v>1400309405</v>
      </c>
      <c r="L1878" s="10">
        <f t="shared" si="236"/>
        <v>41776.284780092588</v>
      </c>
      <c r="M1878" s="11">
        <f t="shared" si="237"/>
        <v>30</v>
      </c>
      <c r="N1878" t="b">
        <v>0</v>
      </c>
      <c r="O1878" s="9">
        <f t="shared" si="238"/>
        <v>0</v>
      </c>
      <c r="P1878" s="14">
        <f t="shared" si="239"/>
        <v>0</v>
      </c>
      <c r="Q1878" s="14" t="s">
        <v>8337</v>
      </c>
      <c r="R1878" s="14" t="s">
        <v>8339</v>
      </c>
      <c r="S1878">
        <v>0</v>
      </c>
      <c r="T1878" t="b">
        <v>0</v>
      </c>
      <c r="U1878" t="s">
        <v>8283</v>
      </c>
      <c r="V1878" t="str">
        <f t="shared" si="240"/>
        <v xml:space="preserve"> </v>
      </c>
      <c r="W1878" s="21">
        <f t="shared" si="241"/>
        <v>0</v>
      </c>
      <c r="X1878" s="21" t="str">
        <f t="shared" si="242"/>
        <v xml:space="preserve"> </v>
      </c>
    </row>
    <row r="1879" spans="1:24" ht="43.2" x14ac:dyDescent="0.3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235"/>
        <v>42064.029224537036</v>
      </c>
      <c r="K1879">
        <v>1422664925</v>
      </c>
      <c r="L1879" s="10">
        <f t="shared" si="236"/>
        <v>42035.029224537036</v>
      </c>
      <c r="M1879" s="11">
        <f t="shared" si="237"/>
        <v>29</v>
      </c>
      <c r="N1879" t="b">
        <v>0</v>
      </c>
      <c r="O1879" s="9">
        <f t="shared" si="238"/>
        <v>0</v>
      </c>
      <c r="P1879" s="14">
        <f t="shared" si="239"/>
        <v>0</v>
      </c>
      <c r="Q1879" s="14" t="s">
        <v>8337</v>
      </c>
      <c r="R1879" s="14" t="s">
        <v>8339</v>
      </c>
      <c r="S1879">
        <v>0</v>
      </c>
      <c r="T1879" t="b">
        <v>0</v>
      </c>
      <c r="U1879" t="s">
        <v>8283</v>
      </c>
      <c r="V1879" t="str">
        <f t="shared" si="240"/>
        <v xml:space="preserve"> </v>
      </c>
      <c r="W1879" s="21">
        <f t="shared" si="241"/>
        <v>0</v>
      </c>
      <c r="X1879" s="21" t="str">
        <f t="shared" si="242"/>
        <v xml:space="preserve"> </v>
      </c>
    </row>
    <row r="1880" spans="1:24" ht="57.6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235"/>
        <v>41803.008738425924</v>
      </c>
      <c r="K1880">
        <v>1400026355</v>
      </c>
      <c r="L1880" s="10">
        <f t="shared" si="236"/>
        <v>41773.008738425924</v>
      </c>
      <c r="M1880" s="11">
        <f t="shared" si="237"/>
        <v>30</v>
      </c>
      <c r="N1880" t="b">
        <v>0</v>
      </c>
      <c r="O1880" s="9">
        <f t="shared" si="238"/>
        <v>0</v>
      </c>
      <c r="P1880" s="14">
        <f t="shared" si="239"/>
        <v>0</v>
      </c>
      <c r="Q1880" s="14" t="s">
        <v>8337</v>
      </c>
      <c r="R1880" s="14" t="s">
        <v>8339</v>
      </c>
      <c r="S1880">
        <v>0</v>
      </c>
      <c r="T1880" t="b">
        <v>0</v>
      </c>
      <c r="U1880" t="s">
        <v>8283</v>
      </c>
      <c r="V1880" t="str">
        <f t="shared" si="240"/>
        <v xml:space="preserve"> </v>
      </c>
      <c r="W1880" s="21">
        <f t="shared" si="241"/>
        <v>0</v>
      </c>
      <c r="X1880" s="21" t="str">
        <f t="shared" si="242"/>
        <v xml:space="preserve"> </v>
      </c>
    </row>
    <row r="1881" spans="1:24" ht="43.2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235"/>
        <v>42443.607974537037</v>
      </c>
      <c r="K1881">
        <v>1455377729</v>
      </c>
      <c r="L1881" s="10">
        <f t="shared" si="236"/>
        <v>42413.649641203709</v>
      </c>
      <c r="M1881" s="11">
        <f t="shared" si="237"/>
        <v>29.958333333328483</v>
      </c>
      <c r="N1881" t="b">
        <v>0</v>
      </c>
      <c r="O1881" s="9">
        <f t="shared" si="238"/>
        <v>1.1999999999999999E-3</v>
      </c>
      <c r="P1881" s="14">
        <f t="shared" si="239"/>
        <v>3</v>
      </c>
      <c r="Q1881" s="14" t="s">
        <v>8337</v>
      </c>
      <c r="R1881" s="14" t="s">
        <v>8339</v>
      </c>
      <c r="S1881">
        <v>2</v>
      </c>
      <c r="T1881" t="b">
        <v>0</v>
      </c>
      <c r="U1881" t="s">
        <v>8283</v>
      </c>
      <c r="V1881" t="str">
        <f t="shared" si="240"/>
        <v xml:space="preserve"> </v>
      </c>
      <c r="W1881" s="21">
        <f t="shared" si="241"/>
        <v>2</v>
      </c>
      <c r="X1881" s="21" t="str">
        <f t="shared" si="242"/>
        <v xml:space="preserve"> </v>
      </c>
    </row>
    <row r="1882" spans="1:24" ht="28.8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235"/>
        <v>42459.525231481486</v>
      </c>
      <c r="K1882">
        <v>1456839380</v>
      </c>
      <c r="L1882" s="10">
        <f t="shared" si="236"/>
        <v>42430.566898148143</v>
      </c>
      <c r="M1882" s="11">
        <f t="shared" si="237"/>
        <v>28.958333333343035</v>
      </c>
      <c r="N1882" t="b">
        <v>0</v>
      </c>
      <c r="O1882" s="9">
        <f t="shared" si="238"/>
        <v>0.20080000000000001</v>
      </c>
      <c r="P1882" s="14">
        <f t="shared" si="239"/>
        <v>41.833333333333336</v>
      </c>
      <c r="Q1882" s="14" t="s">
        <v>8337</v>
      </c>
      <c r="R1882" s="14" t="s">
        <v>8339</v>
      </c>
      <c r="S1882">
        <v>24</v>
      </c>
      <c r="T1882" t="b">
        <v>0</v>
      </c>
      <c r="U1882" t="s">
        <v>8283</v>
      </c>
      <c r="V1882" t="str">
        <f t="shared" si="240"/>
        <v xml:space="preserve"> </v>
      </c>
      <c r="W1882" s="21">
        <f t="shared" si="241"/>
        <v>24</v>
      </c>
      <c r="X1882" s="21" t="str">
        <f t="shared" si="242"/>
        <v xml:space="preserve"> </v>
      </c>
    </row>
    <row r="1883" spans="1:24" ht="43.2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235"/>
        <v>42073.110983796301</v>
      </c>
      <c r="K1883">
        <v>1423366789</v>
      </c>
      <c r="L1883" s="10">
        <f t="shared" si="236"/>
        <v>42043.152650462958</v>
      </c>
      <c r="M1883" s="11">
        <f t="shared" si="237"/>
        <v>29.958333333343035</v>
      </c>
      <c r="N1883" t="b">
        <v>0</v>
      </c>
      <c r="O1883" s="9">
        <f t="shared" si="238"/>
        <v>1.726845</v>
      </c>
      <c r="P1883" s="14">
        <f t="shared" si="239"/>
        <v>49.338428571428572</v>
      </c>
      <c r="Q1883" s="14" t="s">
        <v>8329</v>
      </c>
      <c r="R1883" s="14" t="s">
        <v>8333</v>
      </c>
      <c r="S1883">
        <v>70</v>
      </c>
      <c r="T1883" t="b">
        <v>1</v>
      </c>
      <c r="U1883" t="s">
        <v>8279</v>
      </c>
      <c r="V1883">
        <f t="shared" si="240"/>
        <v>70</v>
      </c>
      <c r="W1883" s="21" t="str">
        <f t="shared" si="241"/>
        <v xml:space="preserve"> </v>
      </c>
      <c r="X1883" s="21" t="str">
        <f t="shared" si="242"/>
        <v xml:space="preserve"> </v>
      </c>
    </row>
    <row r="1884" spans="1:24" ht="43.2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235"/>
        <v>41100.991666666669</v>
      </c>
      <c r="K1884">
        <v>1339109212</v>
      </c>
      <c r="L1884" s="10">
        <f t="shared" si="236"/>
        <v>41067.949212962965</v>
      </c>
      <c r="M1884" s="11">
        <f t="shared" si="237"/>
        <v>33.042453703703359</v>
      </c>
      <c r="N1884" t="b">
        <v>0</v>
      </c>
      <c r="O1884" s="9">
        <f t="shared" si="238"/>
        <v>1.008955223880597</v>
      </c>
      <c r="P1884" s="14">
        <f t="shared" si="239"/>
        <v>41.728395061728392</v>
      </c>
      <c r="Q1884" s="14" t="s">
        <v>8329</v>
      </c>
      <c r="R1884" s="14" t="s">
        <v>8333</v>
      </c>
      <c r="S1884">
        <v>81</v>
      </c>
      <c r="T1884" t="b">
        <v>1</v>
      </c>
      <c r="U1884" t="s">
        <v>8279</v>
      </c>
      <c r="V1884">
        <f t="shared" si="240"/>
        <v>81</v>
      </c>
      <c r="W1884" s="21" t="str">
        <f t="shared" si="241"/>
        <v xml:space="preserve"> </v>
      </c>
      <c r="X1884" s="21" t="str">
        <f t="shared" si="242"/>
        <v xml:space="preserve"> </v>
      </c>
    </row>
    <row r="1885" spans="1:24" ht="43.2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235"/>
        <v>41007.906342592592</v>
      </c>
      <c r="K1885">
        <v>1331333108</v>
      </c>
      <c r="L1885" s="10">
        <f t="shared" si="236"/>
        <v>40977.948009259257</v>
      </c>
      <c r="M1885" s="11">
        <f t="shared" si="237"/>
        <v>29.958333333335759</v>
      </c>
      <c r="N1885" t="b">
        <v>0</v>
      </c>
      <c r="O1885" s="9">
        <f t="shared" si="238"/>
        <v>1.0480480480480481</v>
      </c>
      <c r="P1885" s="14">
        <f t="shared" si="239"/>
        <v>32.71875</v>
      </c>
      <c r="Q1885" s="14" t="s">
        <v>8329</v>
      </c>
      <c r="R1885" s="14" t="s">
        <v>8333</v>
      </c>
      <c r="S1885">
        <v>32</v>
      </c>
      <c r="T1885" t="b">
        <v>1</v>
      </c>
      <c r="U1885" t="s">
        <v>8279</v>
      </c>
      <c r="V1885">
        <f t="shared" si="240"/>
        <v>32</v>
      </c>
      <c r="W1885" s="21" t="str">
        <f t="shared" si="241"/>
        <v xml:space="preserve"> </v>
      </c>
      <c r="X1885" s="21" t="str">
        <f t="shared" si="242"/>
        <v xml:space="preserve"> </v>
      </c>
    </row>
    <row r="1886" spans="1:24" ht="43.2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235"/>
        <v>41240.5</v>
      </c>
      <c r="K1886">
        <v>1350967535</v>
      </c>
      <c r="L1886" s="10">
        <f t="shared" si="236"/>
        <v>41205.198321759257</v>
      </c>
      <c r="M1886" s="11">
        <f t="shared" si="237"/>
        <v>35.301678240743058</v>
      </c>
      <c r="N1886" t="b">
        <v>0</v>
      </c>
      <c r="O1886" s="9">
        <f t="shared" si="238"/>
        <v>1.351</v>
      </c>
      <c r="P1886" s="14">
        <f t="shared" si="239"/>
        <v>51.96153846153846</v>
      </c>
      <c r="Q1886" s="14" t="s">
        <v>8329</v>
      </c>
      <c r="R1886" s="14" t="s">
        <v>8333</v>
      </c>
      <c r="S1886">
        <v>26</v>
      </c>
      <c r="T1886" t="b">
        <v>1</v>
      </c>
      <c r="U1886" t="s">
        <v>8279</v>
      </c>
      <c r="V1886">
        <f t="shared" si="240"/>
        <v>26</v>
      </c>
      <c r="W1886" s="21" t="str">
        <f t="shared" si="241"/>
        <v xml:space="preserve"> </v>
      </c>
      <c r="X1886" s="21" t="str">
        <f t="shared" si="242"/>
        <v xml:space="preserve"> </v>
      </c>
    </row>
    <row r="1887" spans="1:24" ht="43.2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235"/>
        <v>41131.916666666664</v>
      </c>
      <c r="K1887">
        <v>1341800110</v>
      </c>
      <c r="L1887" s="10">
        <f t="shared" si="236"/>
        <v>41099.093865740739</v>
      </c>
      <c r="M1887" s="11">
        <f t="shared" si="237"/>
        <v>32.822800925925549</v>
      </c>
      <c r="N1887" t="b">
        <v>0</v>
      </c>
      <c r="O1887" s="9">
        <f t="shared" si="238"/>
        <v>1.1632786885245903</v>
      </c>
      <c r="P1887" s="14">
        <f t="shared" si="239"/>
        <v>50.685714285714283</v>
      </c>
      <c r="Q1887" s="14" t="s">
        <v>8329</v>
      </c>
      <c r="R1887" s="14" t="s">
        <v>8333</v>
      </c>
      <c r="S1887">
        <v>105</v>
      </c>
      <c r="T1887" t="b">
        <v>1</v>
      </c>
      <c r="U1887" t="s">
        <v>8279</v>
      </c>
      <c r="V1887">
        <f t="shared" si="240"/>
        <v>105</v>
      </c>
      <c r="W1887" s="21" t="str">
        <f t="shared" si="241"/>
        <v xml:space="preserve"> </v>
      </c>
      <c r="X1887" s="21" t="str">
        <f t="shared" si="242"/>
        <v xml:space="preserve"> </v>
      </c>
    </row>
    <row r="1888" spans="1:24" ht="43.2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235"/>
        <v>41955.94835648148</v>
      </c>
      <c r="K1888">
        <v>1413236738</v>
      </c>
      <c r="L1888" s="10">
        <f t="shared" si="236"/>
        <v>41925.906689814816</v>
      </c>
      <c r="M1888" s="11">
        <f t="shared" si="237"/>
        <v>30.041666666664241</v>
      </c>
      <c r="N1888" t="b">
        <v>0</v>
      </c>
      <c r="O1888" s="9">
        <f t="shared" si="238"/>
        <v>1.0208333333333333</v>
      </c>
      <c r="P1888" s="14">
        <f t="shared" si="239"/>
        <v>42.241379310344826</v>
      </c>
      <c r="Q1888" s="14" t="s">
        <v>8329</v>
      </c>
      <c r="R1888" s="14" t="s">
        <v>8333</v>
      </c>
      <c r="S1888">
        <v>29</v>
      </c>
      <c r="T1888" t="b">
        <v>1</v>
      </c>
      <c r="U1888" t="s">
        <v>8279</v>
      </c>
      <c r="V1888">
        <f t="shared" si="240"/>
        <v>29</v>
      </c>
      <c r="W1888" s="21" t="str">
        <f t="shared" si="241"/>
        <v xml:space="preserve"> </v>
      </c>
      <c r="X1888" s="21" t="str">
        <f t="shared" si="242"/>
        <v xml:space="preserve"> </v>
      </c>
    </row>
    <row r="1889" spans="1:24" ht="43.2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235"/>
        <v>42341.895833333328</v>
      </c>
      <c r="K1889">
        <v>1447614732</v>
      </c>
      <c r="L1889" s="10">
        <f t="shared" si="236"/>
        <v>42323.800138888888</v>
      </c>
      <c r="M1889" s="11">
        <f t="shared" si="237"/>
        <v>18.095694444440596</v>
      </c>
      <c r="N1889" t="b">
        <v>0</v>
      </c>
      <c r="O1889" s="9">
        <f t="shared" si="238"/>
        <v>1.1116666666666666</v>
      </c>
      <c r="P1889" s="14">
        <f t="shared" si="239"/>
        <v>416.875</v>
      </c>
      <c r="Q1889" s="14" t="s">
        <v>8329</v>
      </c>
      <c r="R1889" s="14" t="s">
        <v>8333</v>
      </c>
      <c r="S1889">
        <v>8</v>
      </c>
      <c r="T1889" t="b">
        <v>1</v>
      </c>
      <c r="U1889" t="s">
        <v>8279</v>
      </c>
      <c r="V1889">
        <f t="shared" si="240"/>
        <v>8</v>
      </c>
      <c r="W1889" s="21" t="str">
        <f t="shared" si="241"/>
        <v xml:space="preserve"> </v>
      </c>
      <c r="X1889" s="21" t="str">
        <f t="shared" si="242"/>
        <v xml:space="preserve"> </v>
      </c>
    </row>
    <row r="1890" spans="1:24" ht="57.6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235"/>
        <v>40330.207638888889</v>
      </c>
      <c r="K1890">
        <v>1272692732</v>
      </c>
      <c r="L1890" s="10">
        <f t="shared" si="236"/>
        <v>40299.239953703705</v>
      </c>
      <c r="M1890" s="11">
        <f t="shared" si="237"/>
        <v>30.967685185183655</v>
      </c>
      <c r="N1890" t="b">
        <v>0</v>
      </c>
      <c r="O1890" s="9">
        <f t="shared" si="238"/>
        <v>1.6608000000000001</v>
      </c>
      <c r="P1890" s="14">
        <f t="shared" si="239"/>
        <v>46.651685393258425</v>
      </c>
      <c r="Q1890" s="14" t="s">
        <v>8329</v>
      </c>
      <c r="R1890" s="14" t="s">
        <v>8333</v>
      </c>
      <c r="S1890">
        <v>89</v>
      </c>
      <c r="T1890" t="b">
        <v>1</v>
      </c>
      <c r="U1890" t="s">
        <v>8279</v>
      </c>
      <c r="V1890">
        <f t="shared" si="240"/>
        <v>89</v>
      </c>
      <c r="W1890" s="21" t="str">
        <f t="shared" si="241"/>
        <v xml:space="preserve"> </v>
      </c>
      <c r="X1890" s="21" t="str">
        <f t="shared" si="242"/>
        <v xml:space="preserve"> </v>
      </c>
    </row>
    <row r="1891" spans="1:24" ht="43.2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235"/>
        <v>41344.751689814817</v>
      </c>
      <c r="K1891">
        <v>1359140546</v>
      </c>
      <c r="L1891" s="10">
        <f t="shared" si="236"/>
        <v>41299.793356481481</v>
      </c>
      <c r="M1891" s="11">
        <f t="shared" si="237"/>
        <v>44.958333333335759</v>
      </c>
      <c r="N1891" t="b">
        <v>0</v>
      </c>
      <c r="O1891" s="9">
        <f t="shared" si="238"/>
        <v>1.0660000000000001</v>
      </c>
      <c r="P1891" s="14">
        <f t="shared" si="239"/>
        <v>48.454545454545453</v>
      </c>
      <c r="Q1891" s="14" t="s">
        <v>8329</v>
      </c>
      <c r="R1891" s="14" t="s">
        <v>8333</v>
      </c>
      <c r="S1891">
        <v>44</v>
      </c>
      <c r="T1891" t="b">
        <v>1</v>
      </c>
      <c r="U1891" t="s">
        <v>8279</v>
      </c>
      <c r="V1891">
        <f t="shared" si="240"/>
        <v>44</v>
      </c>
      <c r="W1891" s="21" t="str">
        <f t="shared" si="241"/>
        <v xml:space="preserve"> </v>
      </c>
      <c r="X1891" s="21" t="str">
        <f t="shared" si="242"/>
        <v xml:space="preserve"> </v>
      </c>
    </row>
    <row r="1892" spans="1:24" ht="43.2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235"/>
        <v>41258.786203703705</v>
      </c>
      <c r="K1892">
        <v>1353005528</v>
      </c>
      <c r="L1892" s="10">
        <f t="shared" si="236"/>
        <v>41228.786203703705</v>
      </c>
      <c r="M1892" s="11">
        <f t="shared" si="237"/>
        <v>30</v>
      </c>
      <c r="N1892" t="b">
        <v>0</v>
      </c>
      <c r="O1892" s="9">
        <f t="shared" si="238"/>
        <v>1.4458441666666668</v>
      </c>
      <c r="P1892" s="14">
        <f t="shared" si="239"/>
        <v>70.5289837398374</v>
      </c>
      <c r="Q1892" s="14" t="s">
        <v>8329</v>
      </c>
      <c r="R1892" s="14" t="s">
        <v>8333</v>
      </c>
      <c r="S1892">
        <v>246</v>
      </c>
      <c r="T1892" t="b">
        <v>1</v>
      </c>
      <c r="U1892" t="s">
        <v>8279</v>
      </c>
      <c r="V1892">
        <f t="shared" si="240"/>
        <v>246</v>
      </c>
      <c r="W1892" s="21" t="str">
        <f t="shared" si="241"/>
        <v xml:space="preserve"> </v>
      </c>
      <c r="X1892" s="21" t="str">
        <f t="shared" si="242"/>
        <v xml:space="preserve"> </v>
      </c>
    </row>
    <row r="1893" spans="1:24" ht="57.6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235"/>
        <v>40381.25</v>
      </c>
      <c r="K1893">
        <v>1275851354</v>
      </c>
      <c r="L1893" s="10">
        <f t="shared" si="236"/>
        <v>40335.798078703701</v>
      </c>
      <c r="M1893" s="11">
        <f t="shared" si="237"/>
        <v>45.451921296298678</v>
      </c>
      <c r="N1893" t="b">
        <v>0</v>
      </c>
      <c r="O1893" s="9">
        <f t="shared" si="238"/>
        <v>1.0555000000000001</v>
      </c>
      <c r="P1893" s="14">
        <f t="shared" si="239"/>
        <v>87.958333333333329</v>
      </c>
      <c r="Q1893" s="14" t="s">
        <v>8329</v>
      </c>
      <c r="R1893" s="14" t="s">
        <v>8333</v>
      </c>
      <c r="S1893">
        <v>120</v>
      </c>
      <c r="T1893" t="b">
        <v>1</v>
      </c>
      <c r="U1893" t="s">
        <v>8279</v>
      </c>
      <c r="V1893">
        <f t="shared" si="240"/>
        <v>120</v>
      </c>
      <c r="W1893" s="21" t="str">
        <f t="shared" si="241"/>
        <v xml:space="preserve"> </v>
      </c>
      <c r="X1893" s="21" t="str">
        <f t="shared" si="242"/>
        <v xml:space="preserve"> </v>
      </c>
    </row>
    <row r="1894" spans="1:24" ht="43.2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235"/>
        <v>40701.637511574074</v>
      </c>
      <c r="K1894">
        <v>1304867881</v>
      </c>
      <c r="L1894" s="10">
        <f t="shared" si="236"/>
        <v>40671.637511574074</v>
      </c>
      <c r="M1894" s="11">
        <f t="shared" si="237"/>
        <v>30</v>
      </c>
      <c r="N1894" t="b">
        <v>0</v>
      </c>
      <c r="O1894" s="9">
        <f t="shared" si="238"/>
        <v>1.3660000000000001</v>
      </c>
      <c r="P1894" s="14">
        <f t="shared" si="239"/>
        <v>26.26923076923077</v>
      </c>
      <c r="Q1894" s="14" t="s">
        <v>8329</v>
      </c>
      <c r="R1894" s="14" t="s">
        <v>8333</v>
      </c>
      <c r="S1894">
        <v>26</v>
      </c>
      <c r="T1894" t="b">
        <v>1</v>
      </c>
      <c r="U1894" t="s">
        <v>8279</v>
      </c>
      <c r="V1894">
        <f t="shared" si="240"/>
        <v>26</v>
      </c>
      <c r="W1894" s="21" t="str">
        <f t="shared" si="241"/>
        <v xml:space="preserve"> </v>
      </c>
      <c r="X1894" s="21" t="str">
        <f t="shared" si="242"/>
        <v xml:space="preserve"> </v>
      </c>
    </row>
    <row r="1895" spans="1:24" ht="43.2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235"/>
        <v>40649.165972222225</v>
      </c>
      <c r="K1895">
        <v>1301524585</v>
      </c>
      <c r="L1895" s="10">
        <f t="shared" si="236"/>
        <v>40632.94195601852</v>
      </c>
      <c r="M1895" s="11">
        <f t="shared" si="237"/>
        <v>16.224016203705105</v>
      </c>
      <c r="N1895" t="b">
        <v>0</v>
      </c>
      <c r="O1895" s="9">
        <f t="shared" si="238"/>
        <v>1.04</v>
      </c>
      <c r="P1895" s="14">
        <f t="shared" si="239"/>
        <v>57.777777777777779</v>
      </c>
      <c r="Q1895" s="14" t="s">
        <v>8329</v>
      </c>
      <c r="R1895" s="14" t="s">
        <v>8333</v>
      </c>
      <c r="S1895">
        <v>45</v>
      </c>
      <c r="T1895" t="b">
        <v>1</v>
      </c>
      <c r="U1895" t="s">
        <v>8279</v>
      </c>
      <c r="V1895">
        <f t="shared" si="240"/>
        <v>45</v>
      </c>
      <c r="W1895" s="21" t="str">
        <f t="shared" si="241"/>
        <v xml:space="preserve"> </v>
      </c>
      <c r="X1895" s="21" t="str">
        <f t="shared" si="242"/>
        <v xml:space="preserve"> </v>
      </c>
    </row>
    <row r="1896" spans="1:24" ht="28.8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235"/>
        <v>40951.904895833337</v>
      </c>
      <c r="K1896">
        <v>1326404583</v>
      </c>
      <c r="L1896" s="10">
        <f t="shared" si="236"/>
        <v>40920.904895833337</v>
      </c>
      <c r="M1896" s="11">
        <f t="shared" si="237"/>
        <v>31</v>
      </c>
      <c r="N1896" t="b">
        <v>0</v>
      </c>
      <c r="O1896" s="9">
        <f t="shared" si="238"/>
        <v>1.145</v>
      </c>
      <c r="P1896" s="14">
        <f t="shared" si="239"/>
        <v>57.25</v>
      </c>
      <c r="Q1896" s="14" t="s">
        <v>8329</v>
      </c>
      <c r="R1896" s="14" t="s">
        <v>8333</v>
      </c>
      <c r="S1896">
        <v>20</v>
      </c>
      <c r="T1896" t="b">
        <v>1</v>
      </c>
      <c r="U1896" t="s">
        <v>8279</v>
      </c>
      <c r="V1896">
        <f t="shared" si="240"/>
        <v>20</v>
      </c>
      <c r="W1896" s="21" t="str">
        <f t="shared" si="241"/>
        <v xml:space="preserve"> </v>
      </c>
      <c r="X1896" s="21" t="str">
        <f t="shared" si="242"/>
        <v xml:space="preserve"> </v>
      </c>
    </row>
    <row r="1897" spans="1:24" ht="57.6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235"/>
        <v>42297.746782407412</v>
      </c>
      <c r="K1897">
        <v>1442771722</v>
      </c>
      <c r="L1897" s="10">
        <f t="shared" si="236"/>
        <v>42267.746782407412</v>
      </c>
      <c r="M1897" s="11">
        <f t="shared" si="237"/>
        <v>30</v>
      </c>
      <c r="N1897" t="b">
        <v>0</v>
      </c>
      <c r="O1897" s="9">
        <f t="shared" si="238"/>
        <v>1.0171957671957672</v>
      </c>
      <c r="P1897" s="14">
        <f t="shared" si="239"/>
        <v>196.34042553191489</v>
      </c>
      <c r="Q1897" s="14" t="s">
        <v>8329</v>
      </c>
      <c r="R1897" s="14" t="s">
        <v>8333</v>
      </c>
      <c r="S1897">
        <v>47</v>
      </c>
      <c r="T1897" t="b">
        <v>1</v>
      </c>
      <c r="U1897" t="s">
        <v>8279</v>
      </c>
      <c r="V1897">
        <f t="shared" si="240"/>
        <v>47</v>
      </c>
      <c r="W1897" s="21" t="str">
        <f t="shared" si="241"/>
        <v xml:space="preserve"> </v>
      </c>
      <c r="X1897" s="21" t="str">
        <f t="shared" si="242"/>
        <v xml:space="preserve"> </v>
      </c>
    </row>
    <row r="1898" spans="1:24" ht="43.2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235"/>
        <v>41011.710243055553</v>
      </c>
      <c r="K1898">
        <v>1331658165</v>
      </c>
      <c r="L1898" s="10">
        <f t="shared" si="236"/>
        <v>40981.710243055553</v>
      </c>
      <c r="M1898" s="11">
        <f t="shared" si="237"/>
        <v>30</v>
      </c>
      <c r="N1898" t="b">
        <v>0</v>
      </c>
      <c r="O1898" s="9">
        <f t="shared" si="238"/>
        <v>1.2394678492239468</v>
      </c>
      <c r="P1898" s="14">
        <f t="shared" si="239"/>
        <v>43</v>
      </c>
      <c r="Q1898" s="14" t="s">
        <v>8329</v>
      </c>
      <c r="R1898" s="14" t="s">
        <v>8333</v>
      </c>
      <c r="S1898">
        <v>13</v>
      </c>
      <c r="T1898" t="b">
        <v>1</v>
      </c>
      <c r="U1898" t="s">
        <v>8279</v>
      </c>
      <c r="V1898">
        <f t="shared" si="240"/>
        <v>13</v>
      </c>
      <c r="W1898" s="21" t="str">
        <f t="shared" si="241"/>
        <v xml:space="preserve"> </v>
      </c>
      <c r="X1898" s="21" t="str">
        <f t="shared" si="242"/>
        <v xml:space="preserve"> </v>
      </c>
    </row>
    <row r="1899" spans="1:24" ht="43.2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235"/>
        <v>41702.875</v>
      </c>
      <c r="K1899">
        <v>1392040806</v>
      </c>
      <c r="L1899" s="10">
        <f t="shared" si="236"/>
        <v>41680.583402777782</v>
      </c>
      <c r="M1899" s="11">
        <f t="shared" si="237"/>
        <v>22.291597222218115</v>
      </c>
      <c r="N1899" t="b">
        <v>0</v>
      </c>
      <c r="O1899" s="9">
        <f t="shared" si="238"/>
        <v>1.0245669291338582</v>
      </c>
      <c r="P1899" s="14">
        <f t="shared" si="239"/>
        <v>35.551912568306008</v>
      </c>
      <c r="Q1899" s="14" t="s">
        <v>8329</v>
      </c>
      <c r="R1899" s="14" t="s">
        <v>8333</v>
      </c>
      <c r="S1899">
        <v>183</v>
      </c>
      <c r="T1899" t="b">
        <v>1</v>
      </c>
      <c r="U1899" t="s">
        <v>8279</v>
      </c>
      <c r="V1899">
        <f t="shared" si="240"/>
        <v>183</v>
      </c>
      <c r="W1899" s="21" t="str">
        <f t="shared" si="241"/>
        <v xml:space="preserve"> </v>
      </c>
      <c r="X1899" s="21" t="str">
        <f t="shared" si="242"/>
        <v xml:space="preserve"> </v>
      </c>
    </row>
    <row r="1900" spans="1:24" ht="43.2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235"/>
        <v>42401.75</v>
      </c>
      <c r="K1900">
        <v>1451277473</v>
      </c>
      <c r="L1900" s="10">
        <f t="shared" si="236"/>
        <v>42366.192974537036</v>
      </c>
      <c r="M1900" s="11">
        <f t="shared" si="237"/>
        <v>35.557025462963793</v>
      </c>
      <c r="N1900" t="b">
        <v>0</v>
      </c>
      <c r="O1900" s="9">
        <f t="shared" si="238"/>
        <v>1.4450000000000001</v>
      </c>
      <c r="P1900" s="14">
        <f t="shared" si="239"/>
        <v>68.80952380952381</v>
      </c>
      <c r="Q1900" s="14" t="s">
        <v>8329</v>
      </c>
      <c r="R1900" s="14" t="s">
        <v>8333</v>
      </c>
      <c r="S1900">
        <v>21</v>
      </c>
      <c r="T1900" t="b">
        <v>1</v>
      </c>
      <c r="U1900" t="s">
        <v>8279</v>
      </c>
      <c r="V1900">
        <f t="shared" si="240"/>
        <v>21</v>
      </c>
      <c r="W1900" s="21" t="str">
        <f t="shared" si="241"/>
        <v xml:space="preserve"> </v>
      </c>
      <c r="X1900" s="21" t="str">
        <f t="shared" si="242"/>
        <v xml:space="preserve"> </v>
      </c>
    </row>
    <row r="1901" spans="1:24" ht="43.2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235"/>
        <v>42088.90006944444</v>
      </c>
      <c r="K1901">
        <v>1424730966</v>
      </c>
      <c r="L1901" s="10">
        <f t="shared" si="236"/>
        <v>42058.941736111112</v>
      </c>
      <c r="M1901" s="11">
        <f t="shared" si="237"/>
        <v>29.958333333328483</v>
      </c>
      <c r="N1901" t="b">
        <v>0</v>
      </c>
      <c r="O1901" s="9">
        <f t="shared" si="238"/>
        <v>1.3333333333333333</v>
      </c>
      <c r="P1901" s="14">
        <f t="shared" si="239"/>
        <v>28.571428571428573</v>
      </c>
      <c r="Q1901" s="14" t="s">
        <v>8329</v>
      </c>
      <c r="R1901" s="14" t="s">
        <v>8333</v>
      </c>
      <c r="S1901">
        <v>42</v>
      </c>
      <c r="T1901" t="b">
        <v>1</v>
      </c>
      <c r="U1901" t="s">
        <v>8279</v>
      </c>
      <c r="V1901">
        <f t="shared" si="240"/>
        <v>42</v>
      </c>
      <c r="W1901" s="21" t="str">
        <f t="shared" si="241"/>
        <v xml:space="preserve"> </v>
      </c>
      <c r="X1901" s="21" t="str">
        <f t="shared" si="242"/>
        <v xml:space="preserve"> </v>
      </c>
    </row>
    <row r="1902" spans="1:24" ht="57.6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235"/>
        <v>41188.415972222225</v>
      </c>
      <c r="K1902">
        <v>1347137731</v>
      </c>
      <c r="L1902" s="10">
        <f t="shared" si="236"/>
        <v>41160.871886574074</v>
      </c>
      <c r="M1902" s="11">
        <f t="shared" si="237"/>
        <v>27.54408564815094</v>
      </c>
      <c r="N1902" t="b">
        <v>0</v>
      </c>
      <c r="O1902" s="9">
        <f t="shared" si="238"/>
        <v>1.0936440000000001</v>
      </c>
      <c r="P1902" s="14">
        <f t="shared" si="239"/>
        <v>50.631666666666668</v>
      </c>
      <c r="Q1902" s="14" t="s">
        <v>8329</v>
      </c>
      <c r="R1902" s="14" t="s">
        <v>8333</v>
      </c>
      <c r="S1902">
        <v>54</v>
      </c>
      <c r="T1902" t="b">
        <v>1</v>
      </c>
      <c r="U1902" t="s">
        <v>8279</v>
      </c>
      <c r="V1902">
        <f t="shared" si="240"/>
        <v>54</v>
      </c>
      <c r="W1902" s="21" t="str">
        <f t="shared" si="241"/>
        <v xml:space="preserve"> </v>
      </c>
      <c r="X1902" s="21" t="str">
        <f t="shared" si="242"/>
        <v xml:space="preserve"> </v>
      </c>
    </row>
    <row r="1903" spans="1:24" ht="43.2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235"/>
        <v>42146.541666666672</v>
      </c>
      <c r="K1903">
        <v>1429707729</v>
      </c>
      <c r="L1903" s="10">
        <f t="shared" si="236"/>
        <v>42116.54315972222</v>
      </c>
      <c r="M1903" s="11">
        <f t="shared" si="237"/>
        <v>29.998506944451947</v>
      </c>
      <c r="N1903" t="b">
        <v>0</v>
      </c>
      <c r="O1903" s="9">
        <f t="shared" si="238"/>
        <v>2.696969696969697E-2</v>
      </c>
      <c r="P1903" s="14">
        <f t="shared" si="239"/>
        <v>106.8</v>
      </c>
      <c r="Q1903" s="14" t="s">
        <v>8323</v>
      </c>
      <c r="R1903" s="14" t="s">
        <v>8352</v>
      </c>
      <c r="S1903">
        <v>25</v>
      </c>
      <c r="T1903" t="b">
        <v>0</v>
      </c>
      <c r="U1903" t="s">
        <v>8294</v>
      </c>
      <c r="V1903" t="str">
        <f t="shared" si="240"/>
        <v xml:space="preserve"> </v>
      </c>
      <c r="W1903" s="21">
        <f t="shared" si="241"/>
        <v>25</v>
      </c>
      <c r="X1903" s="21" t="str">
        <f t="shared" si="242"/>
        <v xml:space="preserve"> </v>
      </c>
    </row>
    <row r="1904" spans="1:24" ht="43.2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235"/>
        <v>42067.789895833332</v>
      </c>
      <c r="K1904">
        <v>1422903447</v>
      </c>
      <c r="L1904" s="10">
        <f t="shared" si="236"/>
        <v>42037.789895833332</v>
      </c>
      <c r="M1904" s="11">
        <f t="shared" si="237"/>
        <v>30</v>
      </c>
      <c r="N1904" t="b">
        <v>0</v>
      </c>
      <c r="O1904" s="9">
        <f t="shared" si="238"/>
        <v>1.2E-2</v>
      </c>
      <c r="P1904" s="14">
        <f t="shared" si="239"/>
        <v>4</v>
      </c>
      <c r="Q1904" s="14" t="s">
        <v>8323</v>
      </c>
      <c r="R1904" s="14" t="s">
        <v>8352</v>
      </c>
      <c r="S1904">
        <v>3</v>
      </c>
      <c r="T1904" t="b">
        <v>0</v>
      </c>
      <c r="U1904" t="s">
        <v>8294</v>
      </c>
      <c r="V1904" t="str">
        <f t="shared" si="240"/>
        <v xml:space="preserve"> </v>
      </c>
      <c r="W1904" s="21">
        <f t="shared" si="241"/>
        <v>3</v>
      </c>
      <c r="X1904" s="21" t="str">
        <f t="shared" si="242"/>
        <v xml:space="preserve"> </v>
      </c>
    </row>
    <row r="1905" spans="1:24" ht="43.2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235"/>
        <v>42762.770729166667</v>
      </c>
      <c r="K1905">
        <v>1480357791</v>
      </c>
      <c r="L1905" s="10">
        <f t="shared" si="236"/>
        <v>42702.770729166667</v>
      </c>
      <c r="M1905" s="11">
        <f t="shared" si="237"/>
        <v>60</v>
      </c>
      <c r="N1905" t="b">
        <v>0</v>
      </c>
      <c r="O1905" s="9">
        <f t="shared" si="238"/>
        <v>0.46600000000000003</v>
      </c>
      <c r="P1905" s="14">
        <f t="shared" si="239"/>
        <v>34.097560975609753</v>
      </c>
      <c r="Q1905" s="14" t="s">
        <v>8323</v>
      </c>
      <c r="R1905" s="14" t="s">
        <v>8352</v>
      </c>
      <c r="S1905">
        <v>41</v>
      </c>
      <c r="T1905" t="b">
        <v>0</v>
      </c>
      <c r="U1905" t="s">
        <v>8294</v>
      </c>
      <c r="V1905" t="str">
        <f t="shared" si="240"/>
        <v xml:space="preserve"> </v>
      </c>
      <c r="W1905" s="21">
        <f t="shared" si="241"/>
        <v>41</v>
      </c>
      <c r="X1905" s="21" t="str">
        <f t="shared" si="242"/>
        <v xml:space="preserve"> </v>
      </c>
    </row>
    <row r="1906" spans="1:24" ht="43.2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235"/>
        <v>42371.685428240744</v>
      </c>
      <c r="K1906">
        <v>1447864021</v>
      </c>
      <c r="L1906" s="10">
        <f t="shared" si="236"/>
        <v>42326.685428240744</v>
      </c>
      <c r="M1906" s="11">
        <f t="shared" si="237"/>
        <v>45</v>
      </c>
      <c r="N1906" t="b">
        <v>0</v>
      </c>
      <c r="O1906" s="9">
        <f t="shared" si="238"/>
        <v>1E-3</v>
      </c>
      <c r="P1906" s="14">
        <f t="shared" si="239"/>
        <v>25</v>
      </c>
      <c r="Q1906" s="14" t="s">
        <v>8323</v>
      </c>
      <c r="R1906" s="14" t="s">
        <v>8352</v>
      </c>
      <c r="S1906">
        <v>2</v>
      </c>
      <c r="T1906" t="b">
        <v>0</v>
      </c>
      <c r="U1906" t="s">
        <v>8294</v>
      </c>
      <c r="V1906" t="str">
        <f t="shared" si="240"/>
        <v xml:space="preserve"> </v>
      </c>
      <c r="W1906" s="21">
        <f t="shared" si="241"/>
        <v>2</v>
      </c>
      <c r="X1906" s="21" t="str">
        <f t="shared" si="242"/>
        <v xml:space="preserve"> </v>
      </c>
    </row>
    <row r="1907" spans="1:24" ht="57.6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235"/>
        <v>41889.925856481481</v>
      </c>
      <c r="K1907">
        <v>1407535994</v>
      </c>
      <c r="L1907" s="10">
        <f t="shared" si="236"/>
        <v>41859.925856481481</v>
      </c>
      <c r="M1907" s="11">
        <f t="shared" si="237"/>
        <v>30</v>
      </c>
      <c r="N1907" t="b">
        <v>0</v>
      </c>
      <c r="O1907" s="9">
        <f t="shared" si="238"/>
        <v>1.6800000000000001E-3</v>
      </c>
      <c r="P1907" s="14">
        <f t="shared" si="239"/>
        <v>10.5</v>
      </c>
      <c r="Q1907" s="14" t="s">
        <v>8323</v>
      </c>
      <c r="R1907" s="14" t="s">
        <v>8352</v>
      </c>
      <c r="S1907">
        <v>4</v>
      </c>
      <c r="T1907" t="b">
        <v>0</v>
      </c>
      <c r="U1907" t="s">
        <v>8294</v>
      </c>
      <c r="V1907" t="str">
        <f t="shared" si="240"/>
        <v xml:space="preserve"> </v>
      </c>
      <c r="W1907" s="21">
        <f t="shared" si="241"/>
        <v>4</v>
      </c>
      <c r="X1907" s="21" t="str">
        <f t="shared" si="242"/>
        <v xml:space="preserve"> </v>
      </c>
    </row>
    <row r="1908" spans="1:24" ht="43.2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235"/>
        <v>42544.671099537038</v>
      </c>
      <c r="K1908">
        <v>1464105983</v>
      </c>
      <c r="L1908" s="10">
        <f t="shared" si="236"/>
        <v>42514.671099537038</v>
      </c>
      <c r="M1908" s="11">
        <f t="shared" si="237"/>
        <v>30</v>
      </c>
      <c r="N1908" t="b">
        <v>0</v>
      </c>
      <c r="O1908" s="9">
        <f t="shared" si="238"/>
        <v>0.42759999999999998</v>
      </c>
      <c r="P1908" s="14">
        <f t="shared" si="239"/>
        <v>215.95959595959596</v>
      </c>
      <c r="Q1908" s="14" t="s">
        <v>8323</v>
      </c>
      <c r="R1908" s="14" t="s">
        <v>8352</v>
      </c>
      <c r="S1908">
        <v>99</v>
      </c>
      <c r="T1908" t="b">
        <v>0</v>
      </c>
      <c r="U1908" t="s">
        <v>8294</v>
      </c>
      <c r="V1908" t="str">
        <f t="shared" si="240"/>
        <v xml:space="preserve"> </v>
      </c>
      <c r="W1908" s="21">
        <f t="shared" si="241"/>
        <v>99</v>
      </c>
      <c r="X1908" s="21" t="str">
        <f t="shared" si="242"/>
        <v xml:space="preserve"> </v>
      </c>
    </row>
    <row r="1909" spans="1:24" ht="43.2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235"/>
        <v>41782.587094907409</v>
      </c>
      <c r="K1909">
        <v>1399557925</v>
      </c>
      <c r="L1909" s="10">
        <f t="shared" si="236"/>
        <v>41767.587094907409</v>
      </c>
      <c r="M1909" s="11">
        <f t="shared" si="237"/>
        <v>15</v>
      </c>
      <c r="N1909" t="b">
        <v>0</v>
      </c>
      <c r="O1909" s="9">
        <f t="shared" si="238"/>
        <v>2.8333333333333335E-3</v>
      </c>
      <c r="P1909" s="14">
        <f t="shared" si="239"/>
        <v>21.25</v>
      </c>
      <c r="Q1909" s="14" t="s">
        <v>8323</v>
      </c>
      <c r="R1909" s="14" t="s">
        <v>8352</v>
      </c>
      <c r="S1909">
        <v>4</v>
      </c>
      <c r="T1909" t="b">
        <v>0</v>
      </c>
      <c r="U1909" t="s">
        <v>8294</v>
      </c>
      <c r="V1909" t="str">
        <f t="shared" si="240"/>
        <v xml:space="preserve"> </v>
      </c>
      <c r="W1909" s="21">
        <f t="shared" si="241"/>
        <v>4</v>
      </c>
      <c r="X1909" s="21" t="str">
        <f t="shared" si="242"/>
        <v xml:space="preserve"> </v>
      </c>
    </row>
    <row r="1910" spans="1:24" ht="43.2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235"/>
        <v>42733.917824074073</v>
      </c>
      <c r="K1910">
        <v>1480456900</v>
      </c>
      <c r="L1910" s="10">
        <f t="shared" si="236"/>
        <v>42703.917824074073</v>
      </c>
      <c r="M1910" s="11">
        <f t="shared" si="237"/>
        <v>30</v>
      </c>
      <c r="N1910" t="b">
        <v>0</v>
      </c>
      <c r="O1910" s="9">
        <f t="shared" si="238"/>
        <v>1.7319999999999999E-2</v>
      </c>
      <c r="P1910" s="14">
        <f t="shared" si="239"/>
        <v>108.25</v>
      </c>
      <c r="Q1910" s="14" t="s">
        <v>8323</v>
      </c>
      <c r="R1910" s="14" t="s">
        <v>8352</v>
      </c>
      <c r="S1910">
        <v>4</v>
      </c>
      <c r="T1910" t="b">
        <v>0</v>
      </c>
      <c r="U1910" t="s">
        <v>8294</v>
      </c>
      <c r="V1910" t="str">
        <f t="shared" si="240"/>
        <v xml:space="preserve"> </v>
      </c>
      <c r="W1910" s="21">
        <f t="shared" si="241"/>
        <v>4</v>
      </c>
      <c r="X1910" s="21" t="str">
        <f t="shared" si="242"/>
        <v xml:space="preserve"> </v>
      </c>
    </row>
    <row r="1911" spans="1:24" ht="43.2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235"/>
        <v>41935.429155092592</v>
      </c>
      <c r="K1911">
        <v>1411467479</v>
      </c>
      <c r="L1911" s="10">
        <f t="shared" si="236"/>
        <v>41905.429155092592</v>
      </c>
      <c r="M1911" s="11">
        <f t="shared" si="237"/>
        <v>30</v>
      </c>
      <c r="N1911" t="b">
        <v>0</v>
      </c>
      <c r="O1911" s="9">
        <f t="shared" si="238"/>
        <v>0.14111428571428572</v>
      </c>
      <c r="P1911" s="14">
        <f t="shared" si="239"/>
        <v>129.97368421052633</v>
      </c>
      <c r="Q1911" s="14" t="s">
        <v>8323</v>
      </c>
      <c r="R1911" s="14" t="s">
        <v>8352</v>
      </c>
      <c r="S1911">
        <v>38</v>
      </c>
      <c r="T1911" t="b">
        <v>0</v>
      </c>
      <c r="U1911" t="s">
        <v>8294</v>
      </c>
      <c r="V1911" t="str">
        <f t="shared" si="240"/>
        <v xml:space="preserve"> </v>
      </c>
      <c r="W1911" s="21">
        <f t="shared" si="241"/>
        <v>38</v>
      </c>
      <c r="X1911" s="21" t="str">
        <f t="shared" si="242"/>
        <v xml:space="preserve"> </v>
      </c>
    </row>
    <row r="1912" spans="1:24" ht="43.2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235"/>
        <v>42308.947916666672</v>
      </c>
      <c r="K1912">
        <v>1442531217</v>
      </c>
      <c r="L1912" s="10">
        <f t="shared" si="236"/>
        <v>42264.963159722218</v>
      </c>
      <c r="M1912" s="11">
        <f t="shared" si="237"/>
        <v>43.984756944453693</v>
      </c>
      <c r="N1912" t="b">
        <v>0</v>
      </c>
      <c r="O1912" s="9">
        <f t="shared" si="238"/>
        <v>0.39395294117647056</v>
      </c>
      <c r="P1912" s="14">
        <f t="shared" si="239"/>
        <v>117.49473684210527</v>
      </c>
      <c r="Q1912" s="14" t="s">
        <v>8323</v>
      </c>
      <c r="R1912" s="14" t="s">
        <v>8352</v>
      </c>
      <c r="S1912">
        <v>285</v>
      </c>
      <c r="T1912" t="b">
        <v>0</v>
      </c>
      <c r="U1912" t="s">
        <v>8294</v>
      </c>
      <c r="V1912" t="str">
        <f t="shared" si="240"/>
        <v xml:space="preserve"> </v>
      </c>
      <c r="W1912" s="21">
        <f t="shared" si="241"/>
        <v>285</v>
      </c>
      <c r="X1912" s="21" t="str">
        <f t="shared" si="242"/>
        <v xml:space="preserve"> </v>
      </c>
    </row>
    <row r="1913" spans="1:24" ht="57.6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235"/>
        <v>41860.033958333333</v>
      </c>
      <c r="K1913">
        <v>1404953334</v>
      </c>
      <c r="L1913" s="10">
        <f t="shared" si="236"/>
        <v>41830.033958333333</v>
      </c>
      <c r="M1913" s="11">
        <f t="shared" si="237"/>
        <v>30</v>
      </c>
      <c r="N1913" t="b">
        <v>0</v>
      </c>
      <c r="O1913" s="9">
        <f t="shared" si="238"/>
        <v>2.3529411764705883E-4</v>
      </c>
      <c r="P1913" s="14">
        <f t="shared" si="239"/>
        <v>10</v>
      </c>
      <c r="Q1913" s="14" t="s">
        <v>8323</v>
      </c>
      <c r="R1913" s="14" t="s">
        <v>8352</v>
      </c>
      <c r="S1913">
        <v>1</v>
      </c>
      <c r="T1913" t="b">
        <v>0</v>
      </c>
      <c r="U1913" t="s">
        <v>8294</v>
      </c>
      <c r="V1913" t="str">
        <f t="shared" si="240"/>
        <v xml:space="preserve"> </v>
      </c>
      <c r="W1913" s="21">
        <f t="shared" si="241"/>
        <v>1</v>
      </c>
      <c r="X1913" s="21" t="str">
        <f t="shared" si="242"/>
        <v xml:space="preserve"> </v>
      </c>
    </row>
    <row r="1914" spans="1:24" ht="43.2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235"/>
        <v>42159.226388888885</v>
      </c>
      <c r="K1914">
        <v>1430803560</v>
      </c>
      <c r="L1914" s="10">
        <f t="shared" si="236"/>
        <v>42129.226388888885</v>
      </c>
      <c r="M1914" s="11">
        <f t="shared" si="237"/>
        <v>30</v>
      </c>
      <c r="N1914" t="b">
        <v>0</v>
      </c>
      <c r="O1914" s="9">
        <f t="shared" si="238"/>
        <v>0.59299999999999997</v>
      </c>
      <c r="P1914" s="14">
        <f t="shared" si="239"/>
        <v>70.595238095238102</v>
      </c>
      <c r="Q1914" s="14" t="s">
        <v>8323</v>
      </c>
      <c r="R1914" s="14" t="s">
        <v>8352</v>
      </c>
      <c r="S1914">
        <v>42</v>
      </c>
      <c r="T1914" t="b">
        <v>0</v>
      </c>
      <c r="U1914" t="s">
        <v>8294</v>
      </c>
      <c r="V1914" t="str">
        <f t="shared" si="240"/>
        <v xml:space="preserve"> </v>
      </c>
      <c r="W1914" s="21">
        <f t="shared" si="241"/>
        <v>42</v>
      </c>
      <c r="X1914" s="21" t="str">
        <f t="shared" si="242"/>
        <v xml:space="preserve"> </v>
      </c>
    </row>
    <row r="1915" spans="1:24" ht="28.8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235"/>
        <v>41920.511319444442</v>
      </c>
      <c r="K1915">
        <v>1410178578</v>
      </c>
      <c r="L1915" s="10">
        <f t="shared" si="236"/>
        <v>41890.511319444442</v>
      </c>
      <c r="M1915" s="11">
        <f t="shared" si="237"/>
        <v>30</v>
      </c>
      <c r="N1915" t="b">
        <v>0</v>
      </c>
      <c r="O1915" s="9">
        <f t="shared" si="238"/>
        <v>1.3270833333333334E-2</v>
      </c>
      <c r="P1915" s="14">
        <f t="shared" si="239"/>
        <v>24.5</v>
      </c>
      <c r="Q1915" s="14" t="s">
        <v>8323</v>
      </c>
      <c r="R1915" s="14" t="s">
        <v>8352</v>
      </c>
      <c r="S1915">
        <v>26</v>
      </c>
      <c r="T1915" t="b">
        <v>0</v>
      </c>
      <c r="U1915" t="s">
        <v>8294</v>
      </c>
      <c r="V1915" t="str">
        <f t="shared" si="240"/>
        <v xml:space="preserve"> </v>
      </c>
      <c r="W1915" s="21">
        <f t="shared" si="241"/>
        <v>26</v>
      </c>
      <c r="X1915" s="21" t="str">
        <f t="shared" si="242"/>
        <v xml:space="preserve"> </v>
      </c>
    </row>
    <row r="1916" spans="1:24" ht="43.2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235"/>
        <v>41944.165972222225</v>
      </c>
      <c r="K1916">
        <v>1413519073</v>
      </c>
      <c r="L1916" s="10">
        <f t="shared" si="236"/>
        <v>41929.174456018518</v>
      </c>
      <c r="M1916" s="11">
        <f t="shared" si="237"/>
        <v>14.991516203706851</v>
      </c>
      <c r="N1916" t="b">
        <v>0</v>
      </c>
      <c r="O1916" s="9">
        <f t="shared" si="238"/>
        <v>9.0090090090090086E-2</v>
      </c>
      <c r="P1916" s="14">
        <f t="shared" si="239"/>
        <v>30</v>
      </c>
      <c r="Q1916" s="14" t="s">
        <v>8323</v>
      </c>
      <c r="R1916" s="14" t="s">
        <v>8352</v>
      </c>
      <c r="S1916">
        <v>2</v>
      </c>
      <c r="T1916" t="b">
        <v>0</v>
      </c>
      <c r="U1916" t="s">
        <v>8294</v>
      </c>
      <c r="V1916" t="str">
        <f t="shared" si="240"/>
        <v xml:space="preserve"> </v>
      </c>
      <c r="W1916" s="21">
        <f t="shared" si="241"/>
        <v>2</v>
      </c>
      <c r="X1916" s="21" t="str">
        <f t="shared" si="242"/>
        <v xml:space="preserve"> </v>
      </c>
    </row>
    <row r="1917" spans="1:24" ht="43.2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235"/>
        <v>41884.04886574074</v>
      </c>
      <c r="K1917">
        <v>1407892222</v>
      </c>
      <c r="L1917" s="10">
        <f t="shared" si="236"/>
        <v>41864.04886574074</v>
      </c>
      <c r="M1917" s="11">
        <f t="shared" si="237"/>
        <v>20</v>
      </c>
      <c r="N1917" t="b">
        <v>0</v>
      </c>
      <c r="O1917" s="9">
        <f t="shared" si="238"/>
        <v>1.6E-2</v>
      </c>
      <c r="P1917" s="14">
        <f t="shared" si="239"/>
        <v>2</v>
      </c>
      <c r="Q1917" s="14" t="s">
        <v>8323</v>
      </c>
      <c r="R1917" s="14" t="s">
        <v>8352</v>
      </c>
      <c r="S1917">
        <v>4</v>
      </c>
      <c r="T1917" t="b">
        <v>0</v>
      </c>
      <c r="U1917" t="s">
        <v>8294</v>
      </c>
      <c r="V1917" t="str">
        <f t="shared" si="240"/>
        <v xml:space="preserve"> </v>
      </c>
      <c r="W1917" s="21">
        <f t="shared" si="241"/>
        <v>4</v>
      </c>
      <c r="X1917" s="21" t="str">
        <f t="shared" si="242"/>
        <v xml:space="preserve"> </v>
      </c>
    </row>
    <row r="1918" spans="1:24" ht="28.8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235"/>
        <v>42681.758969907409</v>
      </c>
      <c r="K1918">
        <v>1476378775</v>
      </c>
      <c r="L1918" s="10">
        <f t="shared" si="236"/>
        <v>42656.717303240745</v>
      </c>
      <c r="M1918" s="11">
        <f t="shared" si="237"/>
        <v>25.041666666664241</v>
      </c>
      <c r="N1918" t="b">
        <v>0</v>
      </c>
      <c r="O1918" s="9">
        <f t="shared" si="238"/>
        <v>5.1000000000000004E-3</v>
      </c>
      <c r="P1918" s="14">
        <f t="shared" si="239"/>
        <v>17</v>
      </c>
      <c r="Q1918" s="14" t="s">
        <v>8323</v>
      </c>
      <c r="R1918" s="14" t="s">
        <v>8352</v>
      </c>
      <c r="S1918">
        <v>6</v>
      </c>
      <c r="T1918" t="b">
        <v>0</v>
      </c>
      <c r="U1918" t="s">
        <v>8294</v>
      </c>
      <c r="V1918" t="str">
        <f t="shared" si="240"/>
        <v xml:space="preserve"> </v>
      </c>
      <c r="W1918" s="21">
        <f t="shared" si="241"/>
        <v>6</v>
      </c>
      <c r="X1918" s="21" t="str">
        <f t="shared" si="242"/>
        <v xml:space="preserve"> </v>
      </c>
    </row>
    <row r="1919" spans="1:24" ht="28.8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235"/>
        <v>42776.270057870366</v>
      </c>
      <c r="K1919">
        <v>1484116133</v>
      </c>
      <c r="L1919" s="10">
        <f t="shared" si="236"/>
        <v>42746.270057870366</v>
      </c>
      <c r="M1919" s="11">
        <f t="shared" si="237"/>
        <v>30</v>
      </c>
      <c r="N1919" t="b">
        <v>0</v>
      </c>
      <c r="O1919" s="9">
        <f t="shared" si="238"/>
        <v>0.52570512820512816</v>
      </c>
      <c r="P1919" s="14">
        <f t="shared" si="239"/>
        <v>2928.9285714285716</v>
      </c>
      <c r="Q1919" s="14" t="s">
        <v>8323</v>
      </c>
      <c r="R1919" s="14" t="s">
        <v>8352</v>
      </c>
      <c r="S1919">
        <v>70</v>
      </c>
      <c r="T1919" t="b">
        <v>0</v>
      </c>
      <c r="U1919" t="s">
        <v>8294</v>
      </c>
      <c r="V1919" t="str">
        <f t="shared" si="240"/>
        <v xml:space="preserve"> </v>
      </c>
      <c r="W1919" s="21">
        <f t="shared" si="241"/>
        <v>70</v>
      </c>
      <c r="X1919" s="21" t="str">
        <f t="shared" si="242"/>
        <v xml:space="preserve"> </v>
      </c>
    </row>
    <row r="1920" spans="1:24" ht="43.2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235"/>
        <v>41863.789942129632</v>
      </c>
      <c r="K1920">
        <v>1404845851</v>
      </c>
      <c r="L1920" s="10">
        <f t="shared" si="236"/>
        <v>41828.789942129632</v>
      </c>
      <c r="M1920" s="11">
        <f t="shared" si="237"/>
        <v>35</v>
      </c>
      <c r="N1920" t="b">
        <v>0</v>
      </c>
      <c r="O1920" s="9">
        <f t="shared" si="238"/>
        <v>1.04E-2</v>
      </c>
      <c r="P1920" s="14">
        <f t="shared" si="239"/>
        <v>28.888888888888889</v>
      </c>
      <c r="Q1920" s="14" t="s">
        <v>8323</v>
      </c>
      <c r="R1920" s="14" t="s">
        <v>8352</v>
      </c>
      <c r="S1920">
        <v>9</v>
      </c>
      <c r="T1920" t="b">
        <v>0</v>
      </c>
      <c r="U1920" t="s">
        <v>8294</v>
      </c>
      <c r="V1920" t="str">
        <f t="shared" si="240"/>
        <v xml:space="preserve"> </v>
      </c>
      <c r="W1920" s="21">
        <f t="shared" si="241"/>
        <v>9</v>
      </c>
      <c r="X1920" s="21" t="str">
        <f t="shared" si="242"/>
        <v xml:space="preserve"> </v>
      </c>
    </row>
    <row r="1921" spans="1:24" ht="43.2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235"/>
        <v>42143.875567129624</v>
      </c>
      <c r="K1921">
        <v>1429477249</v>
      </c>
      <c r="L1921" s="10">
        <f t="shared" si="236"/>
        <v>42113.875567129624</v>
      </c>
      <c r="M1921" s="11">
        <f t="shared" si="237"/>
        <v>30</v>
      </c>
      <c r="N1921" t="b">
        <v>0</v>
      </c>
      <c r="O1921" s="9">
        <f t="shared" si="238"/>
        <v>0.47399999999999998</v>
      </c>
      <c r="P1921" s="14">
        <f t="shared" si="239"/>
        <v>29.625</v>
      </c>
      <c r="Q1921" s="14" t="s">
        <v>8323</v>
      </c>
      <c r="R1921" s="14" t="s">
        <v>8352</v>
      </c>
      <c r="S1921">
        <v>8</v>
      </c>
      <c r="T1921" t="b">
        <v>0</v>
      </c>
      <c r="U1921" t="s">
        <v>8294</v>
      </c>
      <c r="V1921" t="str">
        <f t="shared" si="240"/>
        <v xml:space="preserve"> </v>
      </c>
      <c r="W1921" s="21">
        <f t="shared" si="241"/>
        <v>8</v>
      </c>
      <c r="X1921" s="21" t="str">
        <f t="shared" si="242"/>
        <v xml:space="preserve"> </v>
      </c>
    </row>
    <row r="1922" spans="1:24" ht="43.2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ref="J1922:J1985" si="243">(((I1922/60)/60)/24)+DATE(1970,1,1)</f>
        <v>42298.958333333328</v>
      </c>
      <c r="K1922">
        <v>1443042061</v>
      </c>
      <c r="L1922" s="10">
        <f t="shared" ref="L1922:L1985" si="244">(((K1922/60)/60)/24)+DATE(1970,1,1)</f>
        <v>42270.875706018516</v>
      </c>
      <c r="M1922" s="11">
        <f t="shared" ref="M1922:M1985" si="245">J1922-L1922</f>
        <v>28.082627314812271</v>
      </c>
      <c r="N1922" t="b">
        <v>0</v>
      </c>
      <c r="O1922" s="9">
        <f t="shared" ref="O1922:O1985" si="246">E1922/D1922</f>
        <v>0.43030000000000002</v>
      </c>
      <c r="P1922" s="14">
        <f t="shared" ref="P1922:P1985" si="247">IF(E1922&gt;0,(E1922/S1922),0)</f>
        <v>40.980952380952381</v>
      </c>
      <c r="Q1922" s="14" t="s">
        <v>8323</v>
      </c>
      <c r="R1922" s="14" t="s">
        <v>8352</v>
      </c>
      <c r="S1922">
        <v>105</v>
      </c>
      <c r="T1922" t="b">
        <v>0</v>
      </c>
      <c r="U1922" t="s">
        <v>8294</v>
      </c>
      <c r="V1922" t="str">
        <f t="shared" si="240"/>
        <v xml:space="preserve"> </v>
      </c>
      <c r="W1922" s="21">
        <f t="shared" si="241"/>
        <v>105</v>
      </c>
      <c r="X1922" s="21" t="str">
        <f t="shared" si="242"/>
        <v xml:space="preserve"> </v>
      </c>
    </row>
    <row r="1923" spans="1:24" ht="28.8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si="243"/>
        <v>41104.221562500003</v>
      </c>
      <c r="K1923">
        <v>1339651143</v>
      </c>
      <c r="L1923" s="10">
        <f t="shared" si="244"/>
        <v>41074.221562500003</v>
      </c>
      <c r="M1923" s="11">
        <f t="shared" si="245"/>
        <v>30</v>
      </c>
      <c r="N1923" t="b">
        <v>0</v>
      </c>
      <c r="O1923" s="9">
        <f t="shared" si="246"/>
        <v>1.3680000000000001</v>
      </c>
      <c r="P1923" s="14">
        <f t="shared" si="247"/>
        <v>54</v>
      </c>
      <c r="Q1923" s="14" t="s">
        <v>8329</v>
      </c>
      <c r="R1923" s="14" t="s">
        <v>8333</v>
      </c>
      <c r="S1923">
        <v>38</v>
      </c>
      <c r="T1923" t="b">
        <v>1</v>
      </c>
      <c r="U1923" t="s">
        <v>8279</v>
      </c>
      <c r="V1923">
        <f t="shared" ref="V1923:V1986" si="248">IF(F1923 = "successful",S1923," ")</f>
        <v>38</v>
      </c>
      <c r="W1923" s="21" t="str">
        <f t="shared" ref="W1923:W1986" si="249">IF(F1923 = "failed",S1923," ")</f>
        <v xml:space="preserve"> </v>
      </c>
      <c r="X1923" s="21" t="str">
        <f t="shared" ref="X1923:X1986" si="250">IF(F1923 = "canceled",S1923," ")</f>
        <v xml:space="preserve"> </v>
      </c>
    </row>
    <row r="1924" spans="1:24" ht="43.2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243"/>
        <v>41620.255868055552</v>
      </c>
      <c r="K1924">
        <v>1384236507</v>
      </c>
      <c r="L1924" s="10">
        <f t="shared" si="244"/>
        <v>41590.255868055552</v>
      </c>
      <c r="M1924" s="11">
        <f t="shared" si="245"/>
        <v>30</v>
      </c>
      <c r="N1924" t="b">
        <v>0</v>
      </c>
      <c r="O1924" s="9">
        <f t="shared" si="246"/>
        <v>1.1555</v>
      </c>
      <c r="P1924" s="14">
        <f t="shared" si="247"/>
        <v>36.109375</v>
      </c>
      <c r="Q1924" s="14" t="s">
        <v>8329</v>
      </c>
      <c r="R1924" s="14" t="s">
        <v>8333</v>
      </c>
      <c r="S1924">
        <v>64</v>
      </c>
      <c r="T1924" t="b">
        <v>1</v>
      </c>
      <c r="U1924" t="s">
        <v>8279</v>
      </c>
      <c r="V1924">
        <f t="shared" si="248"/>
        <v>64</v>
      </c>
      <c r="W1924" s="21" t="str">
        <f t="shared" si="249"/>
        <v xml:space="preserve"> </v>
      </c>
      <c r="X1924" s="21" t="str">
        <f t="shared" si="250"/>
        <v xml:space="preserve"> </v>
      </c>
    </row>
    <row r="1925" spans="1:24" ht="43.2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243"/>
        <v>40813.207638888889</v>
      </c>
      <c r="K1925">
        <v>1313612532</v>
      </c>
      <c r="L1925" s="10">
        <f t="shared" si="244"/>
        <v>40772.848749999997</v>
      </c>
      <c r="M1925" s="11">
        <f t="shared" si="245"/>
        <v>40.35888888889167</v>
      </c>
      <c r="N1925" t="b">
        <v>0</v>
      </c>
      <c r="O1925" s="9">
        <f t="shared" si="246"/>
        <v>2.4079999999999999</v>
      </c>
      <c r="P1925" s="14">
        <f t="shared" si="247"/>
        <v>23.153846153846153</v>
      </c>
      <c r="Q1925" s="14" t="s">
        <v>8329</v>
      </c>
      <c r="R1925" s="14" t="s">
        <v>8333</v>
      </c>
      <c r="S1925">
        <v>13</v>
      </c>
      <c r="T1925" t="b">
        <v>1</v>
      </c>
      <c r="U1925" t="s">
        <v>8279</v>
      </c>
      <c r="V1925">
        <f t="shared" si="248"/>
        <v>13</v>
      </c>
      <c r="W1925" s="21" t="str">
        <f t="shared" si="249"/>
        <v xml:space="preserve"> </v>
      </c>
      <c r="X1925" s="21" t="str">
        <f t="shared" si="250"/>
        <v xml:space="preserve"> </v>
      </c>
    </row>
    <row r="1926" spans="1:24" ht="57.6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243"/>
        <v>41654.814583333333</v>
      </c>
      <c r="K1926">
        <v>1387390555</v>
      </c>
      <c r="L1926" s="10">
        <f t="shared" si="244"/>
        <v>41626.761053240742</v>
      </c>
      <c r="M1926" s="11">
        <f t="shared" si="245"/>
        <v>28.053530092591245</v>
      </c>
      <c r="N1926" t="b">
        <v>0</v>
      </c>
      <c r="O1926" s="9">
        <f t="shared" si="246"/>
        <v>1.1439999999999999</v>
      </c>
      <c r="P1926" s="14">
        <f t="shared" si="247"/>
        <v>104</v>
      </c>
      <c r="Q1926" s="14" t="s">
        <v>8329</v>
      </c>
      <c r="R1926" s="14" t="s">
        <v>8333</v>
      </c>
      <c r="S1926">
        <v>33</v>
      </c>
      <c r="T1926" t="b">
        <v>1</v>
      </c>
      <c r="U1926" t="s">
        <v>8279</v>
      </c>
      <c r="V1926">
        <f t="shared" si="248"/>
        <v>33</v>
      </c>
      <c r="W1926" s="21" t="str">
        <f t="shared" si="249"/>
        <v xml:space="preserve"> </v>
      </c>
      <c r="X1926" s="21" t="str">
        <f t="shared" si="250"/>
        <v xml:space="preserve"> </v>
      </c>
    </row>
    <row r="1927" spans="1:24" ht="43.2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243"/>
        <v>41558</v>
      </c>
      <c r="K1927">
        <v>1379540288</v>
      </c>
      <c r="L1927" s="10">
        <f t="shared" si="244"/>
        <v>41535.90148148148</v>
      </c>
      <c r="M1927" s="11">
        <f t="shared" si="245"/>
        <v>22.098518518519995</v>
      </c>
      <c r="N1927" t="b">
        <v>0</v>
      </c>
      <c r="O1927" s="9">
        <f t="shared" si="246"/>
        <v>1.1033333333333333</v>
      </c>
      <c r="P1927" s="14">
        <f t="shared" si="247"/>
        <v>31.826923076923077</v>
      </c>
      <c r="Q1927" s="14" t="s">
        <v>8329</v>
      </c>
      <c r="R1927" s="14" t="s">
        <v>8333</v>
      </c>
      <c r="S1927">
        <v>52</v>
      </c>
      <c r="T1927" t="b">
        <v>1</v>
      </c>
      <c r="U1927" t="s">
        <v>8279</v>
      </c>
      <c r="V1927">
        <f t="shared" si="248"/>
        <v>52</v>
      </c>
      <c r="W1927" s="21" t="str">
        <f t="shared" si="249"/>
        <v xml:space="preserve"> </v>
      </c>
      <c r="X1927" s="21" t="str">
        <f t="shared" si="250"/>
        <v xml:space="preserve"> </v>
      </c>
    </row>
    <row r="1928" spans="1:24" ht="57.6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243"/>
        <v>40484.018055555556</v>
      </c>
      <c r="K1928">
        <v>1286319256</v>
      </c>
      <c r="L1928" s="10">
        <f t="shared" si="244"/>
        <v>40456.954351851848</v>
      </c>
      <c r="M1928" s="11">
        <f t="shared" si="245"/>
        <v>27.063703703708597</v>
      </c>
      <c r="N1928" t="b">
        <v>0</v>
      </c>
      <c r="O1928" s="9">
        <f t="shared" si="246"/>
        <v>1.9537933333333333</v>
      </c>
      <c r="P1928" s="14">
        <f t="shared" si="247"/>
        <v>27.3896261682243</v>
      </c>
      <c r="Q1928" s="14" t="s">
        <v>8329</v>
      </c>
      <c r="R1928" s="14" t="s">
        <v>8333</v>
      </c>
      <c r="S1928">
        <v>107</v>
      </c>
      <c r="T1928" t="b">
        <v>1</v>
      </c>
      <c r="U1928" t="s">
        <v>8279</v>
      </c>
      <c r="V1928">
        <f t="shared" si="248"/>
        <v>107</v>
      </c>
      <c r="W1928" s="21" t="str">
        <f t="shared" si="249"/>
        <v xml:space="preserve"> </v>
      </c>
      <c r="X1928" s="21" t="str">
        <f t="shared" si="250"/>
        <v xml:space="preserve"> </v>
      </c>
    </row>
    <row r="1929" spans="1:24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243"/>
        <v>40976.207638888889</v>
      </c>
      <c r="K1929">
        <v>1329856839</v>
      </c>
      <c r="L1929" s="10">
        <f t="shared" si="244"/>
        <v>40960.861562500002</v>
      </c>
      <c r="M1929" s="11">
        <f t="shared" si="245"/>
        <v>15.346076388887013</v>
      </c>
      <c r="N1929" t="b">
        <v>0</v>
      </c>
      <c r="O1929" s="9">
        <f t="shared" si="246"/>
        <v>1.0333333333333334</v>
      </c>
      <c r="P1929" s="14">
        <f t="shared" si="247"/>
        <v>56.363636363636367</v>
      </c>
      <c r="Q1929" s="14" t="s">
        <v>8329</v>
      </c>
      <c r="R1929" s="14" t="s">
        <v>8333</v>
      </c>
      <c r="S1929">
        <v>11</v>
      </c>
      <c r="T1929" t="b">
        <v>1</v>
      </c>
      <c r="U1929" t="s">
        <v>8279</v>
      </c>
      <c r="V1929">
        <f t="shared" si="248"/>
        <v>11</v>
      </c>
      <c r="W1929" s="21" t="str">
        <f t="shared" si="249"/>
        <v xml:space="preserve"> </v>
      </c>
      <c r="X1929" s="21" t="str">
        <f t="shared" si="250"/>
        <v xml:space="preserve"> </v>
      </c>
    </row>
    <row r="1930" spans="1:24" ht="28.8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243"/>
        <v>41401.648078703707</v>
      </c>
      <c r="K1930">
        <v>1365348794</v>
      </c>
      <c r="L1930" s="10">
        <f t="shared" si="244"/>
        <v>41371.648078703707</v>
      </c>
      <c r="M1930" s="11">
        <f t="shared" si="245"/>
        <v>30</v>
      </c>
      <c r="N1930" t="b">
        <v>0</v>
      </c>
      <c r="O1930" s="9">
        <f t="shared" si="246"/>
        <v>1.031372549019608</v>
      </c>
      <c r="P1930" s="14">
        <f t="shared" si="247"/>
        <v>77.352941176470594</v>
      </c>
      <c r="Q1930" s="14" t="s">
        <v>8329</v>
      </c>
      <c r="R1930" s="14" t="s">
        <v>8333</v>
      </c>
      <c r="S1930">
        <v>34</v>
      </c>
      <c r="T1930" t="b">
        <v>1</v>
      </c>
      <c r="U1930" t="s">
        <v>8279</v>
      </c>
      <c r="V1930">
        <f t="shared" si="248"/>
        <v>34</v>
      </c>
      <c r="W1930" s="21" t="str">
        <f t="shared" si="249"/>
        <v xml:space="preserve"> </v>
      </c>
      <c r="X1930" s="21" t="str">
        <f t="shared" si="250"/>
        <v xml:space="preserve"> </v>
      </c>
    </row>
    <row r="1931" spans="1:24" ht="43.2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243"/>
        <v>40729.021597222221</v>
      </c>
      <c r="K1931">
        <v>1306197066</v>
      </c>
      <c r="L1931" s="10">
        <f t="shared" si="244"/>
        <v>40687.021597222221</v>
      </c>
      <c r="M1931" s="11">
        <f t="shared" si="245"/>
        <v>42</v>
      </c>
      <c r="N1931" t="b">
        <v>0</v>
      </c>
      <c r="O1931" s="9">
        <f t="shared" si="246"/>
        <v>1.003125</v>
      </c>
      <c r="P1931" s="14">
        <f t="shared" si="247"/>
        <v>42.8</v>
      </c>
      <c r="Q1931" s="14" t="s">
        <v>8329</v>
      </c>
      <c r="R1931" s="14" t="s">
        <v>8333</v>
      </c>
      <c r="S1931">
        <v>75</v>
      </c>
      <c r="T1931" t="b">
        <v>1</v>
      </c>
      <c r="U1931" t="s">
        <v>8279</v>
      </c>
      <c r="V1931">
        <f t="shared" si="248"/>
        <v>75</v>
      </c>
      <c r="W1931" s="21" t="str">
        <f t="shared" si="249"/>
        <v xml:space="preserve"> </v>
      </c>
      <c r="X1931" s="21" t="str">
        <f t="shared" si="250"/>
        <v xml:space="preserve"> </v>
      </c>
    </row>
    <row r="1932" spans="1:24" ht="28.8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243"/>
        <v>41462.558819444443</v>
      </c>
      <c r="K1932">
        <v>1368019482</v>
      </c>
      <c r="L1932" s="10">
        <f t="shared" si="244"/>
        <v>41402.558819444443</v>
      </c>
      <c r="M1932" s="11">
        <f t="shared" si="245"/>
        <v>60</v>
      </c>
      <c r="N1932" t="b">
        <v>0</v>
      </c>
      <c r="O1932" s="9">
        <f t="shared" si="246"/>
        <v>1.27</v>
      </c>
      <c r="P1932" s="14">
        <f t="shared" si="247"/>
        <v>48.846153846153847</v>
      </c>
      <c r="Q1932" s="14" t="s">
        <v>8329</v>
      </c>
      <c r="R1932" s="14" t="s">
        <v>8333</v>
      </c>
      <c r="S1932">
        <v>26</v>
      </c>
      <c r="T1932" t="b">
        <v>1</v>
      </c>
      <c r="U1932" t="s">
        <v>8279</v>
      </c>
      <c r="V1932">
        <f t="shared" si="248"/>
        <v>26</v>
      </c>
      <c r="W1932" s="21" t="str">
        <f t="shared" si="249"/>
        <v xml:space="preserve"> </v>
      </c>
      <c r="X1932" s="21" t="str">
        <f t="shared" si="250"/>
        <v xml:space="preserve"> </v>
      </c>
    </row>
    <row r="1933" spans="1:24" ht="43.2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243"/>
        <v>41051.145833333336</v>
      </c>
      <c r="K1933">
        <v>1336512309</v>
      </c>
      <c r="L1933" s="10">
        <f t="shared" si="244"/>
        <v>41037.892465277779</v>
      </c>
      <c r="M1933" s="11">
        <f t="shared" si="245"/>
        <v>13.253368055557075</v>
      </c>
      <c r="N1933" t="b">
        <v>0</v>
      </c>
      <c r="O1933" s="9">
        <f t="shared" si="246"/>
        <v>1.20601</v>
      </c>
      <c r="P1933" s="14">
        <f t="shared" si="247"/>
        <v>48.240400000000001</v>
      </c>
      <c r="Q1933" s="14" t="s">
        <v>8329</v>
      </c>
      <c r="R1933" s="14" t="s">
        <v>8333</v>
      </c>
      <c r="S1933">
        <v>50</v>
      </c>
      <c r="T1933" t="b">
        <v>1</v>
      </c>
      <c r="U1933" t="s">
        <v>8279</v>
      </c>
      <c r="V1933">
        <f t="shared" si="248"/>
        <v>50</v>
      </c>
      <c r="W1933" s="21" t="str">
        <f t="shared" si="249"/>
        <v xml:space="preserve"> </v>
      </c>
      <c r="X1933" s="21" t="str">
        <f t="shared" si="250"/>
        <v xml:space="preserve"> </v>
      </c>
    </row>
    <row r="1934" spans="1:24" ht="57.6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243"/>
        <v>40932.809872685182</v>
      </c>
      <c r="K1934">
        <v>1325618773</v>
      </c>
      <c r="L1934" s="10">
        <f t="shared" si="244"/>
        <v>40911.809872685182</v>
      </c>
      <c r="M1934" s="11">
        <f t="shared" si="245"/>
        <v>21</v>
      </c>
      <c r="N1934" t="b">
        <v>0</v>
      </c>
      <c r="O1934" s="9">
        <f t="shared" si="246"/>
        <v>1.0699047619047619</v>
      </c>
      <c r="P1934" s="14">
        <f t="shared" si="247"/>
        <v>70.212500000000006</v>
      </c>
      <c r="Q1934" s="14" t="s">
        <v>8329</v>
      </c>
      <c r="R1934" s="14" t="s">
        <v>8333</v>
      </c>
      <c r="S1934">
        <v>80</v>
      </c>
      <c r="T1934" t="b">
        <v>1</v>
      </c>
      <c r="U1934" t="s">
        <v>8279</v>
      </c>
      <c r="V1934">
        <f t="shared" si="248"/>
        <v>80</v>
      </c>
      <c r="W1934" s="21" t="str">
        <f t="shared" si="249"/>
        <v xml:space="preserve"> </v>
      </c>
      <c r="X1934" s="21" t="str">
        <f t="shared" si="250"/>
        <v xml:space="preserve"> </v>
      </c>
    </row>
    <row r="1935" spans="1:24" ht="43.2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243"/>
        <v>41909.130868055552</v>
      </c>
      <c r="K1935">
        <v>1409195307</v>
      </c>
      <c r="L1935" s="10">
        <f t="shared" si="244"/>
        <v>41879.130868055552</v>
      </c>
      <c r="M1935" s="11">
        <f t="shared" si="245"/>
        <v>30</v>
      </c>
      <c r="N1935" t="b">
        <v>0</v>
      </c>
      <c r="O1935" s="9">
        <f t="shared" si="246"/>
        <v>1.7243333333333333</v>
      </c>
      <c r="P1935" s="14">
        <f t="shared" si="247"/>
        <v>94.054545454545448</v>
      </c>
      <c r="Q1935" s="14" t="s">
        <v>8329</v>
      </c>
      <c r="R1935" s="14" t="s">
        <v>8333</v>
      </c>
      <c r="S1935">
        <v>110</v>
      </c>
      <c r="T1935" t="b">
        <v>1</v>
      </c>
      <c r="U1935" t="s">
        <v>8279</v>
      </c>
      <c r="V1935">
        <f t="shared" si="248"/>
        <v>110</v>
      </c>
      <c r="W1935" s="21" t="str">
        <f t="shared" si="249"/>
        <v xml:space="preserve"> </v>
      </c>
      <c r="X1935" s="21" t="str">
        <f t="shared" si="250"/>
        <v xml:space="preserve"> </v>
      </c>
    </row>
    <row r="1936" spans="1:24" ht="43.2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243"/>
        <v>40902.208333333336</v>
      </c>
      <c r="K1936">
        <v>1321649321</v>
      </c>
      <c r="L1936" s="10">
        <f t="shared" si="244"/>
        <v>40865.867141203707</v>
      </c>
      <c r="M1936" s="11">
        <f t="shared" si="245"/>
        <v>36.341192129628325</v>
      </c>
      <c r="N1936" t="b">
        <v>0</v>
      </c>
      <c r="O1936" s="9">
        <f t="shared" si="246"/>
        <v>1.2362</v>
      </c>
      <c r="P1936" s="14">
        <f t="shared" si="247"/>
        <v>80.272727272727266</v>
      </c>
      <c r="Q1936" s="14" t="s">
        <v>8329</v>
      </c>
      <c r="R1936" s="14" t="s">
        <v>8333</v>
      </c>
      <c r="S1936">
        <v>77</v>
      </c>
      <c r="T1936" t="b">
        <v>1</v>
      </c>
      <c r="U1936" t="s">
        <v>8279</v>
      </c>
      <c r="V1936">
        <f t="shared" si="248"/>
        <v>77</v>
      </c>
      <c r="W1936" s="21" t="str">
        <f t="shared" si="249"/>
        <v xml:space="preserve"> </v>
      </c>
      <c r="X1936" s="21" t="str">
        <f t="shared" si="250"/>
        <v xml:space="preserve"> </v>
      </c>
    </row>
    <row r="1937" spans="1:24" ht="43.2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243"/>
        <v>41811.207638888889</v>
      </c>
      <c r="K1937">
        <v>1400106171</v>
      </c>
      <c r="L1937" s="10">
        <f t="shared" si="244"/>
        <v>41773.932534722226</v>
      </c>
      <c r="M1937" s="11">
        <f t="shared" si="245"/>
        <v>37.275104166663368</v>
      </c>
      <c r="N1937" t="b">
        <v>0</v>
      </c>
      <c r="O1937" s="9">
        <f t="shared" si="246"/>
        <v>1.0840000000000001</v>
      </c>
      <c r="P1937" s="14">
        <f t="shared" si="247"/>
        <v>54.2</v>
      </c>
      <c r="Q1937" s="14" t="s">
        <v>8329</v>
      </c>
      <c r="R1937" s="14" t="s">
        <v>8333</v>
      </c>
      <c r="S1937">
        <v>50</v>
      </c>
      <c r="T1937" t="b">
        <v>1</v>
      </c>
      <c r="U1937" t="s">
        <v>8279</v>
      </c>
      <c r="V1937">
        <f t="shared" si="248"/>
        <v>50</v>
      </c>
      <c r="W1937" s="21" t="str">
        <f t="shared" si="249"/>
        <v xml:space="preserve"> </v>
      </c>
      <c r="X1937" s="21" t="str">
        <f t="shared" si="250"/>
        <v xml:space="preserve"> </v>
      </c>
    </row>
    <row r="1938" spans="1:24" ht="43.2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243"/>
        <v>40883.249305555553</v>
      </c>
      <c r="K1938">
        <v>1320528070</v>
      </c>
      <c r="L1938" s="10">
        <f t="shared" si="244"/>
        <v>40852.889699074076</v>
      </c>
      <c r="M1938" s="11">
        <f t="shared" si="245"/>
        <v>30.359606481477385</v>
      </c>
      <c r="N1938" t="b">
        <v>0</v>
      </c>
      <c r="O1938" s="9">
        <f t="shared" si="246"/>
        <v>1.1652013333333333</v>
      </c>
      <c r="P1938" s="14">
        <f t="shared" si="247"/>
        <v>60.26903448275862</v>
      </c>
      <c r="Q1938" s="14" t="s">
        <v>8329</v>
      </c>
      <c r="R1938" s="14" t="s">
        <v>8333</v>
      </c>
      <c r="S1938">
        <v>145</v>
      </c>
      <c r="T1938" t="b">
        <v>1</v>
      </c>
      <c r="U1938" t="s">
        <v>8279</v>
      </c>
      <c r="V1938">
        <f t="shared" si="248"/>
        <v>145</v>
      </c>
      <c r="W1938" s="21" t="str">
        <f t="shared" si="249"/>
        <v xml:space="preserve"> </v>
      </c>
      <c r="X1938" s="21" t="str">
        <f t="shared" si="250"/>
        <v xml:space="preserve"> </v>
      </c>
    </row>
    <row r="1939" spans="1:24" ht="43.2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243"/>
        <v>41075.165972222225</v>
      </c>
      <c r="K1939">
        <v>1338346281</v>
      </c>
      <c r="L1939" s="10">
        <f t="shared" si="244"/>
        <v>41059.118993055556</v>
      </c>
      <c r="M1939" s="11">
        <f t="shared" si="245"/>
        <v>16.046979166669189</v>
      </c>
      <c r="N1939" t="b">
        <v>0</v>
      </c>
      <c r="O1939" s="9">
        <f t="shared" si="246"/>
        <v>1.8724499999999999</v>
      </c>
      <c r="P1939" s="14">
        <f t="shared" si="247"/>
        <v>38.740344827586206</v>
      </c>
      <c r="Q1939" s="14" t="s">
        <v>8329</v>
      </c>
      <c r="R1939" s="14" t="s">
        <v>8333</v>
      </c>
      <c r="S1939">
        <v>29</v>
      </c>
      <c r="T1939" t="b">
        <v>1</v>
      </c>
      <c r="U1939" t="s">
        <v>8279</v>
      </c>
      <c r="V1939">
        <f t="shared" si="248"/>
        <v>29</v>
      </c>
      <c r="W1939" s="21" t="str">
        <f t="shared" si="249"/>
        <v xml:space="preserve"> </v>
      </c>
      <c r="X1939" s="21" t="str">
        <f t="shared" si="250"/>
        <v xml:space="preserve"> </v>
      </c>
    </row>
    <row r="1940" spans="1:24" ht="43.2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243"/>
        <v>41457.208333333336</v>
      </c>
      <c r="K1940">
        <v>1370067231</v>
      </c>
      <c r="L1940" s="10">
        <f t="shared" si="244"/>
        <v>41426.259618055556</v>
      </c>
      <c r="M1940" s="11">
        <f t="shared" si="245"/>
        <v>30.948715277780138</v>
      </c>
      <c r="N1940" t="b">
        <v>0</v>
      </c>
      <c r="O1940" s="9">
        <f t="shared" si="246"/>
        <v>1.1593333333333333</v>
      </c>
      <c r="P1940" s="14">
        <f t="shared" si="247"/>
        <v>152.54385964912279</v>
      </c>
      <c r="Q1940" s="14" t="s">
        <v>8329</v>
      </c>
      <c r="R1940" s="14" t="s">
        <v>8333</v>
      </c>
      <c r="S1940">
        <v>114</v>
      </c>
      <c r="T1940" t="b">
        <v>1</v>
      </c>
      <c r="U1940" t="s">
        <v>8279</v>
      </c>
      <c r="V1940">
        <f t="shared" si="248"/>
        <v>114</v>
      </c>
      <c r="W1940" s="21" t="str">
        <f t="shared" si="249"/>
        <v xml:space="preserve"> </v>
      </c>
      <c r="X1940" s="21" t="str">
        <f t="shared" si="250"/>
        <v xml:space="preserve"> </v>
      </c>
    </row>
    <row r="1941" spans="1:24" ht="57.6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243"/>
        <v>41343.943379629629</v>
      </c>
      <c r="K1941">
        <v>1360366708</v>
      </c>
      <c r="L1941" s="10">
        <f t="shared" si="244"/>
        <v>41313.985046296293</v>
      </c>
      <c r="M1941" s="11">
        <f t="shared" si="245"/>
        <v>29.958333333335759</v>
      </c>
      <c r="N1941" t="b">
        <v>0</v>
      </c>
      <c r="O1941" s="9">
        <f t="shared" si="246"/>
        <v>1.107</v>
      </c>
      <c r="P1941" s="14">
        <f t="shared" si="247"/>
        <v>115.3125</v>
      </c>
      <c r="Q1941" s="14" t="s">
        <v>8329</v>
      </c>
      <c r="R1941" s="14" t="s">
        <v>8333</v>
      </c>
      <c r="S1941">
        <v>96</v>
      </c>
      <c r="T1941" t="b">
        <v>1</v>
      </c>
      <c r="U1941" t="s">
        <v>8279</v>
      </c>
      <c r="V1941">
        <f t="shared" si="248"/>
        <v>96</v>
      </c>
      <c r="W1941" s="21" t="str">
        <f t="shared" si="249"/>
        <v xml:space="preserve"> </v>
      </c>
      <c r="X1941" s="21" t="str">
        <f t="shared" si="250"/>
        <v xml:space="preserve"> </v>
      </c>
    </row>
    <row r="1942" spans="1:24" ht="43.2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243"/>
        <v>40709.165972222225</v>
      </c>
      <c r="K1942">
        <v>1304770233</v>
      </c>
      <c r="L1942" s="10">
        <f t="shared" si="244"/>
        <v>40670.507326388892</v>
      </c>
      <c r="M1942" s="11">
        <f t="shared" si="245"/>
        <v>38.658645833333139</v>
      </c>
      <c r="N1942" t="b">
        <v>0</v>
      </c>
      <c r="O1942" s="9">
        <f t="shared" si="246"/>
        <v>1.7092307692307693</v>
      </c>
      <c r="P1942" s="14">
        <f t="shared" si="247"/>
        <v>35.838709677419352</v>
      </c>
      <c r="Q1942" s="14" t="s">
        <v>8329</v>
      </c>
      <c r="R1942" s="14" t="s">
        <v>8333</v>
      </c>
      <c r="S1942">
        <v>31</v>
      </c>
      <c r="T1942" t="b">
        <v>1</v>
      </c>
      <c r="U1942" t="s">
        <v>8279</v>
      </c>
      <c r="V1942">
        <f t="shared" si="248"/>
        <v>31</v>
      </c>
      <c r="W1942" s="21" t="str">
        <f t="shared" si="249"/>
        <v xml:space="preserve"> </v>
      </c>
      <c r="X1942" s="21" t="str">
        <f t="shared" si="250"/>
        <v xml:space="preserve"> </v>
      </c>
    </row>
    <row r="1943" spans="1:24" ht="43.2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243"/>
        <v>41774.290868055556</v>
      </c>
      <c r="K1943">
        <v>1397545131</v>
      </c>
      <c r="L1943" s="10">
        <f t="shared" si="244"/>
        <v>41744.290868055556</v>
      </c>
      <c r="M1943" s="11">
        <f t="shared" si="245"/>
        <v>30</v>
      </c>
      <c r="N1943" t="b">
        <v>1</v>
      </c>
      <c r="O1943" s="9">
        <f t="shared" si="246"/>
        <v>1.2611835600000001</v>
      </c>
      <c r="P1943" s="14">
        <f t="shared" si="247"/>
        <v>64.570118779438872</v>
      </c>
      <c r="Q1943" s="14" t="s">
        <v>8323</v>
      </c>
      <c r="R1943" s="14" t="s">
        <v>8353</v>
      </c>
      <c r="S1943">
        <v>4883</v>
      </c>
      <c r="T1943" t="b">
        <v>1</v>
      </c>
      <c r="U1943" t="s">
        <v>8295</v>
      </c>
      <c r="V1943">
        <f t="shared" si="248"/>
        <v>4883</v>
      </c>
      <c r="W1943" s="21" t="str">
        <f t="shared" si="249"/>
        <v xml:space="preserve"> </v>
      </c>
      <c r="X1943" s="21" t="str">
        <f t="shared" si="250"/>
        <v xml:space="preserve"> </v>
      </c>
    </row>
    <row r="1944" spans="1:24" ht="43.2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243"/>
        <v>40728.828009259261</v>
      </c>
      <c r="K1944">
        <v>1302033140</v>
      </c>
      <c r="L1944" s="10">
        <f t="shared" si="244"/>
        <v>40638.828009259261</v>
      </c>
      <c r="M1944" s="11">
        <f t="shared" si="245"/>
        <v>90</v>
      </c>
      <c r="N1944" t="b">
        <v>1</v>
      </c>
      <c r="O1944" s="9">
        <f t="shared" si="246"/>
        <v>1.3844033333333334</v>
      </c>
      <c r="P1944" s="14">
        <f t="shared" si="247"/>
        <v>87.436000000000007</v>
      </c>
      <c r="Q1944" s="14" t="s">
        <v>8323</v>
      </c>
      <c r="R1944" s="14" t="s">
        <v>8353</v>
      </c>
      <c r="S1944">
        <v>95</v>
      </c>
      <c r="T1944" t="b">
        <v>1</v>
      </c>
      <c r="U1944" t="s">
        <v>8295</v>
      </c>
      <c r="V1944">
        <f t="shared" si="248"/>
        <v>95</v>
      </c>
      <c r="W1944" s="21" t="str">
        <f t="shared" si="249"/>
        <v xml:space="preserve"> </v>
      </c>
      <c r="X1944" s="21" t="str">
        <f t="shared" si="250"/>
        <v xml:space="preserve"> </v>
      </c>
    </row>
    <row r="1945" spans="1:24" ht="43.2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243"/>
        <v>42593.269861111112</v>
      </c>
      <c r="K1945">
        <v>1467008916</v>
      </c>
      <c r="L1945" s="10">
        <f t="shared" si="244"/>
        <v>42548.269861111112</v>
      </c>
      <c r="M1945" s="11">
        <f t="shared" si="245"/>
        <v>45</v>
      </c>
      <c r="N1945" t="b">
        <v>1</v>
      </c>
      <c r="O1945" s="9">
        <f t="shared" si="246"/>
        <v>17.052499999999998</v>
      </c>
      <c r="P1945" s="14">
        <f t="shared" si="247"/>
        <v>68.815577078288939</v>
      </c>
      <c r="Q1945" s="14" t="s">
        <v>8323</v>
      </c>
      <c r="R1945" s="14" t="s">
        <v>8353</v>
      </c>
      <c r="S1945">
        <v>2478</v>
      </c>
      <c r="T1945" t="b">
        <v>1</v>
      </c>
      <c r="U1945" t="s">
        <v>8295</v>
      </c>
      <c r="V1945">
        <f t="shared" si="248"/>
        <v>2478</v>
      </c>
      <c r="W1945" s="21" t="str">
        <f t="shared" si="249"/>
        <v xml:space="preserve"> </v>
      </c>
      <c r="X1945" s="21" t="str">
        <f t="shared" si="250"/>
        <v xml:space="preserve"> </v>
      </c>
    </row>
    <row r="1946" spans="1:24" ht="43.2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243"/>
        <v>41760.584374999999</v>
      </c>
      <c r="K1946">
        <v>1396360890</v>
      </c>
      <c r="L1946" s="10">
        <f t="shared" si="244"/>
        <v>41730.584374999999</v>
      </c>
      <c r="M1946" s="11">
        <f t="shared" si="245"/>
        <v>30</v>
      </c>
      <c r="N1946" t="b">
        <v>1</v>
      </c>
      <c r="O1946" s="9">
        <f t="shared" si="246"/>
        <v>7.8805550000000002</v>
      </c>
      <c r="P1946" s="14">
        <f t="shared" si="247"/>
        <v>176.200223588597</v>
      </c>
      <c r="Q1946" s="14" t="s">
        <v>8323</v>
      </c>
      <c r="R1946" s="14" t="s">
        <v>8353</v>
      </c>
      <c r="S1946">
        <v>1789</v>
      </c>
      <c r="T1946" t="b">
        <v>1</v>
      </c>
      <c r="U1946" t="s">
        <v>8295</v>
      </c>
      <c r="V1946">
        <f t="shared" si="248"/>
        <v>1789</v>
      </c>
      <c r="W1946" s="21" t="str">
        <f t="shared" si="249"/>
        <v xml:space="preserve"> </v>
      </c>
      <c r="X1946" s="21" t="str">
        <f t="shared" si="250"/>
        <v xml:space="preserve"> </v>
      </c>
    </row>
    <row r="1947" spans="1:24" ht="43.2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243"/>
        <v>42197.251828703709</v>
      </c>
      <c r="K1947">
        <v>1433224958</v>
      </c>
      <c r="L1947" s="10">
        <f t="shared" si="244"/>
        <v>42157.251828703709</v>
      </c>
      <c r="M1947" s="11">
        <f t="shared" si="245"/>
        <v>40</v>
      </c>
      <c r="N1947" t="b">
        <v>1</v>
      </c>
      <c r="O1947" s="9">
        <f t="shared" si="246"/>
        <v>3.4801799999999998</v>
      </c>
      <c r="P1947" s="14">
        <f t="shared" si="247"/>
        <v>511.79117647058825</v>
      </c>
      <c r="Q1947" s="14" t="s">
        <v>8323</v>
      </c>
      <c r="R1947" s="14" t="s">
        <v>8353</v>
      </c>
      <c r="S1947">
        <v>680</v>
      </c>
      <c r="T1947" t="b">
        <v>1</v>
      </c>
      <c r="U1947" t="s">
        <v>8295</v>
      </c>
      <c r="V1947">
        <f t="shared" si="248"/>
        <v>680</v>
      </c>
      <c r="W1947" s="21" t="str">
        <f t="shared" si="249"/>
        <v xml:space="preserve"> </v>
      </c>
      <c r="X1947" s="21" t="str">
        <f t="shared" si="250"/>
        <v xml:space="preserve"> </v>
      </c>
    </row>
    <row r="1948" spans="1:24" ht="43.2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243"/>
        <v>41749.108344907407</v>
      </c>
      <c r="K1948">
        <v>1392780961</v>
      </c>
      <c r="L1948" s="10">
        <f t="shared" si="244"/>
        <v>41689.150011574071</v>
      </c>
      <c r="M1948" s="11">
        <f t="shared" si="245"/>
        <v>59.958333333335759</v>
      </c>
      <c r="N1948" t="b">
        <v>1</v>
      </c>
      <c r="O1948" s="9">
        <f t="shared" si="246"/>
        <v>1.4974666666666667</v>
      </c>
      <c r="P1948" s="14">
        <f t="shared" si="247"/>
        <v>160.44285714285715</v>
      </c>
      <c r="Q1948" s="14" t="s">
        <v>8323</v>
      </c>
      <c r="R1948" s="14" t="s">
        <v>8353</v>
      </c>
      <c r="S1948">
        <v>70</v>
      </c>
      <c r="T1948" t="b">
        <v>1</v>
      </c>
      <c r="U1948" t="s">
        <v>8295</v>
      </c>
      <c r="V1948">
        <f t="shared" si="248"/>
        <v>70</v>
      </c>
      <c r="W1948" s="21" t="str">
        <f t="shared" si="249"/>
        <v xml:space="preserve"> </v>
      </c>
      <c r="X1948" s="21" t="str">
        <f t="shared" si="250"/>
        <v xml:space="preserve"> </v>
      </c>
    </row>
    <row r="1949" spans="1:24" ht="57.6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243"/>
        <v>40140.249305555553</v>
      </c>
      <c r="K1949">
        <v>1255730520</v>
      </c>
      <c r="L1949" s="10">
        <f t="shared" si="244"/>
        <v>40102.918055555558</v>
      </c>
      <c r="M1949" s="11">
        <f t="shared" si="245"/>
        <v>37.331249999995634</v>
      </c>
      <c r="N1949" t="b">
        <v>1</v>
      </c>
      <c r="O1949" s="9">
        <f t="shared" si="246"/>
        <v>1.0063375000000001</v>
      </c>
      <c r="P1949" s="14">
        <f t="shared" si="247"/>
        <v>35.003043478260871</v>
      </c>
      <c r="Q1949" s="14" t="s">
        <v>8323</v>
      </c>
      <c r="R1949" s="14" t="s">
        <v>8353</v>
      </c>
      <c r="S1949">
        <v>23</v>
      </c>
      <c r="T1949" t="b">
        <v>1</v>
      </c>
      <c r="U1949" t="s">
        <v>8295</v>
      </c>
      <c r="V1949">
        <f t="shared" si="248"/>
        <v>23</v>
      </c>
      <c r="W1949" s="21" t="str">
        <f t="shared" si="249"/>
        <v xml:space="preserve"> </v>
      </c>
      <c r="X1949" s="21" t="str">
        <f t="shared" si="250"/>
        <v xml:space="preserve"> </v>
      </c>
    </row>
    <row r="1950" spans="1:24" ht="28.8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243"/>
        <v>42527.709722222222</v>
      </c>
      <c r="K1950">
        <v>1460557809</v>
      </c>
      <c r="L1950" s="10">
        <f t="shared" si="244"/>
        <v>42473.604270833333</v>
      </c>
      <c r="M1950" s="11">
        <f t="shared" si="245"/>
        <v>54.105451388888469</v>
      </c>
      <c r="N1950" t="b">
        <v>1</v>
      </c>
      <c r="O1950" s="9">
        <f t="shared" si="246"/>
        <v>8.0021100000000001</v>
      </c>
      <c r="P1950" s="14">
        <f t="shared" si="247"/>
        <v>188.50671378091872</v>
      </c>
      <c r="Q1950" s="14" t="s">
        <v>8323</v>
      </c>
      <c r="R1950" s="14" t="s">
        <v>8353</v>
      </c>
      <c r="S1950">
        <v>4245</v>
      </c>
      <c r="T1950" t="b">
        <v>1</v>
      </c>
      <c r="U1950" t="s">
        <v>8295</v>
      </c>
      <c r="V1950">
        <f t="shared" si="248"/>
        <v>4245</v>
      </c>
      <c r="W1950" s="21" t="str">
        <f t="shared" si="249"/>
        <v xml:space="preserve"> </v>
      </c>
      <c r="X1950" s="21" t="str">
        <f t="shared" si="250"/>
        <v xml:space="preserve"> </v>
      </c>
    </row>
    <row r="1951" spans="1:24" ht="43.2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243"/>
        <v>41830.423043981478</v>
      </c>
      <c r="K1951">
        <v>1402394951</v>
      </c>
      <c r="L1951" s="10">
        <f t="shared" si="244"/>
        <v>41800.423043981478</v>
      </c>
      <c r="M1951" s="11">
        <f t="shared" si="245"/>
        <v>30</v>
      </c>
      <c r="N1951" t="b">
        <v>1</v>
      </c>
      <c r="O1951" s="9">
        <f t="shared" si="246"/>
        <v>1.0600260000000001</v>
      </c>
      <c r="P1951" s="14">
        <f t="shared" si="247"/>
        <v>56.204984093319197</v>
      </c>
      <c r="Q1951" s="14" t="s">
        <v>8323</v>
      </c>
      <c r="R1951" s="14" t="s">
        <v>8353</v>
      </c>
      <c r="S1951">
        <v>943</v>
      </c>
      <c r="T1951" t="b">
        <v>1</v>
      </c>
      <c r="U1951" t="s">
        <v>8295</v>
      </c>
      <c r="V1951">
        <f t="shared" si="248"/>
        <v>943</v>
      </c>
      <c r="W1951" s="21" t="str">
        <f t="shared" si="249"/>
        <v xml:space="preserve"> </v>
      </c>
      <c r="X1951" s="21" t="str">
        <f t="shared" si="250"/>
        <v xml:space="preserve"> </v>
      </c>
    </row>
    <row r="1952" spans="1:24" ht="43.2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243"/>
        <v>40655.181400462963</v>
      </c>
      <c r="K1952">
        <v>1300767673</v>
      </c>
      <c r="L1952" s="10">
        <f t="shared" si="244"/>
        <v>40624.181400462963</v>
      </c>
      <c r="M1952" s="11">
        <f t="shared" si="245"/>
        <v>31</v>
      </c>
      <c r="N1952" t="b">
        <v>1</v>
      </c>
      <c r="O1952" s="9">
        <f t="shared" si="246"/>
        <v>2.0051866666666669</v>
      </c>
      <c r="P1952" s="14">
        <f t="shared" si="247"/>
        <v>51.3054157782516</v>
      </c>
      <c r="Q1952" s="14" t="s">
        <v>8323</v>
      </c>
      <c r="R1952" s="14" t="s">
        <v>8353</v>
      </c>
      <c r="S1952">
        <v>1876</v>
      </c>
      <c r="T1952" t="b">
        <v>1</v>
      </c>
      <c r="U1952" t="s">
        <v>8295</v>
      </c>
      <c r="V1952">
        <f t="shared" si="248"/>
        <v>1876</v>
      </c>
      <c r="W1952" s="21" t="str">
        <f t="shared" si="249"/>
        <v xml:space="preserve"> </v>
      </c>
      <c r="X1952" s="21" t="str">
        <f t="shared" si="250"/>
        <v xml:space="preserve"> </v>
      </c>
    </row>
    <row r="1953" spans="1:24" ht="43.2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243"/>
        <v>42681.462233796294</v>
      </c>
      <c r="K1953">
        <v>1475921137</v>
      </c>
      <c r="L1953" s="10">
        <f t="shared" si="244"/>
        <v>42651.420567129629</v>
      </c>
      <c r="M1953" s="11">
        <f t="shared" si="245"/>
        <v>30.041666666664241</v>
      </c>
      <c r="N1953" t="b">
        <v>1</v>
      </c>
      <c r="O1953" s="9">
        <f t="shared" si="246"/>
        <v>2.1244399999999999</v>
      </c>
      <c r="P1953" s="14">
        <f t="shared" si="247"/>
        <v>127.36450839328538</v>
      </c>
      <c r="Q1953" s="14" t="s">
        <v>8323</v>
      </c>
      <c r="R1953" s="14" t="s">
        <v>8353</v>
      </c>
      <c r="S1953">
        <v>834</v>
      </c>
      <c r="T1953" t="b">
        <v>1</v>
      </c>
      <c r="U1953" t="s">
        <v>8295</v>
      </c>
      <c r="V1953">
        <f t="shared" si="248"/>
        <v>834</v>
      </c>
      <c r="W1953" s="21" t="str">
        <f t="shared" si="249"/>
        <v xml:space="preserve"> </v>
      </c>
      <c r="X1953" s="21" t="str">
        <f t="shared" si="250"/>
        <v xml:space="preserve"> </v>
      </c>
    </row>
    <row r="1954" spans="1:24" ht="43.2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243"/>
        <v>41563.60665509259</v>
      </c>
      <c r="K1954">
        <v>1378737215</v>
      </c>
      <c r="L1954" s="10">
        <f t="shared" si="244"/>
        <v>41526.60665509259</v>
      </c>
      <c r="M1954" s="11">
        <f t="shared" si="245"/>
        <v>37</v>
      </c>
      <c r="N1954" t="b">
        <v>1</v>
      </c>
      <c r="O1954" s="9">
        <f t="shared" si="246"/>
        <v>1.9847237142857144</v>
      </c>
      <c r="P1954" s="14">
        <f t="shared" si="247"/>
        <v>101.85532258064516</v>
      </c>
      <c r="Q1954" s="14" t="s">
        <v>8323</v>
      </c>
      <c r="R1954" s="14" t="s">
        <v>8353</v>
      </c>
      <c r="S1954">
        <v>682</v>
      </c>
      <c r="T1954" t="b">
        <v>1</v>
      </c>
      <c r="U1954" t="s">
        <v>8295</v>
      </c>
      <c r="V1954">
        <f t="shared" si="248"/>
        <v>682</v>
      </c>
      <c r="W1954" s="21" t="str">
        <f t="shared" si="249"/>
        <v xml:space="preserve"> </v>
      </c>
      <c r="X1954" s="21" t="str">
        <f t="shared" si="250"/>
        <v xml:space="preserve"> </v>
      </c>
    </row>
    <row r="1955" spans="1:24" ht="43.2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243"/>
        <v>40970.125</v>
      </c>
      <c r="K1955">
        <v>1328158065</v>
      </c>
      <c r="L1955" s="10">
        <f t="shared" si="244"/>
        <v>40941.199826388889</v>
      </c>
      <c r="M1955" s="11">
        <f t="shared" si="245"/>
        <v>28.925173611110949</v>
      </c>
      <c r="N1955" t="b">
        <v>1</v>
      </c>
      <c r="O1955" s="9">
        <f t="shared" si="246"/>
        <v>2.2594666666666665</v>
      </c>
      <c r="P1955" s="14">
        <f t="shared" si="247"/>
        <v>230.55782312925169</v>
      </c>
      <c r="Q1955" s="14" t="s">
        <v>8323</v>
      </c>
      <c r="R1955" s="14" t="s">
        <v>8353</v>
      </c>
      <c r="S1955">
        <v>147</v>
      </c>
      <c r="T1955" t="b">
        <v>1</v>
      </c>
      <c r="U1955" t="s">
        <v>8295</v>
      </c>
      <c r="V1955">
        <f t="shared" si="248"/>
        <v>147</v>
      </c>
      <c r="W1955" s="21" t="str">
        <f t="shared" si="249"/>
        <v xml:space="preserve"> </v>
      </c>
      <c r="X1955" s="21" t="str">
        <f t="shared" si="250"/>
        <v xml:space="preserve"> </v>
      </c>
    </row>
    <row r="1956" spans="1:24" ht="28.8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243"/>
        <v>42441.208333333328</v>
      </c>
      <c r="K1956">
        <v>1453730176</v>
      </c>
      <c r="L1956" s="10">
        <f t="shared" si="244"/>
        <v>42394.580740740741</v>
      </c>
      <c r="M1956" s="11">
        <f t="shared" si="245"/>
        <v>46.627592592587462</v>
      </c>
      <c r="N1956" t="b">
        <v>1</v>
      </c>
      <c r="O1956" s="9">
        <f t="shared" si="246"/>
        <v>6.9894800000000004</v>
      </c>
      <c r="P1956" s="14">
        <f t="shared" si="247"/>
        <v>842.10602409638557</v>
      </c>
      <c r="Q1956" s="14" t="s">
        <v>8323</v>
      </c>
      <c r="R1956" s="14" t="s">
        <v>8353</v>
      </c>
      <c r="S1956">
        <v>415</v>
      </c>
      <c r="T1956" t="b">
        <v>1</v>
      </c>
      <c r="U1956" t="s">
        <v>8295</v>
      </c>
      <c r="V1956">
        <f t="shared" si="248"/>
        <v>415</v>
      </c>
      <c r="W1956" s="21" t="str">
        <f t="shared" si="249"/>
        <v xml:space="preserve"> </v>
      </c>
      <c r="X1956" s="21" t="str">
        <f t="shared" si="250"/>
        <v xml:space="preserve"> </v>
      </c>
    </row>
    <row r="1957" spans="1:24" ht="43.2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243"/>
        <v>41052.791666666664</v>
      </c>
      <c r="K1957">
        <v>1334989881</v>
      </c>
      <c r="L1957" s="10">
        <f t="shared" si="244"/>
        <v>41020.271770833337</v>
      </c>
      <c r="M1957" s="11">
        <f t="shared" si="245"/>
        <v>32.51989583332761</v>
      </c>
      <c r="N1957" t="b">
        <v>1</v>
      </c>
      <c r="O1957" s="9">
        <f t="shared" si="246"/>
        <v>3.9859528571428569</v>
      </c>
      <c r="P1957" s="14">
        <f t="shared" si="247"/>
        <v>577.27593103448271</v>
      </c>
      <c r="Q1957" s="14" t="s">
        <v>8323</v>
      </c>
      <c r="R1957" s="14" t="s">
        <v>8353</v>
      </c>
      <c r="S1957">
        <v>290</v>
      </c>
      <c r="T1957" t="b">
        <v>1</v>
      </c>
      <c r="U1957" t="s">
        <v>8295</v>
      </c>
      <c r="V1957">
        <f t="shared" si="248"/>
        <v>290</v>
      </c>
      <c r="W1957" s="21" t="str">
        <f t="shared" si="249"/>
        <v xml:space="preserve"> </v>
      </c>
      <c r="X1957" s="21" t="str">
        <f t="shared" si="250"/>
        <v xml:space="preserve"> </v>
      </c>
    </row>
    <row r="1958" spans="1:24" ht="43.2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243"/>
        <v>42112.882002314815</v>
      </c>
      <c r="K1958">
        <v>1425507005</v>
      </c>
      <c r="L1958" s="10">
        <f t="shared" si="244"/>
        <v>42067.923668981486</v>
      </c>
      <c r="M1958" s="11">
        <f t="shared" si="245"/>
        <v>44.958333333328483</v>
      </c>
      <c r="N1958" t="b">
        <v>1</v>
      </c>
      <c r="O1958" s="9">
        <f t="shared" si="246"/>
        <v>2.9403333333333332</v>
      </c>
      <c r="P1958" s="14">
        <f t="shared" si="247"/>
        <v>483.34246575342468</v>
      </c>
      <c r="Q1958" s="14" t="s">
        <v>8323</v>
      </c>
      <c r="R1958" s="14" t="s">
        <v>8353</v>
      </c>
      <c r="S1958">
        <v>365</v>
      </c>
      <c r="T1958" t="b">
        <v>1</v>
      </c>
      <c r="U1958" t="s">
        <v>8295</v>
      </c>
      <c r="V1958">
        <f t="shared" si="248"/>
        <v>365</v>
      </c>
      <c r="W1958" s="21" t="str">
        <f t="shared" si="249"/>
        <v xml:space="preserve"> </v>
      </c>
      <c r="X1958" s="21" t="str">
        <f t="shared" si="250"/>
        <v xml:space="preserve"> </v>
      </c>
    </row>
    <row r="1959" spans="1:24" ht="28.8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243"/>
        <v>41209.098530092589</v>
      </c>
      <c r="K1959">
        <v>1348712513</v>
      </c>
      <c r="L1959" s="10">
        <f t="shared" si="244"/>
        <v>41179.098530092589</v>
      </c>
      <c r="M1959" s="11">
        <f t="shared" si="245"/>
        <v>30</v>
      </c>
      <c r="N1959" t="b">
        <v>1</v>
      </c>
      <c r="O1959" s="9">
        <f t="shared" si="246"/>
        <v>1.6750470000000002</v>
      </c>
      <c r="P1959" s="14">
        <f t="shared" si="247"/>
        <v>76.138500000000008</v>
      </c>
      <c r="Q1959" s="14" t="s">
        <v>8323</v>
      </c>
      <c r="R1959" s="14" t="s">
        <v>8353</v>
      </c>
      <c r="S1959">
        <v>660</v>
      </c>
      <c r="T1959" t="b">
        <v>1</v>
      </c>
      <c r="U1959" t="s">
        <v>8295</v>
      </c>
      <c r="V1959">
        <f t="shared" si="248"/>
        <v>660</v>
      </c>
      <c r="W1959" s="21" t="str">
        <f t="shared" si="249"/>
        <v xml:space="preserve"> </v>
      </c>
      <c r="X1959" s="21" t="str">
        <f t="shared" si="250"/>
        <v xml:space="preserve"> </v>
      </c>
    </row>
    <row r="1960" spans="1:24" ht="43.2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243"/>
        <v>41356.94630787037</v>
      </c>
      <c r="K1960">
        <v>1361490161</v>
      </c>
      <c r="L1960" s="10">
        <f t="shared" si="244"/>
        <v>41326.987974537034</v>
      </c>
      <c r="M1960" s="11">
        <f t="shared" si="245"/>
        <v>29.958333333335759</v>
      </c>
      <c r="N1960" t="b">
        <v>1</v>
      </c>
      <c r="O1960" s="9">
        <f t="shared" si="246"/>
        <v>14.355717142857143</v>
      </c>
      <c r="P1960" s="14">
        <f t="shared" si="247"/>
        <v>74.107684365781708</v>
      </c>
      <c r="Q1960" s="14" t="s">
        <v>8323</v>
      </c>
      <c r="R1960" s="14" t="s">
        <v>8353</v>
      </c>
      <c r="S1960">
        <v>1356</v>
      </c>
      <c r="T1960" t="b">
        <v>1</v>
      </c>
      <c r="U1960" t="s">
        <v>8295</v>
      </c>
      <c r="V1960">
        <f t="shared" si="248"/>
        <v>1356</v>
      </c>
      <c r="W1960" s="21" t="str">
        <f t="shared" si="249"/>
        <v xml:space="preserve"> </v>
      </c>
      <c r="X1960" s="21" t="str">
        <f t="shared" si="250"/>
        <v xml:space="preserve"> </v>
      </c>
    </row>
    <row r="1961" spans="1:24" ht="57.6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243"/>
        <v>41913</v>
      </c>
      <c r="K1961">
        <v>1408565860</v>
      </c>
      <c r="L1961" s="10">
        <f t="shared" si="244"/>
        <v>41871.845601851855</v>
      </c>
      <c r="M1961" s="11">
        <f t="shared" si="245"/>
        <v>41.154398148144537</v>
      </c>
      <c r="N1961" t="b">
        <v>1</v>
      </c>
      <c r="O1961" s="9">
        <f t="shared" si="246"/>
        <v>1.5673440000000001</v>
      </c>
      <c r="P1961" s="14">
        <f t="shared" si="247"/>
        <v>36.965660377358489</v>
      </c>
      <c r="Q1961" s="14" t="s">
        <v>8323</v>
      </c>
      <c r="R1961" s="14" t="s">
        <v>8353</v>
      </c>
      <c r="S1961">
        <v>424</v>
      </c>
      <c r="T1961" t="b">
        <v>1</v>
      </c>
      <c r="U1961" t="s">
        <v>8295</v>
      </c>
      <c r="V1961">
        <f t="shared" si="248"/>
        <v>424</v>
      </c>
      <c r="W1961" s="21" t="str">
        <f t="shared" si="249"/>
        <v xml:space="preserve"> </v>
      </c>
      <c r="X1961" s="21" t="str">
        <f t="shared" si="250"/>
        <v xml:space="preserve"> </v>
      </c>
    </row>
    <row r="1962" spans="1:24" ht="43.2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243"/>
        <v>41994.362743055557</v>
      </c>
      <c r="K1962">
        <v>1416559341</v>
      </c>
      <c r="L1962" s="10">
        <f t="shared" si="244"/>
        <v>41964.362743055557</v>
      </c>
      <c r="M1962" s="11">
        <f t="shared" si="245"/>
        <v>30</v>
      </c>
      <c r="N1962" t="b">
        <v>1</v>
      </c>
      <c r="O1962" s="9">
        <f t="shared" si="246"/>
        <v>1.1790285714285715</v>
      </c>
      <c r="P1962" s="14">
        <f t="shared" si="247"/>
        <v>2500.969696969697</v>
      </c>
      <c r="Q1962" s="14" t="s">
        <v>8323</v>
      </c>
      <c r="R1962" s="14" t="s">
        <v>8353</v>
      </c>
      <c r="S1962">
        <v>33</v>
      </c>
      <c r="T1962" t="b">
        <v>1</v>
      </c>
      <c r="U1962" t="s">
        <v>8295</v>
      </c>
      <c r="V1962">
        <f t="shared" si="248"/>
        <v>33</v>
      </c>
      <c r="W1962" s="21" t="str">
        <f t="shared" si="249"/>
        <v xml:space="preserve"> </v>
      </c>
      <c r="X1962" s="21" t="str">
        <f t="shared" si="250"/>
        <v xml:space="preserve"> </v>
      </c>
    </row>
    <row r="1963" spans="1:24" ht="43.2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243"/>
        <v>41188.165972222225</v>
      </c>
      <c r="K1963">
        <v>1346042417</v>
      </c>
      <c r="L1963" s="10">
        <f t="shared" si="244"/>
        <v>41148.194641203707</v>
      </c>
      <c r="M1963" s="11">
        <f t="shared" si="245"/>
        <v>39.971331018517958</v>
      </c>
      <c r="N1963" t="b">
        <v>1</v>
      </c>
      <c r="O1963" s="9">
        <f t="shared" si="246"/>
        <v>11.053811999999999</v>
      </c>
      <c r="P1963" s="14">
        <f t="shared" si="247"/>
        <v>67.690214329454989</v>
      </c>
      <c r="Q1963" s="14" t="s">
        <v>8323</v>
      </c>
      <c r="R1963" s="14" t="s">
        <v>8353</v>
      </c>
      <c r="S1963">
        <v>1633</v>
      </c>
      <c r="T1963" t="b">
        <v>1</v>
      </c>
      <c r="U1963" t="s">
        <v>8295</v>
      </c>
      <c r="V1963">
        <f t="shared" si="248"/>
        <v>1633</v>
      </c>
      <c r="W1963" s="21" t="str">
        <f t="shared" si="249"/>
        <v xml:space="preserve"> </v>
      </c>
      <c r="X1963" s="21" t="str">
        <f t="shared" si="250"/>
        <v xml:space="preserve"> </v>
      </c>
    </row>
    <row r="1964" spans="1:24" ht="43.2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243"/>
        <v>41772.780509259261</v>
      </c>
      <c r="K1964">
        <v>1397414636</v>
      </c>
      <c r="L1964" s="10">
        <f t="shared" si="244"/>
        <v>41742.780509259261</v>
      </c>
      <c r="M1964" s="11">
        <f t="shared" si="245"/>
        <v>30</v>
      </c>
      <c r="N1964" t="b">
        <v>1</v>
      </c>
      <c r="O1964" s="9">
        <f t="shared" si="246"/>
        <v>1.9292499999999999</v>
      </c>
      <c r="P1964" s="14">
        <f t="shared" si="247"/>
        <v>63.04738562091503</v>
      </c>
      <c r="Q1964" s="14" t="s">
        <v>8323</v>
      </c>
      <c r="R1964" s="14" t="s">
        <v>8353</v>
      </c>
      <c r="S1964">
        <v>306</v>
      </c>
      <c r="T1964" t="b">
        <v>1</v>
      </c>
      <c r="U1964" t="s">
        <v>8295</v>
      </c>
      <c r="V1964">
        <f t="shared" si="248"/>
        <v>306</v>
      </c>
      <c r="W1964" s="21" t="str">
        <f t="shared" si="249"/>
        <v xml:space="preserve"> </v>
      </c>
      <c r="X1964" s="21" t="str">
        <f t="shared" si="250"/>
        <v xml:space="preserve"> </v>
      </c>
    </row>
    <row r="1965" spans="1:24" ht="43.2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243"/>
        <v>41898.429791666669</v>
      </c>
      <c r="K1965">
        <v>1407838734</v>
      </c>
      <c r="L1965" s="10">
        <f t="shared" si="244"/>
        <v>41863.429791666669</v>
      </c>
      <c r="M1965" s="11">
        <f t="shared" si="245"/>
        <v>35</v>
      </c>
      <c r="N1965" t="b">
        <v>1</v>
      </c>
      <c r="O1965" s="9">
        <f t="shared" si="246"/>
        <v>1.268842105263158</v>
      </c>
      <c r="P1965" s="14">
        <f t="shared" si="247"/>
        <v>117.6</v>
      </c>
      <c r="Q1965" s="14" t="s">
        <v>8323</v>
      </c>
      <c r="R1965" s="14" t="s">
        <v>8353</v>
      </c>
      <c r="S1965">
        <v>205</v>
      </c>
      <c r="T1965" t="b">
        <v>1</v>
      </c>
      <c r="U1965" t="s">
        <v>8295</v>
      </c>
      <c r="V1965">
        <f t="shared" si="248"/>
        <v>205</v>
      </c>
      <c r="W1965" s="21" t="str">
        <f t="shared" si="249"/>
        <v xml:space="preserve"> </v>
      </c>
      <c r="X1965" s="21" t="str">
        <f t="shared" si="250"/>
        <v xml:space="preserve"> </v>
      </c>
    </row>
    <row r="1966" spans="1:24" ht="43.2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243"/>
        <v>42482.272824074069</v>
      </c>
      <c r="K1966">
        <v>1458714772</v>
      </c>
      <c r="L1966" s="10">
        <f t="shared" si="244"/>
        <v>42452.272824074069</v>
      </c>
      <c r="M1966" s="11">
        <f t="shared" si="245"/>
        <v>30</v>
      </c>
      <c r="N1966" t="b">
        <v>1</v>
      </c>
      <c r="O1966" s="9">
        <f t="shared" si="246"/>
        <v>2.5957748878923765</v>
      </c>
      <c r="P1966" s="14">
        <f t="shared" si="247"/>
        <v>180.75185011709601</v>
      </c>
      <c r="Q1966" s="14" t="s">
        <v>8323</v>
      </c>
      <c r="R1966" s="14" t="s">
        <v>8353</v>
      </c>
      <c r="S1966">
        <v>1281</v>
      </c>
      <c r="T1966" t="b">
        <v>1</v>
      </c>
      <c r="U1966" t="s">
        <v>8295</v>
      </c>
      <c r="V1966">
        <f t="shared" si="248"/>
        <v>1281</v>
      </c>
      <c r="W1966" s="21" t="str">
        <f t="shared" si="249"/>
        <v xml:space="preserve"> </v>
      </c>
      <c r="X1966" s="21" t="str">
        <f t="shared" si="250"/>
        <v xml:space="preserve"> </v>
      </c>
    </row>
    <row r="1967" spans="1:24" ht="43.2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243"/>
        <v>40920.041666666664</v>
      </c>
      <c r="K1967">
        <v>1324433310</v>
      </c>
      <c r="L1967" s="10">
        <f t="shared" si="244"/>
        <v>40898.089236111111</v>
      </c>
      <c r="M1967" s="11">
        <f t="shared" si="245"/>
        <v>21.952430555553292</v>
      </c>
      <c r="N1967" t="b">
        <v>1</v>
      </c>
      <c r="O1967" s="9">
        <f t="shared" si="246"/>
        <v>2.6227999999999998</v>
      </c>
      <c r="P1967" s="14">
        <f t="shared" si="247"/>
        <v>127.32038834951456</v>
      </c>
      <c r="Q1967" s="14" t="s">
        <v>8323</v>
      </c>
      <c r="R1967" s="14" t="s">
        <v>8353</v>
      </c>
      <c r="S1967">
        <v>103</v>
      </c>
      <c r="T1967" t="b">
        <v>1</v>
      </c>
      <c r="U1967" t="s">
        <v>8295</v>
      </c>
      <c r="V1967">
        <f t="shared" si="248"/>
        <v>103</v>
      </c>
      <c r="W1967" s="21" t="str">
        <f t="shared" si="249"/>
        <v xml:space="preserve"> </v>
      </c>
      <c r="X1967" s="21" t="str">
        <f t="shared" si="250"/>
        <v xml:space="preserve"> </v>
      </c>
    </row>
    <row r="1968" spans="1:24" ht="43.2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243"/>
        <v>41865.540486111109</v>
      </c>
      <c r="K1968">
        <v>1405429098</v>
      </c>
      <c r="L1968" s="10">
        <f t="shared" si="244"/>
        <v>41835.540486111109</v>
      </c>
      <c r="M1968" s="11">
        <f t="shared" si="245"/>
        <v>30</v>
      </c>
      <c r="N1968" t="b">
        <v>1</v>
      </c>
      <c r="O1968" s="9">
        <f t="shared" si="246"/>
        <v>2.0674309000000002</v>
      </c>
      <c r="P1968" s="14">
        <f t="shared" si="247"/>
        <v>136.6444745538665</v>
      </c>
      <c r="Q1968" s="14" t="s">
        <v>8323</v>
      </c>
      <c r="R1968" s="14" t="s">
        <v>8353</v>
      </c>
      <c r="S1968">
        <v>1513</v>
      </c>
      <c r="T1968" t="b">
        <v>1</v>
      </c>
      <c r="U1968" t="s">
        <v>8295</v>
      </c>
      <c r="V1968">
        <f t="shared" si="248"/>
        <v>1513</v>
      </c>
      <c r="W1968" s="21" t="str">
        <f t="shared" si="249"/>
        <v xml:space="preserve"> </v>
      </c>
      <c r="X1968" s="21" t="str">
        <f t="shared" si="250"/>
        <v xml:space="preserve"> </v>
      </c>
    </row>
    <row r="1969" spans="1:24" ht="43.2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243"/>
        <v>41760.663530092592</v>
      </c>
      <c r="K1969">
        <v>1396367729</v>
      </c>
      <c r="L1969" s="10">
        <f t="shared" si="244"/>
        <v>41730.663530092592</v>
      </c>
      <c r="M1969" s="11">
        <f t="shared" si="245"/>
        <v>30</v>
      </c>
      <c r="N1969" t="b">
        <v>1</v>
      </c>
      <c r="O1969" s="9">
        <f t="shared" si="246"/>
        <v>3.7012999999999998</v>
      </c>
      <c r="P1969" s="14">
        <f t="shared" si="247"/>
        <v>182.78024691358024</v>
      </c>
      <c r="Q1969" s="14" t="s">
        <v>8323</v>
      </c>
      <c r="R1969" s="14" t="s">
        <v>8353</v>
      </c>
      <c r="S1969">
        <v>405</v>
      </c>
      <c r="T1969" t="b">
        <v>1</v>
      </c>
      <c r="U1969" t="s">
        <v>8295</v>
      </c>
      <c r="V1969">
        <f t="shared" si="248"/>
        <v>405</v>
      </c>
      <c r="W1969" s="21" t="str">
        <f t="shared" si="249"/>
        <v xml:space="preserve"> </v>
      </c>
      <c r="X1969" s="21" t="str">
        <f t="shared" si="250"/>
        <v xml:space="preserve"> </v>
      </c>
    </row>
    <row r="1970" spans="1:24" ht="28.8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243"/>
        <v>42707.628645833334</v>
      </c>
      <c r="K1970">
        <v>1478095515</v>
      </c>
      <c r="L1970" s="10">
        <f t="shared" si="244"/>
        <v>42676.586979166663</v>
      </c>
      <c r="M1970" s="11">
        <f t="shared" si="245"/>
        <v>31.041666666671517</v>
      </c>
      <c r="N1970" t="b">
        <v>1</v>
      </c>
      <c r="O1970" s="9">
        <f t="shared" si="246"/>
        <v>2.8496600000000001</v>
      </c>
      <c r="P1970" s="14">
        <f t="shared" si="247"/>
        <v>279.37843137254902</v>
      </c>
      <c r="Q1970" s="14" t="s">
        <v>8323</v>
      </c>
      <c r="R1970" s="14" t="s">
        <v>8353</v>
      </c>
      <c r="S1970">
        <v>510</v>
      </c>
      <c r="T1970" t="b">
        <v>1</v>
      </c>
      <c r="U1970" t="s">
        <v>8295</v>
      </c>
      <c r="V1970">
        <f t="shared" si="248"/>
        <v>510</v>
      </c>
      <c r="W1970" s="21" t="str">
        <f t="shared" si="249"/>
        <v xml:space="preserve"> </v>
      </c>
      <c r="X1970" s="21" t="str">
        <f t="shared" si="250"/>
        <v xml:space="preserve"> </v>
      </c>
    </row>
    <row r="1971" spans="1:24" ht="43.2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243"/>
        <v>42587.792453703703</v>
      </c>
      <c r="K1971">
        <v>1467831668</v>
      </c>
      <c r="L1971" s="10">
        <f t="shared" si="244"/>
        <v>42557.792453703703</v>
      </c>
      <c r="M1971" s="11">
        <f t="shared" si="245"/>
        <v>30</v>
      </c>
      <c r="N1971" t="b">
        <v>1</v>
      </c>
      <c r="O1971" s="9">
        <f t="shared" si="246"/>
        <v>5.7907999999999999</v>
      </c>
      <c r="P1971" s="14">
        <f t="shared" si="247"/>
        <v>61.375728669846318</v>
      </c>
      <c r="Q1971" s="14" t="s">
        <v>8323</v>
      </c>
      <c r="R1971" s="14" t="s">
        <v>8353</v>
      </c>
      <c r="S1971">
        <v>1887</v>
      </c>
      <c r="T1971" t="b">
        <v>1</v>
      </c>
      <c r="U1971" t="s">
        <v>8295</v>
      </c>
      <c r="V1971">
        <f t="shared" si="248"/>
        <v>1887</v>
      </c>
      <c r="W1971" s="21" t="str">
        <f t="shared" si="249"/>
        <v xml:space="preserve"> </v>
      </c>
      <c r="X1971" s="21" t="str">
        <f t="shared" si="250"/>
        <v xml:space="preserve"> </v>
      </c>
    </row>
    <row r="1972" spans="1:24" ht="43.2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243"/>
        <v>41384.151631944449</v>
      </c>
      <c r="K1972">
        <v>1361248701</v>
      </c>
      <c r="L1972" s="10">
        <f t="shared" si="244"/>
        <v>41324.193298611113</v>
      </c>
      <c r="M1972" s="11">
        <f t="shared" si="245"/>
        <v>59.958333333335759</v>
      </c>
      <c r="N1972" t="b">
        <v>1</v>
      </c>
      <c r="O1972" s="9">
        <f t="shared" si="246"/>
        <v>11.318</v>
      </c>
      <c r="P1972" s="14">
        <f t="shared" si="247"/>
        <v>80.727532097004286</v>
      </c>
      <c r="Q1972" s="14" t="s">
        <v>8323</v>
      </c>
      <c r="R1972" s="14" t="s">
        <v>8353</v>
      </c>
      <c r="S1972">
        <v>701</v>
      </c>
      <c r="T1972" t="b">
        <v>1</v>
      </c>
      <c r="U1972" t="s">
        <v>8295</v>
      </c>
      <c r="V1972">
        <f t="shared" si="248"/>
        <v>701</v>
      </c>
      <c r="W1972" s="21" t="str">
        <f t="shared" si="249"/>
        <v xml:space="preserve"> </v>
      </c>
      <c r="X1972" s="21" t="str">
        <f t="shared" si="250"/>
        <v xml:space="preserve"> </v>
      </c>
    </row>
    <row r="1973" spans="1:24" ht="43.2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243"/>
        <v>41593.166666666664</v>
      </c>
      <c r="K1973">
        <v>1381752061</v>
      </c>
      <c r="L1973" s="10">
        <f t="shared" si="244"/>
        <v>41561.500706018516</v>
      </c>
      <c r="M1973" s="11">
        <f t="shared" si="245"/>
        <v>31.66596064814803</v>
      </c>
      <c r="N1973" t="b">
        <v>1</v>
      </c>
      <c r="O1973" s="9">
        <f t="shared" si="246"/>
        <v>2.6302771750000002</v>
      </c>
      <c r="P1973" s="14">
        <f t="shared" si="247"/>
        <v>272.35590732591254</v>
      </c>
      <c r="Q1973" s="14" t="s">
        <v>8323</v>
      </c>
      <c r="R1973" s="14" t="s">
        <v>8353</v>
      </c>
      <c r="S1973">
        <v>3863</v>
      </c>
      <c r="T1973" t="b">
        <v>1</v>
      </c>
      <c r="U1973" t="s">
        <v>8295</v>
      </c>
      <c r="V1973">
        <f t="shared" si="248"/>
        <v>3863</v>
      </c>
      <c r="W1973" s="21" t="str">
        <f t="shared" si="249"/>
        <v xml:space="preserve"> </v>
      </c>
      <c r="X1973" s="21" t="str">
        <f t="shared" si="250"/>
        <v xml:space="preserve"> </v>
      </c>
    </row>
    <row r="1974" spans="1:24" ht="43.2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243"/>
        <v>41231.053749999999</v>
      </c>
      <c r="K1974">
        <v>1350605844</v>
      </c>
      <c r="L1974" s="10">
        <f t="shared" si="244"/>
        <v>41201.012083333335</v>
      </c>
      <c r="M1974" s="11">
        <f t="shared" si="245"/>
        <v>30.041666666664241</v>
      </c>
      <c r="N1974" t="b">
        <v>1</v>
      </c>
      <c r="O1974" s="9">
        <f t="shared" si="246"/>
        <v>6.7447999999999997</v>
      </c>
      <c r="P1974" s="14">
        <f t="shared" si="247"/>
        <v>70.848739495798313</v>
      </c>
      <c r="Q1974" s="14" t="s">
        <v>8323</v>
      </c>
      <c r="R1974" s="14" t="s">
        <v>8353</v>
      </c>
      <c r="S1974">
        <v>238</v>
      </c>
      <c r="T1974" t="b">
        <v>1</v>
      </c>
      <c r="U1974" t="s">
        <v>8295</v>
      </c>
      <c r="V1974">
        <f t="shared" si="248"/>
        <v>238</v>
      </c>
      <c r="W1974" s="21" t="str">
        <f t="shared" si="249"/>
        <v xml:space="preserve"> </v>
      </c>
      <c r="X1974" s="21" t="str">
        <f t="shared" si="250"/>
        <v xml:space="preserve"> </v>
      </c>
    </row>
    <row r="1975" spans="1:24" ht="43.2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243"/>
        <v>42588.291666666672</v>
      </c>
      <c r="K1975">
        <v>1467134464</v>
      </c>
      <c r="L1975" s="10">
        <f t="shared" si="244"/>
        <v>42549.722962962958</v>
      </c>
      <c r="M1975" s="11">
        <f t="shared" si="245"/>
        <v>38.568703703713254</v>
      </c>
      <c r="N1975" t="b">
        <v>1</v>
      </c>
      <c r="O1975" s="9">
        <f t="shared" si="246"/>
        <v>2.5683081313131315</v>
      </c>
      <c r="P1975" s="14">
        <f t="shared" si="247"/>
        <v>247.94003412969283</v>
      </c>
      <c r="Q1975" s="14" t="s">
        <v>8323</v>
      </c>
      <c r="R1975" s="14" t="s">
        <v>8353</v>
      </c>
      <c r="S1975">
        <v>2051</v>
      </c>
      <c r="T1975" t="b">
        <v>1</v>
      </c>
      <c r="U1975" t="s">
        <v>8295</v>
      </c>
      <c r="V1975">
        <f t="shared" si="248"/>
        <v>2051</v>
      </c>
      <c r="W1975" s="21" t="str">
        <f t="shared" si="249"/>
        <v xml:space="preserve"> </v>
      </c>
      <c r="X1975" s="21" t="str">
        <f t="shared" si="250"/>
        <v xml:space="preserve"> </v>
      </c>
    </row>
    <row r="1976" spans="1:24" ht="43.2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243"/>
        <v>41505.334131944444</v>
      </c>
      <c r="K1976">
        <v>1371715269</v>
      </c>
      <c r="L1976" s="10">
        <f t="shared" si="244"/>
        <v>41445.334131944444</v>
      </c>
      <c r="M1976" s="11">
        <f t="shared" si="245"/>
        <v>60</v>
      </c>
      <c r="N1976" t="b">
        <v>1</v>
      </c>
      <c r="O1976" s="9">
        <f t="shared" si="246"/>
        <v>3.7549600000000001</v>
      </c>
      <c r="P1976" s="14">
        <f t="shared" si="247"/>
        <v>186.81393034825871</v>
      </c>
      <c r="Q1976" s="14" t="s">
        <v>8323</v>
      </c>
      <c r="R1976" s="14" t="s">
        <v>8353</v>
      </c>
      <c r="S1976">
        <v>402</v>
      </c>
      <c r="T1976" t="b">
        <v>1</v>
      </c>
      <c r="U1976" t="s">
        <v>8295</v>
      </c>
      <c r="V1976">
        <f t="shared" si="248"/>
        <v>402</v>
      </c>
      <c r="W1976" s="21" t="str">
        <f t="shared" si="249"/>
        <v xml:space="preserve"> </v>
      </c>
      <c r="X1976" s="21" t="str">
        <f t="shared" si="250"/>
        <v xml:space="preserve"> </v>
      </c>
    </row>
    <row r="1977" spans="1:24" ht="28.8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243"/>
        <v>41343.755219907405</v>
      </c>
      <c r="K1977">
        <v>1360346851</v>
      </c>
      <c r="L1977" s="10">
        <f t="shared" si="244"/>
        <v>41313.755219907405</v>
      </c>
      <c r="M1977" s="11">
        <f t="shared" si="245"/>
        <v>30</v>
      </c>
      <c r="N1977" t="b">
        <v>1</v>
      </c>
      <c r="O1977" s="9">
        <f t="shared" si="246"/>
        <v>2.0870837499999997</v>
      </c>
      <c r="P1977" s="14">
        <f t="shared" si="247"/>
        <v>131.98948616600788</v>
      </c>
      <c r="Q1977" s="14" t="s">
        <v>8323</v>
      </c>
      <c r="R1977" s="14" t="s">
        <v>8353</v>
      </c>
      <c r="S1977">
        <v>253</v>
      </c>
      <c r="T1977" t="b">
        <v>1</v>
      </c>
      <c r="U1977" t="s">
        <v>8295</v>
      </c>
      <c r="V1977">
        <f t="shared" si="248"/>
        <v>253</v>
      </c>
      <c r="W1977" s="21" t="str">
        <f t="shared" si="249"/>
        <v xml:space="preserve"> </v>
      </c>
      <c r="X1977" s="21" t="str">
        <f t="shared" si="250"/>
        <v xml:space="preserve"> </v>
      </c>
    </row>
    <row r="1978" spans="1:24" ht="28.8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243"/>
        <v>41468.899594907409</v>
      </c>
      <c r="K1978">
        <v>1371159325</v>
      </c>
      <c r="L1978" s="10">
        <f t="shared" si="244"/>
        <v>41438.899594907409</v>
      </c>
      <c r="M1978" s="11">
        <f t="shared" si="245"/>
        <v>30</v>
      </c>
      <c r="N1978" t="b">
        <v>1</v>
      </c>
      <c r="O1978" s="9">
        <f t="shared" si="246"/>
        <v>3.4660000000000002</v>
      </c>
      <c r="P1978" s="14">
        <f t="shared" si="247"/>
        <v>29.310782241014799</v>
      </c>
      <c r="Q1978" s="14" t="s">
        <v>8323</v>
      </c>
      <c r="R1978" s="14" t="s">
        <v>8353</v>
      </c>
      <c r="S1978">
        <v>473</v>
      </c>
      <c r="T1978" t="b">
        <v>1</v>
      </c>
      <c r="U1978" t="s">
        <v>8295</v>
      </c>
      <c r="V1978">
        <f t="shared" si="248"/>
        <v>473</v>
      </c>
      <c r="W1978" s="21" t="str">
        <f t="shared" si="249"/>
        <v xml:space="preserve"> </v>
      </c>
      <c r="X1978" s="21" t="str">
        <f t="shared" si="250"/>
        <v xml:space="preserve"> </v>
      </c>
    </row>
    <row r="1979" spans="1:24" ht="43.2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243"/>
        <v>42357.332638888889</v>
      </c>
      <c r="K1979">
        <v>1446527540</v>
      </c>
      <c r="L1979" s="10">
        <f t="shared" si="244"/>
        <v>42311.216898148152</v>
      </c>
      <c r="M1979" s="11">
        <f t="shared" si="245"/>
        <v>46.115740740737238</v>
      </c>
      <c r="N1979" t="b">
        <v>1</v>
      </c>
      <c r="O1979" s="9">
        <f t="shared" si="246"/>
        <v>4.0232999999999999</v>
      </c>
      <c r="P1979" s="14">
        <f t="shared" si="247"/>
        <v>245.02436053593178</v>
      </c>
      <c r="Q1979" s="14" t="s">
        <v>8323</v>
      </c>
      <c r="R1979" s="14" t="s">
        <v>8353</v>
      </c>
      <c r="S1979">
        <v>821</v>
      </c>
      <c r="T1979" t="b">
        <v>1</v>
      </c>
      <c r="U1979" t="s">
        <v>8295</v>
      </c>
      <c r="V1979">
        <f t="shared" si="248"/>
        <v>821</v>
      </c>
      <c r="W1979" s="21" t="str">
        <f t="shared" si="249"/>
        <v xml:space="preserve"> </v>
      </c>
      <c r="X1979" s="21" t="str">
        <f t="shared" si="250"/>
        <v xml:space="preserve"> </v>
      </c>
    </row>
    <row r="1980" spans="1:24" ht="43.2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243"/>
        <v>41072.291666666664</v>
      </c>
      <c r="K1980">
        <v>1336627492</v>
      </c>
      <c r="L1980" s="10">
        <f t="shared" si="244"/>
        <v>41039.225601851853</v>
      </c>
      <c r="M1980" s="11">
        <f t="shared" si="245"/>
        <v>33.066064814811398</v>
      </c>
      <c r="N1980" t="b">
        <v>1</v>
      </c>
      <c r="O1980" s="9">
        <f t="shared" si="246"/>
        <v>10.2684514</v>
      </c>
      <c r="P1980" s="14">
        <f t="shared" si="247"/>
        <v>1323.2540463917526</v>
      </c>
      <c r="Q1980" s="14" t="s">
        <v>8323</v>
      </c>
      <c r="R1980" s="14" t="s">
        <v>8353</v>
      </c>
      <c r="S1980">
        <v>388</v>
      </c>
      <c r="T1980" t="b">
        <v>1</v>
      </c>
      <c r="U1980" t="s">
        <v>8295</v>
      </c>
      <c r="V1980">
        <f t="shared" si="248"/>
        <v>388</v>
      </c>
      <c r="W1980" s="21" t="str">
        <f t="shared" si="249"/>
        <v xml:space="preserve"> </v>
      </c>
      <c r="X1980" s="21" t="str">
        <f t="shared" si="250"/>
        <v xml:space="preserve"> </v>
      </c>
    </row>
    <row r="1981" spans="1:24" ht="43.2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243"/>
        <v>42327.207638888889</v>
      </c>
      <c r="K1981">
        <v>1444734146</v>
      </c>
      <c r="L1981" s="10">
        <f t="shared" si="244"/>
        <v>42290.460023148145</v>
      </c>
      <c r="M1981" s="11">
        <f t="shared" si="245"/>
        <v>36.74761574074364</v>
      </c>
      <c r="N1981" t="b">
        <v>1</v>
      </c>
      <c r="O1981" s="9">
        <f t="shared" si="246"/>
        <v>1.14901155</v>
      </c>
      <c r="P1981" s="14">
        <f t="shared" si="247"/>
        <v>282.65966789667897</v>
      </c>
      <c r="Q1981" s="14" t="s">
        <v>8323</v>
      </c>
      <c r="R1981" s="14" t="s">
        <v>8353</v>
      </c>
      <c r="S1981">
        <v>813</v>
      </c>
      <c r="T1981" t="b">
        <v>1</v>
      </c>
      <c r="U1981" t="s">
        <v>8295</v>
      </c>
      <c r="V1981">
        <f t="shared" si="248"/>
        <v>813</v>
      </c>
      <c r="W1981" s="21" t="str">
        <f t="shared" si="249"/>
        <v xml:space="preserve"> </v>
      </c>
      <c r="X1981" s="21" t="str">
        <f t="shared" si="250"/>
        <v xml:space="preserve"> </v>
      </c>
    </row>
    <row r="1982" spans="1:24" ht="28.8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243"/>
        <v>42463.500717592593</v>
      </c>
      <c r="K1982">
        <v>1456232462</v>
      </c>
      <c r="L1982" s="10">
        <f t="shared" si="244"/>
        <v>42423.542384259257</v>
      </c>
      <c r="M1982" s="11">
        <f t="shared" si="245"/>
        <v>39.958333333335759</v>
      </c>
      <c r="N1982" t="b">
        <v>1</v>
      </c>
      <c r="O1982" s="9">
        <f t="shared" si="246"/>
        <v>3.5482402000000004</v>
      </c>
      <c r="P1982" s="14">
        <f t="shared" si="247"/>
        <v>91.214401028277635</v>
      </c>
      <c r="Q1982" s="14" t="s">
        <v>8323</v>
      </c>
      <c r="R1982" s="14" t="s">
        <v>8353</v>
      </c>
      <c r="S1982">
        <v>1945</v>
      </c>
      <c r="T1982" t="b">
        <v>1</v>
      </c>
      <c r="U1982" t="s">
        <v>8295</v>
      </c>
      <c r="V1982">
        <f t="shared" si="248"/>
        <v>1945</v>
      </c>
      <c r="W1982" s="21" t="str">
        <f t="shared" si="249"/>
        <v xml:space="preserve"> </v>
      </c>
      <c r="X1982" s="21" t="str">
        <f t="shared" si="250"/>
        <v xml:space="preserve"> </v>
      </c>
    </row>
    <row r="1983" spans="1:24" ht="43.2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243"/>
        <v>41829.725289351853</v>
      </c>
      <c r="K1983">
        <v>1402334665</v>
      </c>
      <c r="L1983" s="10">
        <f t="shared" si="244"/>
        <v>41799.725289351853</v>
      </c>
      <c r="M1983" s="11">
        <f t="shared" si="245"/>
        <v>30</v>
      </c>
      <c r="N1983" t="b">
        <v>0</v>
      </c>
      <c r="O1983" s="9">
        <f t="shared" si="246"/>
        <v>5.0799999999999998E-2</v>
      </c>
      <c r="P1983" s="14">
        <f t="shared" si="247"/>
        <v>31.75</v>
      </c>
      <c r="Q1983" s="14" t="s">
        <v>8342</v>
      </c>
      <c r="R1983" s="14" t="s">
        <v>8354</v>
      </c>
      <c r="S1983">
        <v>12</v>
      </c>
      <c r="T1983" t="b">
        <v>0</v>
      </c>
      <c r="U1983" t="s">
        <v>8296</v>
      </c>
      <c r="V1983" t="str">
        <f t="shared" si="248"/>
        <v xml:space="preserve"> </v>
      </c>
      <c r="W1983" s="21">
        <f t="shared" si="249"/>
        <v>12</v>
      </c>
      <c r="X1983" s="21" t="str">
        <f t="shared" si="250"/>
        <v xml:space="preserve"> </v>
      </c>
    </row>
    <row r="1984" spans="1:24" ht="43.2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243"/>
        <v>42708.628321759257</v>
      </c>
      <c r="K1984">
        <v>1478268287</v>
      </c>
      <c r="L1984" s="10">
        <f t="shared" si="244"/>
        <v>42678.586655092593</v>
      </c>
      <c r="M1984" s="11">
        <f t="shared" si="245"/>
        <v>30.041666666664241</v>
      </c>
      <c r="N1984" t="b">
        <v>0</v>
      </c>
      <c r="O1984" s="9">
        <f t="shared" si="246"/>
        <v>0</v>
      </c>
      <c r="P1984" s="14">
        <f t="shared" si="247"/>
        <v>0</v>
      </c>
      <c r="Q1984" s="14" t="s">
        <v>8342</v>
      </c>
      <c r="R1984" s="14" t="s">
        <v>8354</v>
      </c>
      <c r="S1984">
        <v>0</v>
      </c>
      <c r="T1984" t="b">
        <v>0</v>
      </c>
      <c r="U1984" t="s">
        <v>8296</v>
      </c>
      <c r="V1984" t="str">
        <f t="shared" si="248"/>
        <v xml:space="preserve"> </v>
      </c>
      <c r="W1984" s="21">
        <f t="shared" si="249"/>
        <v>0</v>
      </c>
      <c r="X1984" s="21" t="str">
        <f t="shared" si="250"/>
        <v xml:space="preserve"> </v>
      </c>
    </row>
    <row r="1985" spans="1:24" ht="43.2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243"/>
        <v>42615.291666666672</v>
      </c>
      <c r="K1985">
        <v>1470874618</v>
      </c>
      <c r="L1985" s="10">
        <f t="shared" si="244"/>
        <v>42593.011782407411</v>
      </c>
      <c r="M1985" s="11">
        <f t="shared" si="245"/>
        <v>22.279884259260143</v>
      </c>
      <c r="N1985" t="b">
        <v>0</v>
      </c>
      <c r="O1985" s="9">
        <f t="shared" si="246"/>
        <v>4.2999999999999997E-2</v>
      </c>
      <c r="P1985" s="14">
        <f t="shared" si="247"/>
        <v>88.6875</v>
      </c>
      <c r="Q1985" s="14" t="s">
        <v>8342</v>
      </c>
      <c r="R1985" s="14" t="s">
        <v>8354</v>
      </c>
      <c r="S1985">
        <v>16</v>
      </c>
      <c r="T1985" t="b">
        <v>0</v>
      </c>
      <c r="U1985" t="s">
        <v>8296</v>
      </c>
      <c r="V1985" t="str">
        <f t="shared" si="248"/>
        <v xml:space="preserve"> </v>
      </c>
      <c r="W1985" s="21">
        <f t="shared" si="249"/>
        <v>16</v>
      </c>
      <c r="X1985" s="21" t="str">
        <f t="shared" si="250"/>
        <v xml:space="preserve"> </v>
      </c>
    </row>
    <row r="1986" spans="1:24" ht="57.6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ref="J1986:J2049" si="251">(((I1986/60)/60)/24)+DATE(1970,1,1)</f>
        <v>41973.831956018519</v>
      </c>
      <c r="K1986">
        <v>1412189881</v>
      </c>
      <c r="L1986" s="10">
        <f t="shared" ref="L1986:L2049" si="252">(((K1986/60)/60)/24)+DATE(1970,1,1)</f>
        <v>41913.790289351848</v>
      </c>
      <c r="M1986" s="11">
        <f t="shared" ref="M1986:M2049" si="253">J1986-L1986</f>
        <v>60.041666666671517</v>
      </c>
      <c r="N1986" t="b">
        <v>0</v>
      </c>
      <c r="O1986" s="9">
        <f t="shared" ref="O1986:O2049" si="254">E1986/D1986</f>
        <v>0.21146666666666666</v>
      </c>
      <c r="P1986" s="14">
        <f t="shared" ref="P1986:P2049" si="255">IF(E1986&gt;0,(E1986/S1986),0)</f>
        <v>453.14285714285717</v>
      </c>
      <c r="Q1986" s="14" t="s">
        <v>8342</v>
      </c>
      <c r="R1986" s="14" t="s">
        <v>8354</v>
      </c>
      <c r="S1986">
        <v>7</v>
      </c>
      <c r="T1986" t="b">
        <v>0</v>
      </c>
      <c r="U1986" t="s">
        <v>8296</v>
      </c>
      <c r="V1986" t="str">
        <f t="shared" si="248"/>
        <v xml:space="preserve"> </v>
      </c>
      <c r="W1986" s="21">
        <f t="shared" si="249"/>
        <v>7</v>
      </c>
      <c r="X1986" s="21" t="str">
        <f t="shared" si="250"/>
        <v xml:space="preserve"> </v>
      </c>
    </row>
    <row r="1987" spans="1:24" ht="43.2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si="251"/>
        <v>42584.958333333328</v>
      </c>
      <c r="K1987">
        <v>1467650771</v>
      </c>
      <c r="L1987" s="10">
        <f t="shared" si="252"/>
        <v>42555.698738425926</v>
      </c>
      <c r="M1987" s="11">
        <f t="shared" si="253"/>
        <v>29.259594907402061</v>
      </c>
      <c r="N1987" t="b">
        <v>0</v>
      </c>
      <c r="O1987" s="9">
        <f t="shared" si="254"/>
        <v>3.1875000000000001E-2</v>
      </c>
      <c r="P1987" s="14">
        <f t="shared" si="255"/>
        <v>12.75</v>
      </c>
      <c r="Q1987" s="14" t="s">
        <v>8342</v>
      </c>
      <c r="R1987" s="14" t="s">
        <v>8354</v>
      </c>
      <c r="S1987">
        <v>4</v>
      </c>
      <c r="T1987" t="b">
        <v>0</v>
      </c>
      <c r="U1987" t="s">
        <v>8296</v>
      </c>
      <c r="V1987" t="str">
        <f t="shared" ref="V1987:V2050" si="256">IF(F1987 = "successful",S1987," ")</f>
        <v xml:space="preserve"> </v>
      </c>
      <c r="W1987" s="21">
        <f t="shared" ref="W1987:W2050" si="257">IF(F1987 = "failed",S1987," ")</f>
        <v>4</v>
      </c>
      <c r="X1987" s="21" t="str">
        <f t="shared" ref="X1987:X2050" si="258">IF(F1987 = "canceled",S1987," ")</f>
        <v xml:space="preserve"> </v>
      </c>
    </row>
    <row r="1988" spans="1:24" ht="43.2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251"/>
        <v>42443.392164351855</v>
      </c>
      <c r="K1988">
        <v>1455359083</v>
      </c>
      <c r="L1988" s="10">
        <f t="shared" si="252"/>
        <v>42413.433831018512</v>
      </c>
      <c r="M1988" s="11">
        <f t="shared" si="253"/>
        <v>29.958333333343035</v>
      </c>
      <c r="N1988" t="b">
        <v>0</v>
      </c>
      <c r="O1988" s="9">
        <f t="shared" si="254"/>
        <v>5.0000000000000001E-4</v>
      </c>
      <c r="P1988" s="14">
        <f t="shared" si="255"/>
        <v>1</v>
      </c>
      <c r="Q1988" s="14" t="s">
        <v>8342</v>
      </c>
      <c r="R1988" s="14" t="s">
        <v>8354</v>
      </c>
      <c r="S1988">
        <v>1</v>
      </c>
      <c r="T1988" t="b">
        <v>0</v>
      </c>
      <c r="U1988" t="s">
        <v>8296</v>
      </c>
      <c r="V1988" t="str">
        <f t="shared" si="256"/>
        <v xml:space="preserve"> </v>
      </c>
      <c r="W1988" s="21">
        <f t="shared" si="257"/>
        <v>1</v>
      </c>
      <c r="X1988" s="21" t="str">
        <f t="shared" si="258"/>
        <v xml:space="preserve"> </v>
      </c>
    </row>
    <row r="1989" spans="1:24" ht="28.8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251"/>
        <v>42064.639768518522</v>
      </c>
      <c r="K1989">
        <v>1422631276</v>
      </c>
      <c r="L1989" s="10">
        <f t="shared" si="252"/>
        <v>42034.639768518522</v>
      </c>
      <c r="M1989" s="11">
        <f t="shared" si="253"/>
        <v>30</v>
      </c>
      <c r="N1989" t="b">
        <v>0</v>
      </c>
      <c r="O1989" s="9">
        <f t="shared" si="254"/>
        <v>0.42472727272727273</v>
      </c>
      <c r="P1989" s="14">
        <f t="shared" si="255"/>
        <v>83.428571428571431</v>
      </c>
      <c r="Q1989" s="14" t="s">
        <v>8342</v>
      </c>
      <c r="R1989" s="14" t="s">
        <v>8354</v>
      </c>
      <c r="S1989">
        <v>28</v>
      </c>
      <c r="T1989" t="b">
        <v>0</v>
      </c>
      <c r="U1989" t="s">
        <v>8296</v>
      </c>
      <c r="V1989" t="str">
        <f t="shared" si="256"/>
        <v xml:space="preserve"> </v>
      </c>
      <c r="W1989" s="21">
        <f t="shared" si="257"/>
        <v>28</v>
      </c>
      <c r="X1989" s="21" t="str">
        <f t="shared" si="258"/>
        <v xml:space="preserve"> </v>
      </c>
    </row>
    <row r="1990" spans="1:24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251"/>
        <v>42236.763217592597</v>
      </c>
      <c r="K1990">
        <v>1437502742</v>
      </c>
      <c r="L1990" s="10">
        <f t="shared" si="252"/>
        <v>42206.763217592597</v>
      </c>
      <c r="M1990" s="11">
        <f t="shared" si="253"/>
        <v>30</v>
      </c>
      <c r="N1990" t="b">
        <v>0</v>
      </c>
      <c r="O1990" s="9">
        <f t="shared" si="254"/>
        <v>4.1666666666666666E-3</v>
      </c>
      <c r="P1990" s="14">
        <f t="shared" si="255"/>
        <v>25</v>
      </c>
      <c r="Q1990" s="14" t="s">
        <v>8342</v>
      </c>
      <c r="R1990" s="14" t="s">
        <v>8354</v>
      </c>
      <c r="S1990">
        <v>1</v>
      </c>
      <c r="T1990" t="b">
        <v>0</v>
      </c>
      <c r="U1990" t="s">
        <v>8296</v>
      </c>
      <c r="V1990" t="str">
        <f t="shared" si="256"/>
        <v xml:space="preserve"> </v>
      </c>
      <c r="W1990" s="21">
        <f t="shared" si="257"/>
        <v>1</v>
      </c>
      <c r="X1990" s="21" t="str">
        <f t="shared" si="258"/>
        <v xml:space="preserve"> </v>
      </c>
    </row>
    <row r="1991" spans="1:24" ht="43.2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251"/>
        <v>42715.680648148147</v>
      </c>
      <c r="K1991">
        <v>1478881208</v>
      </c>
      <c r="L1991" s="10">
        <f t="shared" si="252"/>
        <v>42685.680648148147</v>
      </c>
      <c r="M1991" s="11">
        <f t="shared" si="253"/>
        <v>30</v>
      </c>
      <c r="N1991" t="b">
        <v>0</v>
      </c>
      <c r="O1991" s="9">
        <f t="shared" si="254"/>
        <v>0.01</v>
      </c>
      <c r="P1991" s="14">
        <f t="shared" si="255"/>
        <v>50</v>
      </c>
      <c r="Q1991" s="14" t="s">
        <v>8342</v>
      </c>
      <c r="R1991" s="14" t="s">
        <v>8354</v>
      </c>
      <c r="S1991">
        <v>1</v>
      </c>
      <c r="T1991" t="b">
        <v>0</v>
      </c>
      <c r="U1991" t="s">
        <v>8296</v>
      </c>
      <c r="V1991" t="str">
        <f t="shared" si="256"/>
        <v xml:space="preserve"> </v>
      </c>
      <c r="W1991" s="21">
        <f t="shared" si="257"/>
        <v>1</v>
      </c>
      <c r="X1991" s="21" t="str">
        <f t="shared" si="258"/>
        <v xml:space="preserve"> </v>
      </c>
    </row>
    <row r="1992" spans="1:24" ht="43.2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251"/>
        <v>42413.195972222224</v>
      </c>
      <c r="K1992">
        <v>1454042532</v>
      </c>
      <c r="L1992" s="10">
        <f t="shared" si="252"/>
        <v>42398.195972222224</v>
      </c>
      <c r="M1992" s="11">
        <f t="shared" si="253"/>
        <v>15</v>
      </c>
      <c r="N1992" t="b">
        <v>0</v>
      </c>
      <c r="O1992" s="9">
        <f t="shared" si="254"/>
        <v>0.16966666666666666</v>
      </c>
      <c r="P1992" s="14">
        <f t="shared" si="255"/>
        <v>101.8</v>
      </c>
      <c r="Q1992" s="14" t="s">
        <v>8342</v>
      </c>
      <c r="R1992" s="14" t="s">
        <v>8354</v>
      </c>
      <c r="S1992">
        <v>5</v>
      </c>
      <c r="T1992" t="b">
        <v>0</v>
      </c>
      <c r="U1992" t="s">
        <v>8296</v>
      </c>
      <c r="V1992" t="str">
        <f t="shared" si="256"/>
        <v xml:space="preserve"> </v>
      </c>
      <c r="W1992" s="21">
        <f t="shared" si="257"/>
        <v>5</v>
      </c>
      <c r="X1992" s="21" t="str">
        <f t="shared" si="258"/>
        <v xml:space="preserve"> </v>
      </c>
    </row>
    <row r="1993" spans="1:24" ht="28.8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251"/>
        <v>42188.89335648148</v>
      </c>
      <c r="K1993">
        <v>1434144386</v>
      </c>
      <c r="L1993" s="10">
        <f t="shared" si="252"/>
        <v>42167.89335648148</v>
      </c>
      <c r="M1993" s="11">
        <f t="shared" si="253"/>
        <v>21</v>
      </c>
      <c r="N1993" t="b">
        <v>0</v>
      </c>
      <c r="O1993" s="9">
        <f t="shared" si="254"/>
        <v>7.0000000000000007E-2</v>
      </c>
      <c r="P1993" s="14">
        <f t="shared" si="255"/>
        <v>46.666666666666664</v>
      </c>
      <c r="Q1993" s="14" t="s">
        <v>8342</v>
      </c>
      <c r="R1993" s="14" t="s">
        <v>8354</v>
      </c>
      <c r="S1993">
        <v>3</v>
      </c>
      <c r="T1993" t="b">
        <v>0</v>
      </c>
      <c r="U1993" t="s">
        <v>8296</v>
      </c>
      <c r="V1993" t="str">
        <f t="shared" si="256"/>
        <v xml:space="preserve"> </v>
      </c>
      <c r="W1993" s="21">
        <f t="shared" si="257"/>
        <v>3</v>
      </c>
      <c r="X1993" s="21" t="str">
        <f t="shared" si="258"/>
        <v xml:space="preserve"> </v>
      </c>
    </row>
    <row r="1994" spans="1:24" ht="28.8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251"/>
        <v>42053.143414351856</v>
      </c>
      <c r="K1994">
        <v>1421637991</v>
      </c>
      <c r="L1994" s="10">
        <f t="shared" si="252"/>
        <v>42023.143414351856</v>
      </c>
      <c r="M1994" s="11">
        <f t="shared" si="253"/>
        <v>30</v>
      </c>
      <c r="N1994" t="b">
        <v>0</v>
      </c>
      <c r="O1994" s="9">
        <f t="shared" si="254"/>
        <v>1.3333333333333333E-3</v>
      </c>
      <c r="P1994" s="14">
        <f t="shared" si="255"/>
        <v>1</v>
      </c>
      <c r="Q1994" s="14" t="s">
        <v>8342</v>
      </c>
      <c r="R1994" s="14" t="s">
        <v>8354</v>
      </c>
      <c r="S1994">
        <v>2</v>
      </c>
      <c r="T1994" t="b">
        <v>0</v>
      </c>
      <c r="U1994" t="s">
        <v>8296</v>
      </c>
      <c r="V1994" t="str">
        <f t="shared" si="256"/>
        <v xml:space="preserve"> </v>
      </c>
      <c r="W1994" s="21">
        <f t="shared" si="257"/>
        <v>2</v>
      </c>
      <c r="X1994" s="21" t="str">
        <f t="shared" si="258"/>
        <v xml:space="preserve"> </v>
      </c>
    </row>
    <row r="1995" spans="1:24" ht="43.2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251"/>
        <v>42359.58839120371</v>
      </c>
      <c r="K1995">
        <v>1448114837</v>
      </c>
      <c r="L1995" s="10">
        <f t="shared" si="252"/>
        <v>42329.58839120371</v>
      </c>
      <c r="M1995" s="11">
        <f t="shared" si="253"/>
        <v>30</v>
      </c>
      <c r="N1995" t="b">
        <v>0</v>
      </c>
      <c r="O1995" s="9">
        <f t="shared" si="254"/>
        <v>0</v>
      </c>
      <c r="P1995" s="14">
        <f t="shared" si="255"/>
        <v>0</v>
      </c>
      <c r="Q1995" s="14" t="s">
        <v>8342</v>
      </c>
      <c r="R1995" s="14" t="s">
        <v>8354</v>
      </c>
      <c r="S1995">
        <v>0</v>
      </c>
      <c r="T1995" t="b">
        <v>0</v>
      </c>
      <c r="U1995" t="s">
        <v>8296</v>
      </c>
      <c r="V1995" t="str">
        <f t="shared" si="256"/>
        <v xml:space="preserve"> </v>
      </c>
      <c r="W1995" s="21">
        <f t="shared" si="257"/>
        <v>0</v>
      </c>
      <c r="X1995" s="21" t="str">
        <f t="shared" si="258"/>
        <v xml:space="preserve"> </v>
      </c>
    </row>
    <row r="1996" spans="1:24" ht="57.6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251"/>
        <v>42711.047939814816</v>
      </c>
      <c r="K1996">
        <v>1475885342</v>
      </c>
      <c r="L1996" s="10">
        <f t="shared" si="252"/>
        <v>42651.006273148145</v>
      </c>
      <c r="M1996" s="11">
        <f t="shared" si="253"/>
        <v>60.041666666671517</v>
      </c>
      <c r="N1996" t="b">
        <v>0</v>
      </c>
      <c r="O1996" s="9">
        <f t="shared" si="254"/>
        <v>0</v>
      </c>
      <c r="P1996" s="14">
        <f t="shared" si="255"/>
        <v>0</v>
      </c>
      <c r="Q1996" s="14" t="s">
        <v>8342</v>
      </c>
      <c r="R1996" s="14" t="s">
        <v>8354</v>
      </c>
      <c r="S1996">
        <v>0</v>
      </c>
      <c r="T1996" t="b">
        <v>0</v>
      </c>
      <c r="U1996" t="s">
        <v>8296</v>
      </c>
      <c r="V1996" t="str">
        <f t="shared" si="256"/>
        <v xml:space="preserve"> </v>
      </c>
      <c r="W1996" s="21">
        <f t="shared" si="257"/>
        <v>0</v>
      </c>
      <c r="X1996" s="21" t="str">
        <f t="shared" si="258"/>
        <v xml:space="preserve"> </v>
      </c>
    </row>
    <row r="1997" spans="1:24" ht="43.2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251"/>
        <v>42201.902037037042</v>
      </c>
      <c r="K1997">
        <v>1435354736</v>
      </c>
      <c r="L1997" s="10">
        <f t="shared" si="252"/>
        <v>42181.902037037042</v>
      </c>
      <c r="M1997" s="11">
        <f t="shared" si="253"/>
        <v>20</v>
      </c>
      <c r="N1997" t="b">
        <v>0</v>
      </c>
      <c r="O1997" s="9">
        <f t="shared" si="254"/>
        <v>7.8E-2</v>
      </c>
      <c r="P1997" s="14">
        <f t="shared" si="255"/>
        <v>26</v>
      </c>
      <c r="Q1997" s="14" t="s">
        <v>8342</v>
      </c>
      <c r="R1997" s="14" t="s">
        <v>8354</v>
      </c>
      <c r="S1997">
        <v>3</v>
      </c>
      <c r="T1997" t="b">
        <v>0</v>
      </c>
      <c r="U1997" t="s">
        <v>8296</v>
      </c>
      <c r="V1997" t="str">
        <f t="shared" si="256"/>
        <v xml:space="preserve"> </v>
      </c>
      <c r="W1997" s="21">
        <f t="shared" si="257"/>
        <v>3</v>
      </c>
      <c r="X1997" s="21" t="str">
        <f t="shared" si="258"/>
        <v xml:space="preserve"> </v>
      </c>
    </row>
    <row r="1998" spans="1:24" ht="57.6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251"/>
        <v>41830.819571759261</v>
      </c>
      <c r="K1998">
        <v>1402429211</v>
      </c>
      <c r="L1998" s="10">
        <f t="shared" si="252"/>
        <v>41800.819571759261</v>
      </c>
      <c r="M1998" s="11">
        <f t="shared" si="253"/>
        <v>30</v>
      </c>
      <c r="N1998" t="b">
        <v>0</v>
      </c>
      <c r="O1998" s="9">
        <f t="shared" si="254"/>
        <v>0</v>
      </c>
      <c r="P1998" s="14">
        <f t="shared" si="255"/>
        <v>0</v>
      </c>
      <c r="Q1998" s="14" t="s">
        <v>8342</v>
      </c>
      <c r="R1998" s="14" t="s">
        <v>8354</v>
      </c>
      <c r="S1998">
        <v>0</v>
      </c>
      <c r="T1998" t="b">
        <v>0</v>
      </c>
      <c r="U1998" t="s">
        <v>8296</v>
      </c>
      <c r="V1998" t="str">
        <f t="shared" si="256"/>
        <v xml:space="preserve"> </v>
      </c>
      <c r="W1998" s="21">
        <f t="shared" si="257"/>
        <v>0</v>
      </c>
      <c r="X1998" s="21" t="str">
        <f t="shared" si="258"/>
        <v xml:space="preserve"> </v>
      </c>
    </row>
    <row r="1999" spans="1:24" ht="43.2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251"/>
        <v>41877.930694444447</v>
      </c>
      <c r="K1999">
        <v>1406499612</v>
      </c>
      <c r="L1999" s="10">
        <f t="shared" si="252"/>
        <v>41847.930694444447</v>
      </c>
      <c r="M1999" s="11">
        <f t="shared" si="253"/>
        <v>30</v>
      </c>
      <c r="N1999" t="b">
        <v>0</v>
      </c>
      <c r="O1999" s="9">
        <f t="shared" si="254"/>
        <v>0</v>
      </c>
      <c r="P1999" s="14">
        <f t="shared" si="255"/>
        <v>0</v>
      </c>
      <c r="Q1999" s="14" t="s">
        <v>8342</v>
      </c>
      <c r="R1999" s="14" t="s">
        <v>8354</v>
      </c>
      <c r="S1999">
        <v>0</v>
      </c>
      <c r="T1999" t="b">
        <v>0</v>
      </c>
      <c r="U1999" t="s">
        <v>8296</v>
      </c>
      <c r="V1999" t="str">
        <f t="shared" si="256"/>
        <v xml:space="preserve"> </v>
      </c>
      <c r="W1999" s="21">
        <f t="shared" si="257"/>
        <v>0</v>
      </c>
      <c r="X1999" s="21" t="str">
        <f t="shared" si="258"/>
        <v xml:space="preserve"> </v>
      </c>
    </row>
    <row r="2000" spans="1:24" ht="43.2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251"/>
        <v>41852.118495370371</v>
      </c>
      <c r="K2000">
        <v>1402973438</v>
      </c>
      <c r="L2000" s="10">
        <f t="shared" si="252"/>
        <v>41807.118495370371</v>
      </c>
      <c r="M2000" s="11">
        <f t="shared" si="253"/>
        <v>45</v>
      </c>
      <c r="N2000" t="b">
        <v>0</v>
      </c>
      <c r="O2000" s="9">
        <f t="shared" si="254"/>
        <v>0.26200000000000001</v>
      </c>
      <c r="P2000" s="14">
        <f t="shared" si="255"/>
        <v>218.33333333333334</v>
      </c>
      <c r="Q2000" s="14" t="s">
        <v>8342</v>
      </c>
      <c r="R2000" s="14" t="s">
        <v>8354</v>
      </c>
      <c r="S2000">
        <v>3</v>
      </c>
      <c r="T2000" t="b">
        <v>0</v>
      </c>
      <c r="U2000" t="s">
        <v>8296</v>
      </c>
      <c r="V2000" t="str">
        <f t="shared" si="256"/>
        <v xml:space="preserve"> </v>
      </c>
      <c r="W2000" s="21">
        <f t="shared" si="257"/>
        <v>3</v>
      </c>
      <c r="X2000" s="21" t="str">
        <f t="shared" si="258"/>
        <v xml:space="preserve"> </v>
      </c>
    </row>
    <row r="2001" spans="1:24" ht="43.2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251"/>
        <v>41956.524398148147</v>
      </c>
      <c r="K2001">
        <v>1413286508</v>
      </c>
      <c r="L2001" s="10">
        <f t="shared" si="252"/>
        <v>41926.482731481483</v>
      </c>
      <c r="M2001" s="11">
        <f t="shared" si="253"/>
        <v>30.041666666664241</v>
      </c>
      <c r="N2001" t="b">
        <v>0</v>
      </c>
      <c r="O2001" s="9">
        <f t="shared" si="254"/>
        <v>7.6129032258064515E-3</v>
      </c>
      <c r="P2001" s="14">
        <f t="shared" si="255"/>
        <v>33.714285714285715</v>
      </c>
      <c r="Q2001" s="14" t="s">
        <v>8342</v>
      </c>
      <c r="R2001" s="14" t="s">
        <v>8354</v>
      </c>
      <c r="S2001">
        <v>7</v>
      </c>
      <c r="T2001" t="b">
        <v>0</v>
      </c>
      <c r="U2001" t="s">
        <v>8296</v>
      </c>
      <c r="V2001" t="str">
        <f t="shared" si="256"/>
        <v xml:space="preserve"> </v>
      </c>
      <c r="W2001" s="21">
        <f t="shared" si="257"/>
        <v>7</v>
      </c>
      <c r="X2001" s="21" t="str">
        <f t="shared" si="258"/>
        <v xml:space="preserve"> </v>
      </c>
    </row>
    <row r="2002" spans="1:24" ht="43.2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251"/>
        <v>42375.951539351852</v>
      </c>
      <c r="K2002">
        <v>1449528613</v>
      </c>
      <c r="L2002" s="10">
        <f t="shared" si="252"/>
        <v>42345.951539351852</v>
      </c>
      <c r="M2002" s="11">
        <f t="shared" si="253"/>
        <v>30</v>
      </c>
      <c r="N2002" t="b">
        <v>0</v>
      </c>
      <c r="O2002" s="9">
        <f t="shared" si="254"/>
        <v>0.125</v>
      </c>
      <c r="P2002" s="14">
        <f t="shared" si="255"/>
        <v>25</v>
      </c>
      <c r="Q2002" s="14" t="s">
        <v>8342</v>
      </c>
      <c r="R2002" s="14" t="s">
        <v>8354</v>
      </c>
      <c r="S2002">
        <v>25</v>
      </c>
      <c r="T2002" t="b">
        <v>0</v>
      </c>
      <c r="U2002" t="s">
        <v>8296</v>
      </c>
      <c r="V2002" t="str">
        <f t="shared" si="256"/>
        <v xml:space="preserve"> </v>
      </c>
      <c r="W2002" s="21">
        <f t="shared" si="257"/>
        <v>25</v>
      </c>
      <c r="X2002" s="21" t="str">
        <f t="shared" si="258"/>
        <v xml:space="preserve"> </v>
      </c>
    </row>
    <row r="2003" spans="1:24" ht="43.2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251"/>
        <v>42167.833333333328</v>
      </c>
      <c r="K2003">
        <v>1431406916</v>
      </c>
      <c r="L2003" s="10">
        <f t="shared" si="252"/>
        <v>42136.209675925929</v>
      </c>
      <c r="M2003" s="11">
        <f t="shared" si="253"/>
        <v>31.623657407399151</v>
      </c>
      <c r="N2003" t="b">
        <v>1</v>
      </c>
      <c r="O2003" s="9">
        <f t="shared" si="254"/>
        <v>3.8212909090909091</v>
      </c>
      <c r="P2003" s="14">
        <f t="shared" si="255"/>
        <v>128.38790470372632</v>
      </c>
      <c r="Q2003" s="14" t="s">
        <v>8323</v>
      </c>
      <c r="R2003" s="14" t="s">
        <v>8353</v>
      </c>
      <c r="S2003">
        <v>1637</v>
      </c>
      <c r="T2003" t="b">
        <v>1</v>
      </c>
      <c r="U2003" t="s">
        <v>8295</v>
      </c>
      <c r="V2003">
        <f t="shared" si="256"/>
        <v>1637</v>
      </c>
      <c r="W2003" s="21" t="str">
        <f t="shared" si="257"/>
        <v xml:space="preserve"> </v>
      </c>
      <c r="X2003" s="21" t="str">
        <f t="shared" si="258"/>
        <v xml:space="preserve"> </v>
      </c>
    </row>
    <row r="2004" spans="1:24" ht="43.2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251"/>
        <v>42758.71230324074</v>
      </c>
      <c r="K2004">
        <v>1482599143</v>
      </c>
      <c r="L2004" s="10">
        <f t="shared" si="252"/>
        <v>42728.71230324074</v>
      </c>
      <c r="M2004" s="11">
        <f t="shared" si="253"/>
        <v>30</v>
      </c>
      <c r="N2004" t="b">
        <v>1</v>
      </c>
      <c r="O2004" s="9">
        <f t="shared" si="254"/>
        <v>2.1679422000000002</v>
      </c>
      <c r="P2004" s="14">
        <f t="shared" si="255"/>
        <v>78.834261818181815</v>
      </c>
      <c r="Q2004" s="14" t="s">
        <v>8323</v>
      </c>
      <c r="R2004" s="14" t="s">
        <v>8353</v>
      </c>
      <c r="S2004">
        <v>1375</v>
      </c>
      <c r="T2004" t="b">
        <v>1</v>
      </c>
      <c r="U2004" t="s">
        <v>8295</v>
      </c>
      <c r="V2004">
        <f t="shared" si="256"/>
        <v>1375</v>
      </c>
      <c r="W2004" s="21" t="str">
        <f t="shared" si="257"/>
        <v xml:space="preserve"> </v>
      </c>
      <c r="X2004" s="21" t="str">
        <f t="shared" si="258"/>
        <v xml:space="preserve"> </v>
      </c>
    </row>
    <row r="2005" spans="1:24" ht="57.6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251"/>
        <v>40361.958333333336</v>
      </c>
      <c r="K2005">
        <v>1276830052</v>
      </c>
      <c r="L2005" s="10">
        <f t="shared" si="252"/>
        <v>40347.125601851854</v>
      </c>
      <c r="M2005" s="11">
        <f t="shared" si="253"/>
        <v>14.83273148148146</v>
      </c>
      <c r="N2005" t="b">
        <v>1</v>
      </c>
      <c r="O2005" s="9">
        <f t="shared" si="254"/>
        <v>3.12</v>
      </c>
      <c r="P2005" s="14">
        <f t="shared" si="255"/>
        <v>91.764705882352942</v>
      </c>
      <c r="Q2005" s="14" t="s">
        <v>8323</v>
      </c>
      <c r="R2005" s="14" t="s">
        <v>8353</v>
      </c>
      <c r="S2005">
        <v>17</v>
      </c>
      <c r="T2005" t="b">
        <v>1</v>
      </c>
      <c r="U2005" t="s">
        <v>8295</v>
      </c>
      <c r="V2005">
        <f t="shared" si="256"/>
        <v>17</v>
      </c>
      <c r="W2005" s="21" t="str">
        <f t="shared" si="257"/>
        <v xml:space="preserve"> </v>
      </c>
      <c r="X2005" s="21" t="str">
        <f t="shared" si="258"/>
        <v xml:space="preserve"> </v>
      </c>
    </row>
    <row r="2006" spans="1:24" ht="43.2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251"/>
        <v>41830.604895833334</v>
      </c>
      <c r="K2006">
        <v>1402410663</v>
      </c>
      <c r="L2006" s="10">
        <f t="shared" si="252"/>
        <v>41800.604895833334</v>
      </c>
      <c r="M2006" s="11">
        <f t="shared" si="253"/>
        <v>30</v>
      </c>
      <c r="N2006" t="b">
        <v>1</v>
      </c>
      <c r="O2006" s="9">
        <f t="shared" si="254"/>
        <v>2.3442048</v>
      </c>
      <c r="P2006" s="14">
        <f t="shared" si="255"/>
        <v>331.10237288135596</v>
      </c>
      <c r="Q2006" s="14" t="s">
        <v>8323</v>
      </c>
      <c r="R2006" s="14" t="s">
        <v>8353</v>
      </c>
      <c r="S2006">
        <v>354</v>
      </c>
      <c r="T2006" t="b">
        <v>1</v>
      </c>
      <c r="U2006" t="s">
        <v>8295</v>
      </c>
      <c r="V2006">
        <f t="shared" si="256"/>
        <v>354</v>
      </c>
      <c r="W2006" s="21" t="str">
        <f t="shared" si="257"/>
        <v xml:space="preserve"> </v>
      </c>
      <c r="X2006" s="21" t="str">
        <f t="shared" si="258"/>
        <v xml:space="preserve"> </v>
      </c>
    </row>
    <row r="2007" spans="1:24" ht="43.2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251"/>
        <v>41563.165972222225</v>
      </c>
      <c r="K2007">
        <v>1379532618</v>
      </c>
      <c r="L2007" s="10">
        <f t="shared" si="252"/>
        <v>41535.812708333331</v>
      </c>
      <c r="M2007" s="11">
        <f t="shared" si="253"/>
        <v>27.353263888893707</v>
      </c>
      <c r="N2007" t="b">
        <v>1</v>
      </c>
      <c r="O2007" s="9">
        <f t="shared" si="254"/>
        <v>1.236801</v>
      </c>
      <c r="P2007" s="14">
        <f t="shared" si="255"/>
        <v>194.26193717277485</v>
      </c>
      <c r="Q2007" s="14" t="s">
        <v>8323</v>
      </c>
      <c r="R2007" s="14" t="s">
        <v>8353</v>
      </c>
      <c r="S2007">
        <v>191</v>
      </c>
      <c r="T2007" t="b">
        <v>1</v>
      </c>
      <c r="U2007" t="s">
        <v>8295</v>
      </c>
      <c r="V2007">
        <f t="shared" si="256"/>
        <v>191</v>
      </c>
      <c r="W2007" s="21" t="str">
        <f t="shared" si="257"/>
        <v xml:space="preserve"> </v>
      </c>
      <c r="X2007" s="21" t="str">
        <f t="shared" si="258"/>
        <v xml:space="preserve"> </v>
      </c>
    </row>
    <row r="2008" spans="1:24" ht="57.6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251"/>
        <v>41976.542187500003</v>
      </c>
      <c r="K2008">
        <v>1414584045</v>
      </c>
      <c r="L2008" s="10">
        <f t="shared" si="252"/>
        <v>41941.500520833331</v>
      </c>
      <c r="M2008" s="11">
        <f t="shared" si="253"/>
        <v>35.041666666671517</v>
      </c>
      <c r="N2008" t="b">
        <v>1</v>
      </c>
      <c r="O2008" s="9">
        <f t="shared" si="254"/>
        <v>2.4784000000000002</v>
      </c>
      <c r="P2008" s="14">
        <f t="shared" si="255"/>
        <v>408.97689768976898</v>
      </c>
      <c r="Q2008" s="14" t="s">
        <v>8323</v>
      </c>
      <c r="R2008" s="14" t="s">
        <v>8353</v>
      </c>
      <c r="S2008">
        <v>303</v>
      </c>
      <c r="T2008" t="b">
        <v>1</v>
      </c>
      <c r="U2008" t="s">
        <v>8295</v>
      </c>
      <c r="V2008">
        <f t="shared" si="256"/>
        <v>303</v>
      </c>
      <c r="W2008" s="21" t="str">
        <f t="shared" si="257"/>
        <v xml:space="preserve"> </v>
      </c>
      <c r="X2008" s="21" t="str">
        <f t="shared" si="258"/>
        <v xml:space="preserve"> </v>
      </c>
    </row>
    <row r="2009" spans="1:24" ht="57.6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251"/>
        <v>40414.166666666664</v>
      </c>
      <c r="K2009">
        <v>1276891586</v>
      </c>
      <c r="L2009" s="10">
        <f t="shared" si="252"/>
        <v>40347.837800925925</v>
      </c>
      <c r="M2009" s="11">
        <f t="shared" si="253"/>
        <v>66.328865740739275</v>
      </c>
      <c r="N2009" t="b">
        <v>1</v>
      </c>
      <c r="O2009" s="9">
        <f t="shared" si="254"/>
        <v>1.157092</v>
      </c>
      <c r="P2009" s="14">
        <f t="shared" si="255"/>
        <v>84.459270072992695</v>
      </c>
      <c r="Q2009" s="14" t="s">
        <v>8323</v>
      </c>
      <c r="R2009" s="14" t="s">
        <v>8353</v>
      </c>
      <c r="S2009">
        <v>137</v>
      </c>
      <c r="T2009" t="b">
        <v>1</v>
      </c>
      <c r="U2009" t="s">
        <v>8295</v>
      </c>
      <c r="V2009">
        <f t="shared" si="256"/>
        <v>137</v>
      </c>
      <c r="W2009" s="21" t="str">
        <f t="shared" si="257"/>
        <v xml:space="preserve"> </v>
      </c>
      <c r="X2009" s="21" t="str">
        <f t="shared" si="258"/>
        <v xml:space="preserve"> </v>
      </c>
    </row>
    <row r="2010" spans="1:24" ht="43.2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251"/>
        <v>40805.604421296295</v>
      </c>
      <c r="K2010">
        <v>1312641022</v>
      </c>
      <c r="L2010" s="10">
        <f t="shared" si="252"/>
        <v>40761.604421296295</v>
      </c>
      <c r="M2010" s="11">
        <f t="shared" si="253"/>
        <v>44</v>
      </c>
      <c r="N2010" t="b">
        <v>1</v>
      </c>
      <c r="O2010" s="9">
        <f t="shared" si="254"/>
        <v>1.1707484768810599</v>
      </c>
      <c r="P2010" s="14">
        <f t="shared" si="255"/>
        <v>44.853658536585364</v>
      </c>
      <c r="Q2010" s="14" t="s">
        <v>8323</v>
      </c>
      <c r="R2010" s="14" t="s">
        <v>8353</v>
      </c>
      <c r="S2010">
        <v>41</v>
      </c>
      <c r="T2010" t="b">
        <v>1</v>
      </c>
      <c r="U2010" t="s">
        <v>8295</v>
      </c>
      <c r="V2010">
        <f t="shared" si="256"/>
        <v>41</v>
      </c>
      <c r="W2010" s="21" t="str">
        <f t="shared" si="257"/>
        <v xml:space="preserve"> </v>
      </c>
      <c r="X2010" s="21" t="str">
        <f t="shared" si="258"/>
        <v xml:space="preserve"> </v>
      </c>
    </row>
    <row r="2011" spans="1:24" ht="43.2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251"/>
        <v>42697.365081018521</v>
      </c>
      <c r="K2011">
        <v>1476776743</v>
      </c>
      <c r="L2011" s="10">
        <f t="shared" si="252"/>
        <v>42661.323414351849</v>
      </c>
      <c r="M2011" s="11">
        <f t="shared" si="253"/>
        <v>36.041666666671517</v>
      </c>
      <c r="N2011" t="b">
        <v>1</v>
      </c>
      <c r="O2011" s="9">
        <f t="shared" si="254"/>
        <v>3.05158</v>
      </c>
      <c r="P2011" s="14">
        <f t="shared" si="255"/>
        <v>383.3643216080402</v>
      </c>
      <c r="Q2011" s="14" t="s">
        <v>8323</v>
      </c>
      <c r="R2011" s="14" t="s">
        <v>8353</v>
      </c>
      <c r="S2011">
        <v>398</v>
      </c>
      <c r="T2011" t="b">
        <v>1</v>
      </c>
      <c r="U2011" t="s">
        <v>8295</v>
      </c>
      <c r="V2011">
        <f t="shared" si="256"/>
        <v>398</v>
      </c>
      <c r="W2011" s="21" t="str">
        <f t="shared" si="257"/>
        <v xml:space="preserve"> </v>
      </c>
      <c r="X2011" s="21" t="str">
        <f t="shared" si="258"/>
        <v xml:space="preserve"> </v>
      </c>
    </row>
    <row r="2012" spans="1:24" ht="28.8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251"/>
        <v>42600.996423611112</v>
      </c>
      <c r="K2012">
        <v>1468972491</v>
      </c>
      <c r="L2012" s="10">
        <f t="shared" si="252"/>
        <v>42570.996423611112</v>
      </c>
      <c r="M2012" s="11">
        <f t="shared" si="253"/>
        <v>30</v>
      </c>
      <c r="N2012" t="b">
        <v>1</v>
      </c>
      <c r="O2012" s="9">
        <f t="shared" si="254"/>
        <v>3.2005299999999997</v>
      </c>
      <c r="P2012" s="14">
        <f t="shared" si="255"/>
        <v>55.276856649395505</v>
      </c>
      <c r="Q2012" s="14" t="s">
        <v>8323</v>
      </c>
      <c r="R2012" s="14" t="s">
        <v>8353</v>
      </c>
      <c r="S2012">
        <v>1737</v>
      </c>
      <c r="T2012" t="b">
        <v>1</v>
      </c>
      <c r="U2012" t="s">
        <v>8295</v>
      </c>
      <c r="V2012">
        <f t="shared" si="256"/>
        <v>1737</v>
      </c>
      <c r="W2012" s="21" t="str">
        <f t="shared" si="257"/>
        <v xml:space="preserve"> </v>
      </c>
      <c r="X2012" s="21" t="str">
        <f t="shared" si="258"/>
        <v xml:space="preserve"> </v>
      </c>
    </row>
    <row r="2013" spans="1:24" ht="43.2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251"/>
        <v>42380.958333333328</v>
      </c>
      <c r="K2013">
        <v>1449650173</v>
      </c>
      <c r="L2013" s="10">
        <f t="shared" si="252"/>
        <v>42347.358483796299</v>
      </c>
      <c r="M2013" s="11">
        <f t="shared" si="253"/>
        <v>33.599849537029513</v>
      </c>
      <c r="N2013" t="b">
        <v>1</v>
      </c>
      <c r="O2013" s="9">
        <f t="shared" si="254"/>
        <v>8.1956399999999991</v>
      </c>
      <c r="P2013" s="14">
        <f t="shared" si="255"/>
        <v>422.02059732234807</v>
      </c>
      <c r="Q2013" s="14" t="s">
        <v>8323</v>
      </c>
      <c r="R2013" s="14" t="s">
        <v>8353</v>
      </c>
      <c r="S2013">
        <v>971</v>
      </c>
      <c r="T2013" t="b">
        <v>1</v>
      </c>
      <c r="U2013" t="s">
        <v>8295</v>
      </c>
      <c r="V2013">
        <f t="shared" si="256"/>
        <v>971</v>
      </c>
      <c r="W2013" s="21" t="str">
        <f t="shared" si="257"/>
        <v xml:space="preserve"> </v>
      </c>
      <c r="X2013" s="21" t="str">
        <f t="shared" si="258"/>
        <v xml:space="preserve"> </v>
      </c>
    </row>
    <row r="2014" spans="1:24" ht="43.2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251"/>
        <v>42040.822233796294</v>
      </c>
      <c r="K2014">
        <v>1420573441</v>
      </c>
      <c r="L2014" s="10">
        <f t="shared" si="252"/>
        <v>42010.822233796294</v>
      </c>
      <c r="M2014" s="11">
        <f t="shared" si="253"/>
        <v>30</v>
      </c>
      <c r="N2014" t="b">
        <v>1</v>
      </c>
      <c r="O2014" s="9">
        <f t="shared" si="254"/>
        <v>2.3490000000000002</v>
      </c>
      <c r="P2014" s="14">
        <f t="shared" si="255"/>
        <v>64.180327868852459</v>
      </c>
      <c r="Q2014" s="14" t="s">
        <v>8323</v>
      </c>
      <c r="R2014" s="14" t="s">
        <v>8353</v>
      </c>
      <c r="S2014">
        <v>183</v>
      </c>
      <c r="T2014" t="b">
        <v>1</v>
      </c>
      <c r="U2014" t="s">
        <v>8295</v>
      </c>
      <c r="V2014">
        <f t="shared" si="256"/>
        <v>183</v>
      </c>
      <c r="W2014" s="21" t="str">
        <f t="shared" si="257"/>
        <v xml:space="preserve"> </v>
      </c>
      <c r="X2014" s="21" t="str">
        <f t="shared" si="258"/>
        <v xml:space="preserve"> </v>
      </c>
    </row>
    <row r="2015" spans="1:24" ht="43.2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251"/>
        <v>42559.960810185185</v>
      </c>
      <c r="K2015">
        <v>1462835014</v>
      </c>
      <c r="L2015" s="10">
        <f t="shared" si="252"/>
        <v>42499.960810185185</v>
      </c>
      <c r="M2015" s="11">
        <f t="shared" si="253"/>
        <v>60</v>
      </c>
      <c r="N2015" t="b">
        <v>1</v>
      </c>
      <c r="O2015" s="9">
        <f t="shared" si="254"/>
        <v>4.9491375</v>
      </c>
      <c r="P2015" s="14">
        <f t="shared" si="255"/>
        <v>173.57781674704077</v>
      </c>
      <c r="Q2015" s="14" t="s">
        <v>8323</v>
      </c>
      <c r="R2015" s="14" t="s">
        <v>8353</v>
      </c>
      <c r="S2015">
        <v>4562</v>
      </c>
      <c r="T2015" t="b">
        <v>1</v>
      </c>
      <c r="U2015" t="s">
        <v>8295</v>
      </c>
      <c r="V2015">
        <f t="shared" si="256"/>
        <v>4562</v>
      </c>
      <c r="W2015" s="21" t="str">
        <f t="shared" si="257"/>
        <v xml:space="preserve"> </v>
      </c>
      <c r="X2015" s="21" t="str">
        <f t="shared" si="258"/>
        <v xml:space="preserve"> </v>
      </c>
    </row>
    <row r="2016" spans="1:24" ht="43.2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251"/>
        <v>41358.172905092593</v>
      </c>
      <c r="K2016">
        <v>1361250539</v>
      </c>
      <c r="L2016" s="10">
        <f t="shared" si="252"/>
        <v>41324.214571759258</v>
      </c>
      <c r="M2016" s="11">
        <f t="shared" si="253"/>
        <v>33.958333333335759</v>
      </c>
      <c r="N2016" t="b">
        <v>1</v>
      </c>
      <c r="O2016" s="9">
        <f t="shared" si="254"/>
        <v>78.137822333333332</v>
      </c>
      <c r="P2016" s="14">
        <f t="shared" si="255"/>
        <v>88.601680840609291</v>
      </c>
      <c r="Q2016" s="14" t="s">
        <v>8323</v>
      </c>
      <c r="R2016" s="14" t="s">
        <v>8353</v>
      </c>
      <c r="S2016">
        <v>26457</v>
      </c>
      <c r="T2016" t="b">
        <v>1</v>
      </c>
      <c r="U2016" t="s">
        <v>8295</v>
      </c>
      <c r="V2016">
        <f t="shared" si="256"/>
        <v>26457</v>
      </c>
      <c r="W2016" s="21" t="str">
        <f t="shared" si="257"/>
        <v xml:space="preserve"> </v>
      </c>
      <c r="X2016" s="21" t="str">
        <f t="shared" si="258"/>
        <v xml:space="preserve"> </v>
      </c>
    </row>
    <row r="2017" spans="1:24" ht="43.2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251"/>
        <v>40795.876886574071</v>
      </c>
      <c r="K2017">
        <v>1313010163</v>
      </c>
      <c r="L2017" s="10">
        <f t="shared" si="252"/>
        <v>40765.876886574071</v>
      </c>
      <c r="M2017" s="11">
        <f t="shared" si="253"/>
        <v>30</v>
      </c>
      <c r="N2017" t="b">
        <v>1</v>
      </c>
      <c r="O2017" s="9">
        <f t="shared" si="254"/>
        <v>1.1300013888888889</v>
      </c>
      <c r="P2017" s="14">
        <f t="shared" si="255"/>
        <v>50.222283950617282</v>
      </c>
      <c r="Q2017" s="14" t="s">
        <v>8323</v>
      </c>
      <c r="R2017" s="14" t="s">
        <v>8353</v>
      </c>
      <c r="S2017">
        <v>162</v>
      </c>
      <c r="T2017" t="b">
        <v>1</v>
      </c>
      <c r="U2017" t="s">
        <v>8295</v>
      </c>
      <c r="V2017">
        <f t="shared" si="256"/>
        <v>162</v>
      </c>
      <c r="W2017" s="21" t="str">
        <f t="shared" si="257"/>
        <v xml:space="preserve"> </v>
      </c>
      <c r="X2017" s="21" t="str">
        <f t="shared" si="258"/>
        <v xml:space="preserve"> </v>
      </c>
    </row>
    <row r="2018" spans="1:24" ht="28.8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251"/>
        <v>41342.88077546296</v>
      </c>
      <c r="K2018">
        <v>1360271299</v>
      </c>
      <c r="L2018" s="10">
        <f t="shared" si="252"/>
        <v>41312.88077546296</v>
      </c>
      <c r="M2018" s="11">
        <f t="shared" si="253"/>
        <v>30</v>
      </c>
      <c r="N2018" t="b">
        <v>1</v>
      </c>
      <c r="O2018" s="9">
        <f t="shared" si="254"/>
        <v>9.2154220000000002</v>
      </c>
      <c r="P2018" s="14">
        <f t="shared" si="255"/>
        <v>192.38876826722338</v>
      </c>
      <c r="Q2018" s="14" t="s">
        <v>8323</v>
      </c>
      <c r="R2018" s="14" t="s">
        <v>8353</v>
      </c>
      <c r="S2018">
        <v>479</v>
      </c>
      <c r="T2018" t="b">
        <v>1</v>
      </c>
      <c r="U2018" t="s">
        <v>8295</v>
      </c>
      <c r="V2018">
        <f t="shared" si="256"/>
        <v>479</v>
      </c>
      <c r="W2018" s="21" t="str">
        <f t="shared" si="257"/>
        <v xml:space="preserve"> </v>
      </c>
      <c r="X2018" s="21" t="str">
        <f t="shared" si="258"/>
        <v xml:space="preserve"> </v>
      </c>
    </row>
    <row r="2019" spans="1:24" ht="43.2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251"/>
        <v>40992.166666666664</v>
      </c>
      <c r="K2019">
        <v>1329873755</v>
      </c>
      <c r="L2019" s="10">
        <f t="shared" si="252"/>
        <v>40961.057349537034</v>
      </c>
      <c r="M2019" s="11">
        <f t="shared" si="253"/>
        <v>31.109317129630654</v>
      </c>
      <c r="N2019" t="b">
        <v>1</v>
      </c>
      <c r="O2019" s="9">
        <f t="shared" si="254"/>
        <v>1.2510239999999999</v>
      </c>
      <c r="P2019" s="14">
        <f t="shared" si="255"/>
        <v>73.416901408450698</v>
      </c>
      <c r="Q2019" s="14" t="s">
        <v>8323</v>
      </c>
      <c r="R2019" s="14" t="s">
        <v>8353</v>
      </c>
      <c r="S2019">
        <v>426</v>
      </c>
      <c r="T2019" t="b">
        <v>1</v>
      </c>
      <c r="U2019" t="s">
        <v>8295</v>
      </c>
      <c r="V2019">
        <f t="shared" si="256"/>
        <v>426</v>
      </c>
      <c r="W2019" s="21" t="str">
        <f t="shared" si="257"/>
        <v xml:space="preserve"> </v>
      </c>
      <c r="X2019" s="21" t="str">
        <f t="shared" si="258"/>
        <v xml:space="preserve"> </v>
      </c>
    </row>
    <row r="2020" spans="1:24" ht="43.2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251"/>
        <v>42229.365844907406</v>
      </c>
      <c r="K2020">
        <v>1436863609</v>
      </c>
      <c r="L2020" s="10">
        <f t="shared" si="252"/>
        <v>42199.365844907406</v>
      </c>
      <c r="M2020" s="11">
        <f t="shared" si="253"/>
        <v>30</v>
      </c>
      <c r="N2020" t="b">
        <v>1</v>
      </c>
      <c r="O2020" s="9">
        <f t="shared" si="254"/>
        <v>1.0224343076923077</v>
      </c>
      <c r="P2020" s="14">
        <f t="shared" si="255"/>
        <v>147.68495555555555</v>
      </c>
      <c r="Q2020" s="14" t="s">
        <v>8323</v>
      </c>
      <c r="R2020" s="14" t="s">
        <v>8353</v>
      </c>
      <c r="S2020">
        <v>450</v>
      </c>
      <c r="T2020" t="b">
        <v>1</v>
      </c>
      <c r="U2020" t="s">
        <v>8295</v>
      </c>
      <c r="V2020">
        <f t="shared" si="256"/>
        <v>450</v>
      </c>
      <c r="W2020" s="21" t="str">
        <f t="shared" si="257"/>
        <v xml:space="preserve"> </v>
      </c>
      <c r="X2020" s="21" t="str">
        <f t="shared" si="258"/>
        <v xml:space="preserve"> </v>
      </c>
    </row>
    <row r="2021" spans="1:24" ht="57.6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251"/>
        <v>42635.70857638889</v>
      </c>
      <c r="K2021">
        <v>1471971621</v>
      </c>
      <c r="L2021" s="10">
        <f t="shared" si="252"/>
        <v>42605.70857638889</v>
      </c>
      <c r="M2021" s="11">
        <f t="shared" si="253"/>
        <v>30</v>
      </c>
      <c r="N2021" t="b">
        <v>1</v>
      </c>
      <c r="O2021" s="9">
        <f t="shared" si="254"/>
        <v>4.8490975000000001</v>
      </c>
      <c r="P2021" s="14">
        <f t="shared" si="255"/>
        <v>108.96848314606741</v>
      </c>
      <c r="Q2021" s="14" t="s">
        <v>8323</v>
      </c>
      <c r="R2021" s="14" t="s">
        <v>8353</v>
      </c>
      <c r="S2021">
        <v>1780</v>
      </c>
      <c r="T2021" t="b">
        <v>1</v>
      </c>
      <c r="U2021" t="s">
        <v>8295</v>
      </c>
      <c r="V2021">
        <f t="shared" si="256"/>
        <v>1780</v>
      </c>
      <c r="W2021" s="21" t="str">
        <f t="shared" si="257"/>
        <v xml:space="preserve"> </v>
      </c>
      <c r="X2021" s="21" t="str">
        <f t="shared" si="258"/>
        <v xml:space="preserve"> </v>
      </c>
    </row>
    <row r="2022" spans="1:24" ht="43.2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251"/>
        <v>41773.961111111108</v>
      </c>
      <c r="K2022">
        <v>1396923624</v>
      </c>
      <c r="L2022" s="10">
        <f t="shared" si="252"/>
        <v>41737.097499999996</v>
      </c>
      <c r="M2022" s="11">
        <f t="shared" si="253"/>
        <v>36.863611111111823</v>
      </c>
      <c r="N2022" t="b">
        <v>1</v>
      </c>
      <c r="O2022" s="9">
        <f t="shared" si="254"/>
        <v>1.9233333333333333</v>
      </c>
      <c r="P2022" s="14">
        <f t="shared" si="255"/>
        <v>23.647540983606557</v>
      </c>
      <c r="Q2022" s="14" t="s">
        <v>8323</v>
      </c>
      <c r="R2022" s="14" t="s">
        <v>8353</v>
      </c>
      <c r="S2022">
        <v>122</v>
      </c>
      <c r="T2022" t="b">
        <v>1</v>
      </c>
      <c r="U2022" t="s">
        <v>8295</v>
      </c>
      <c r="V2022">
        <f t="shared" si="256"/>
        <v>122</v>
      </c>
      <c r="W2022" s="21" t="str">
        <f t="shared" si="257"/>
        <v xml:space="preserve"> </v>
      </c>
      <c r="X2022" s="21" t="str">
        <f t="shared" si="258"/>
        <v xml:space="preserve"> </v>
      </c>
    </row>
    <row r="2023" spans="1:24" ht="43.2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251"/>
        <v>41906.070567129631</v>
      </c>
      <c r="K2023">
        <v>1407634897</v>
      </c>
      <c r="L2023" s="10">
        <f t="shared" si="252"/>
        <v>41861.070567129631</v>
      </c>
      <c r="M2023" s="11">
        <f t="shared" si="253"/>
        <v>45</v>
      </c>
      <c r="N2023" t="b">
        <v>1</v>
      </c>
      <c r="O2023" s="9">
        <f t="shared" si="254"/>
        <v>2.8109999999999999</v>
      </c>
      <c r="P2023" s="14">
        <f t="shared" si="255"/>
        <v>147.94736842105263</v>
      </c>
      <c r="Q2023" s="14" t="s">
        <v>8323</v>
      </c>
      <c r="R2023" s="14" t="s">
        <v>8353</v>
      </c>
      <c r="S2023">
        <v>95</v>
      </c>
      <c r="T2023" t="b">
        <v>1</v>
      </c>
      <c r="U2023" t="s">
        <v>8295</v>
      </c>
      <c r="V2023">
        <f t="shared" si="256"/>
        <v>95</v>
      </c>
      <c r="W2023" s="21" t="str">
        <f t="shared" si="257"/>
        <v xml:space="preserve"> </v>
      </c>
      <c r="X2023" s="21" t="str">
        <f t="shared" si="258"/>
        <v xml:space="preserve"> </v>
      </c>
    </row>
    <row r="2024" spans="1:24" ht="43.2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251"/>
        <v>42532.569120370375</v>
      </c>
      <c r="K2024">
        <v>1463060372</v>
      </c>
      <c r="L2024" s="10">
        <f t="shared" si="252"/>
        <v>42502.569120370375</v>
      </c>
      <c r="M2024" s="11">
        <f t="shared" si="253"/>
        <v>30</v>
      </c>
      <c r="N2024" t="b">
        <v>1</v>
      </c>
      <c r="O2024" s="9">
        <f t="shared" si="254"/>
        <v>1.2513700000000001</v>
      </c>
      <c r="P2024" s="14">
        <f t="shared" si="255"/>
        <v>385.03692307692307</v>
      </c>
      <c r="Q2024" s="14" t="s">
        <v>8323</v>
      </c>
      <c r="R2024" s="14" t="s">
        <v>8353</v>
      </c>
      <c r="S2024">
        <v>325</v>
      </c>
      <c r="T2024" t="b">
        <v>1</v>
      </c>
      <c r="U2024" t="s">
        <v>8295</v>
      </c>
      <c r="V2024">
        <f t="shared" si="256"/>
        <v>325</v>
      </c>
      <c r="W2024" s="21" t="str">
        <f t="shared" si="257"/>
        <v xml:space="preserve"> </v>
      </c>
      <c r="X2024" s="21" t="str">
        <f t="shared" si="258"/>
        <v xml:space="preserve"> </v>
      </c>
    </row>
    <row r="2025" spans="1:24" ht="57.6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251"/>
        <v>42166.420752314814</v>
      </c>
      <c r="K2025">
        <v>1431425153</v>
      </c>
      <c r="L2025" s="10">
        <f t="shared" si="252"/>
        <v>42136.420752314814</v>
      </c>
      <c r="M2025" s="11">
        <f t="shared" si="253"/>
        <v>30</v>
      </c>
      <c r="N2025" t="b">
        <v>1</v>
      </c>
      <c r="O2025" s="9">
        <f t="shared" si="254"/>
        <v>1.61459</v>
      </c>
      <c r="P2025" s="14">
        <f t="shared" si="255"/>
        <v>457.39093484419266</v>
      </c>
      <c r="Q2025" s="14" t="s">
        <v>8323</v>
      </c>
      <c r="R2025" s="14" t="s">
        <v>8353</v>
      </c>
      <c r="S2025">
        <v>353</v>
      </c>
      <c r="T2025" t="b">
        <v>1</v>
      </c>
      <c r="U2025" t="s">
        <v>8295</v>
      </c>
      <c r="V2025">
        <f t="shared" si="256"/>
        <v>353</v>
      </c>
      <c r="W2025" s="21" t="str">
        <f t="shared" si="257"/>
        <v xml:space="preserve"> </v>
      </c>
      <c r="X2025" s="21" t="str">
        <f t="shared" si="258"/>
        <v xml:space="preserve"> </v>
      </c>
    </row>
    <row r="2026" spans="1:24" ht="43.2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251"/>
        <v>41134.125</v>
      </c>
      <c r="K2026">
        <v>1341875544</v>
      </c>
      <c r="L2026" s="10">
        <f t="shared" si="252"/>
        <v>41099.966944444444</v>
      </c>
      <c r="M2026" s="11">
        <f t="shared" si="253"/>
        <v>34.15805555555562</v>
      </c>
      <c r="N2026" t="b">
        <v>1</v>
      </c>
      <c r="O2026" s="9">
        <f t="shared" si="254"/>
        <v>5.8535000000000004</v>
      </c>
      <c r="P2026" s="14">
        <f t="shared" si="255"/>
        <v>222.99047619047619</v>
      </c>
      <c r="Q2026" s="14" t="s">
        <v>8323</v>
      </c>
      <c r="R2026" s="14" t="s">
        <v>8353</v>
      </c>
      <c r="S2026">
        <v>105</v>
      </c>
      <c r="T2026" t="b">
        <v>1</v>
      </c>
      <c r="U2026" t="s">
        <v>8295</v>
      </c>
      <c r="V2026">
        <f t="shared" si="256"/>
        <v>105</v>
      </c>
      <c r="W2026" s="21" t="str">
        <f t="shared" si="257"/>
        <v xml:space="preserve"> </v>
      </c>
      <c r="X2026" s="21" t="str">
        <f t="shared" si="258"/>
        <v xml:space="preserve"> </v>
      </c>
    </row>
    <row r="2027" spans="1:24" ht="43.2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251"/>
        <v>42166.184560185182</v>
      </c>
      <c r="K2027">
        <v>1431404746</v>
      </c>
      <c r="L2027" s="10">
        <f t="shared" si="252"/>
        <v>42136.184560185182</v>
      </c>
      <c r="M2027" s="11">
        <f t="shared" si="253"/>
        <v>30</v>
      </c>
      <c r="N2027" t="b">
        <v>1</v>
      </c>
      <c r="O2027" s="9">
        <f t="shared" si="254"/>
        <v>2.0114999999999998</v>
      </c>
      <c r="P2027" s="14">
        <f t="shared" si="255"/>
        <v>220.74074074074073</v>
      </c>
      <c r="Q2027" s="14" t="s">
        <v>8323</v>
      </c>
      <c r="R2027" s="14" t="s">
        <v>8353</v>
      </c>
      <c r="S2027">
        <v>729</v>
      </c>
      <c r="T2027" t="b">
        <v>1</v>
      </c>
      <c r="U2027" t="s">
        <v>8295</v>
      </c>
      <c r="V2027">
        <f t="shared" si="256"/>
        <v>729</v>
      </c>
      <c r="W2027" s="21" t="str">
        <f t="shared" si="257"/>
        <v xml:space="preserve"> </v>
      </c>
      <c r="X2027" s="21" t="str">
        <f t="shared" si="258"/>
        <v xml:space="preserve"> </v>
      </c>
    </row>
    <row r="2028" spans="1:24" ht="28.8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251"/>
        <v>41750.165972222225</v>
      </c>
      <c r="K2028">
        <v>1394127585</v>
      </c>
      <c r="L2028" s="10">
        <f t="shared" si="252"/>
        <v>41704.735937500001</v>
      </c>
      <c r="M2028" s="11">
        <f t="shared" si="253"/>
        <v>45.430034722223354</v>
      </c>
      <c r="N2028" t="b">
        <v>1</v>
      </c>
      <c r="O2028" s="9">
        <f t="shared" si="254"/>
        <v>1.3348307999999998</v>
      </c>
      <c r="P2028" s="14">
        <f t="shared" si="255"/>
        <v>73.503898678414089</v>
      </c>
      <c r="Q2028" s="14" t="s">
        <v>8323</v>
      </c>
      <c r="R2028" s="14" t="s">
        <v>8353</v>
      </c>
      <c r="S2028">
        <v>454</v>
      </c>
      <c r="T2028" t="b">
        <v>1</v>
      </c>
      <c r="U2028" t="s">
        <v>8295</v>
      </c>
      <c r="V2028">
        <f t="shared" si="256"/>
        <v>454</v>
      </c>
      <c r="W2028" s="21" t="str">
        <f t="shared" si="257"/>
        <v xml:space="preserve"> </v>
      </c>
      <c r="X2028" s="21" t="str">
        <f t="shared" si="258"/>
        <v xml:space="preserve"> </v>
      </c>
    </row>
    <row r="2029" spans="1:24" ht="43.2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251"/>
        <v>42093.772210648152</v>
      </c>
      <c r="K2029">
        <v>1423855919</v>
      </c>
      <c r="L2029" s="10">
        <f t="shared" si="252"/>
        <v>42048.813877314817</v>
      </c>
      <c r="M2029" s="11">
        <f t="shared" si="253"/>
        <v>44.958333333335759</v>
      </c>
      <c r="N2029" t="b">
        <v>1</v>
      </c>
      <c r="O2029" s="9">
        <f t="shared" si="254"/>
        <v>1.2024900000000001</v>
      </c>
      <c r="P2029" s="14">
        <f t="shared" si="255"/>
        <v>223.09647495361781</v>
      </c>
      <c r="Q2029" s="14" t="s">
        <v>8323</v>
      </c>
      <c r="R2029" s="14" t="s">
        <v>8353</v>
      </c>
      <c r="S2029">
        <v>539</v>
      </c>
      <c r="T2029" t="b">
        <v>1</v>
      </c>
      <c r="U2029" t="s">
        <v>8295</v>
      </c>
      <c r="V2029">
        <f t="shared" si="256"/>
        <v>539</v>
      </c>
      <c r="W2029" s="21" t="str">
        <f t="shared" si="257"/>
        <v xml:space="preserve"> </v>
      </c>
      <c r="X2029" s="21" t="str">
        <f t="shared" si="258"/>
        <v xml:space="preserve"> </v>
      </c>
    </row>
    <row r="2030" spans="1:24" ht="28.8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251"/>
        <v>40252.913194444445</v>
      </c>
      <c r="K2030">
        <v>1265493806</v>
      </c>
      <c r="L2030" s="10">
        <f t="shared" si="252"/>
        <v>40215.919050925928</v>
      </c>
      <c r="M2030" s="11">
        <f t="shared" si="253"/>
        <v>36.994143518517376</v>
      </c>
      <c r="N2030" t="b">
        <v>1</v>
      </c>
      <c r="O2030" s="9">
        <f t="shared" si="254"/>
        <v>1.2616666666666667</v>
      </c>
      <c r="P2030" s="14">
        <f t="shared" si="255"/>
        <v>47.911392405063289</v>
      </c>
      <c r="Q2030" s="14" t="s">
        <v>8323</v>
      </c>
      <c r="R2030" s="14" t="s">
        <v>8353</v>
      </c>
      <c r="S2030">
        <v>79</v>
      </c>
      <c r="T2030" t="b">
        <v>1</v>
      </c>
      <c r="U2030" t="s">
        <v>8295</v>
      </c>
      <c r="V2030">
        <f t="shared" si="256"/>
        <v>79</v>
      </c>
      <c r="W2030" s="21" t="str">
        <f t="shared" si="257"/>
        <v xml:space="preserve"> </v>
      </c>
      <c r="X2030" s="21" t="str">
        <f t="shared" si="258"/>
        <v xml:space="preserve"> </v>
      </c>
    </row>
    <row r="2031" spans="1:24" ht="43.2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251"/>
        <v>41878.021770833337</v>
      </c>
      <c r="K2031">
        <v>1406507481</v>
      </c>
      <c r="L2031" s="10">
        <f t="shared" si="252"/>
        <v>41848.021770833337</v>
      </c>
      <c r="M2031" s="11">
        <f t="shared" si="253"/>
        <v>30</v>
      </c>
      <c r="N2031" t="b">
        <v>1</v>
      </c>
      <c r="O2031" s="9">
        <f t="shared" si="254"/>
        <v>3.6120000000000001</v>
      </c>
      <c r="P2031" s="14">
        <f t="shared" si="255"/>
        <v>96.063829787234042</v>
      </c>
      <c r="Q2031" s="14" t="s">
        <v>8323</v>
      </c>
      <c r="R2031" s="14" t="s">
        <v>8353</v>
      </c>
      <c r="S2031">
        <v>94</v>
      </c>
      <c r="T2031" t="b">
        <v>1</v>
      </c>
      <c r="U2031" t="s">
        <v>8295</v>
      </c>
      <c r="V2031">
        <f t="shared" si="256"/>
        <v>94</v>
      </c>
      <c r="W2031" s="21" t="str">
        <f t="shared" si="257"/>
        <v xml:space="preserve"> </v>
      </c>
      <c r="X2031" s="21" t="str">
        <f t="shared" si="258"/>
        <v xml:space="preserve"> </v>
      </c>
    </row>
    <row r="2032" spans="1:24" ht="43.2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251"/>
        <v>41242.996481481481</v>
      </c>
      <c r="K2032">
        <v>1351641296</v>
      </c>
      <c r="L2032" s="10">
        <f t="shared" si="252"/>
        <v>41212.996481481481</v>
      </c>
      <c r="M2032" s="11">
        <f t="shared" si="253"/>
        <v>30</v>
      </c>
      <c r="N2032" t="b">
        <v>1</v>
      </c>
      <c r="O2032" s="9">
        <f t="shared" si="254"/>
        <v>2.26239013671875</v>
      </c>
      <c r="P2032" s="14">
        <f t="shared" si="255"/>
        <v>118.6144</v>
      </c>
      <c r="Q2032" s="14" t="s">
        <v>8323</v>
      </c>
      <c r="R2032" s="14" t="s">
        <v>8353</v>
      </c>
      <c r="S2032">
        <v>625</v>
      </c>
      <c r="T2032" t="b">
        <v>1</v>
      </c>
      <c r="U2032" t="s">
        <v>8295</v>
      </c>
      <c r="V2032">
        <f t="shared" si="256"/>
        <v>625</v>
      </c>
      <c r="W2032" s="21" t="str">
        <f t="shared" si="257"/>
        <v xml:space="preserve"> </v>
      </c>
      <c r="X2032" s="21" t="str">
        <f t="shared" si="258"/>
        <v xml:space="preserve"> </v>
      </c>
    </row>
    <row r="2033" spans="1:24" ht="43.2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251"/>
        <v>42013.041666666672</v>
      </c>
      <c r="K2033">
        <v>1417506853</v>
      </c>
      <c r="L2033" s="10">
        <f t="shared" si="252"/>
        <v>41975.329317129625</v>
      </c>
      <c r="M2033" s="11">
        <f t="shared" si="253"/>
        <v>37.712349537046975</v>
      </c>
      <c r="N2033" t="b">
        <v>1</v>
      </c>
      <c r="O2033" s="9">
        <f t="shared" si="254"/>
        <v>1.2035</v>
      </c>
      <c r="P2033" s="14">
        <f t="shared" si="255"/>
        <v>118.45472440944881</v>
      </c>
      <c r="Q2033" s="14" t="s">
        <v>8323</v>
      </c>
      <c r="R2033" s="14" t="s">
        <v>8353</v>
      </c>
      <c r="S2033">
        <v>508</v>
      </c>
      <c r="T2033" t="b">
        <v>1</v>
      </c>
      <c r="U2033" t="s">
        <v>8295</v>
      </c>
      <c r="V2033">
        <f t="shared" si="256"/>
        <v>508</v>
      </c>
      <c r="W2033" s="21" t="str">
        <f t="shared" si="257"/>
        <v xml:space="preserve"> </v>
      </c>
      <c r="X2033" s="21" t="str">
        <f t="shared" si="258"/>
        <v xml:space="preserve"> </v>
      </c>
    </row>
    <row r="2034" spans="1:24" ht="43.2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251"/>
        <v>42719.208333333328</v>
      </c>
      <c r="K2034">
        <v>1479216874</v>
      </c>
      <c r="L2034" s="10">
        <f t="shared" si="252"/>
        <v>42689.565671296295</v>
      </c>
      <c r="M2034" s="11">
        <f t="shared" si="253"/>
        <v>29.642662037033006</v>
      </c>
      <c r="N2034" t="b">
        <v>1</v>
      </c>
      <c r="O2034" s="9">
        <f t="shared" si="254"/>
        <v>3.0418799999999999</v>
      </c>
      <c r="P2034" s="14">
        <f t="shared" si="255"/>
        <v>143.21468926553672</v>
      </c>
      <c r="Q2034" s="14" t="s">
        <v>8323</v>
      </c>
      <c r="R2034" s="14" t="s">
        <v>8353</v>
      </c>
      <c r="S2034">
        <v>531</v>
      </c>
      <c r="T2034" t="b">
        <v>1</v>
      </c>
      <c r="U2034" t="s">
        <v>8295</v>
      </c>
      <c r="V2034">
        <f t="shared" si="256"/>
        <v>531</v>
      </c>
      <c r="W2034" s="21" t="str">
        <f t="shared" si="257"/>
        <v xml:space="preserve"> </v>
      </c>
      <c r="X2034" s="21" t="str">
        <f t="shared" si="258"/>
        <v xml:space="preserve"> </v>
      </c>
    </row>
    <row r="2035" spans="1:24" ht="43.2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251"/>
        <v>41755.082384259258</v>
      </c>
      <c r="K2035">
        <v>1395885518</v>
      </c>
      <c r="L2035" s="10">
        <f t="shared" si="252"/>
        <v>41725.082384259258</v>
      </c>
      <c r="M2035" s="11">
        <f t="shared" si="253"/>
        <v>30</v>
      </c>
      <c r="N2035" t="b">
        <v>1</v>
      </c>
      <c r="O2035" s="9">
        <f t="shared" si="254"/>
        <v>1.7867599999999999</v>
      </c>
      <c r="P2035" s="14">
        <f t="shared" si="255"/>
        <v>282.71518987341773</v>
      </c>
      <c r="Q2035" s="14" t="s">
        <v>8323</v>
      </c>
      <c r="R2035" s="14" t="s">
        <v>8353</v>
      </c>
      <c r="S2035">
        <v>158</v>
      </c>
      <c r="T2035" t="b">
        <v>1</v>
      </c>
      <c r="U2035" t="s">
        <v>8295</v>
      </c>
      <c r="V2035">
        <f t="shared" si="256"/>
        <v>158</v>
      </c>
      <c r="W2035" s="21" t="str">
        <f t="shared" si="257"/>
        <v xml:space="preserve"> </v>
      </c>
      <c r="X2035" s="21" t="str">
        <f t="shared" si="258"/>
        <v xml:space="preserve"> </v>
      </c>
    </row>
    <row r="2036" spans="1:24" ht="57.6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251"/>
        <v>42131.290277777778</v>
      </c>
      <c r="K2036">
        <v>1426216033</v>
      </c>
      <c r="L2036" s="10">
        <f t="shared" si="252"/>
        <v>42076.130011574074</v>
      </c>
      <c r="M2036" s="11">
        <f t="shared" si="253"/>
        <v>55.160266203703941</v>
      </c>
      <c r="N2036" t="b">
        <v>1</v>
      </c>
      <c r="O2036" s="9">
        <f t="shared" si="254"/>
        <v>3.868199871794872</v>
      </c>
      <c r="P2036" s="14">
        <f t="shared" si="255"/>
        <v>593.93620078740162</v>
      </c>
      <c r="Q2036" s="14" t="s">
        <v>8323</v>
      </c>
      <c r="R2036" s="14" t="s">
        <v>8353</v>
      </c>
      <c r="S2036">
        <v>508</v>
      </c>
      <c r="T2036" t="b">
        <v>1</v>
      </c>
      <c r="U2036" t="s">
        <v>8295</v>
      </c>
      <c r="V2036">
        <f t="shared" si="256"/>
        <v>508</v>
      </c>
      <c r="W2036" s="21" t="str">
        <f t="shared" si="257"/>
        <v xml:space="preserve"> </v>
      </c>
      <c r="X2036" s="21" t="str">
        <f t="shared" si="258"/>
        <v xml:space="preserve"> </v>
      </c>
    </row>
    <row r="2037" spans="1:24" ht="43.2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251"/>
        <v>42357.041666666672</v>
      </c>
      <c r="K2037">
        <v>1446562807</v>
      </c>
      <c r="L2037" s="10">
        <f t="shared" si="252"/>
        <v>42311.625081018516</v>
      </c>
      <c r="M2037" s="11">
        <f t="shared" si="253"/>
        <v>45.416585648155888</v>
      </c>
      <c r="N2037" t="b">
        <v>1</v>
      </c>
      <c r="O2037" s="9">
        <f t="shared" si="254"/>
        <v>2.1103642500000004</v>
      </c>
      <c r="P2037" s="14">
        <f t="shared" si="255"/>
        <v>262.15704968944101</v>
      </c>
      <c r="Q2037" s="14" t="s">
        <v>8323</v>
      </c>
      <c r="R2037" s="14" t="s">
        <v>8353</v>
      </c>
      <c r="S2037">
        <v>644</v>
      </c>
      <c r="T2037" t="b">
        <v>1</v>
      </c>
      <c r="U2037" t="s">
        <v>8295</v>
      </c>
      <c r="V2037">
        <f t="shared" si="256"/>
        <v>644</v>
      </c>
      <c r="W2037" s="21" t="str">
        <f t="shared" si="257"/>
        <v xml:space="preserve"> </v>
      </c>
      <c r="X2037" s="21" t="str">
        <f t="shared" si="258"/>
        <v xml:space="preserve"> </v>
      </c>
    </row>
    <row r="2038" spans="1:24" ht="43.2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251"/>
        <v>41768.864803240744</v>
      </c>
      <c r="K2038">
        <v>1397076319</v>
      </c>
      <c r="L2038" s="10">
        <f t="shared" si="252"/>
        <v>41738.864803240744</v>
      </c>
      <c r="M2038" s="11">
        <f t="shared" si="253"/>
        <v>30</v>
      </c>
      <c r="N2038" t="b">
        <v>1</v>
      </c>
      <c r="O2038" s="9">
        <f t="shared" si="254"/>
        <v>1.3166833333333334</v>
      </c>
      <c r="P2038" s="14">
        <f t="shared" si="255"/>
        <v>46.580778301886795</v>
      </c>
      <c r="Q2038" s="14" t="s">
        <v>8323</v>
      </c>
      <c r="R2038" s="14" t="s">
        <v>8353</v>
      </c>
      <c r="S2038">
        <v>848</v>
      </c>
      <c r="T2038" t="b">
        <v>1</v>
      </c>
      <c r="U2038" t="s">
        <v>8295</v>
      </c>
      <c r="V2038">
        <f t="shared" si="256"/>
        <v>848</v>
      </c>
      <c r="W2038" s="21" t="str">
        <f t="shared" si="257"/>
        <v xml:space="preserve"> </v>
      </c>
      <c r="X2038" s="21" t="str">
        <f t="shared" si="258"/>
        <v xml:space="preserve"> </v>
      </c>
    </row>
    <row r="2039" spans="1:24" ht="43.2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251"/>
        <v>41638.251770833333</v>
      </c>
      <c r="K2039">
        <v>1383195753</v>
      </c>
      <c r="L2039" s="10">
        <f t="shared" si="252"/>
        <v>41578.210104166668</v>
      </c>
      <c r="M2039" s="11">
        <f t="shared" si="253"/>
        <v>60.041666666664241</v>
      </c>
      <c r="N2039" t="b">
        <v>1</v>
      </c>
      <c r="O2039" s="9">
        <f t="shared" si="254"/>
        <v>3.0047639999999998</v>
      </c>
      <c r="P2039" s="14">
        <f t="shared" si="255"/>
        <v>70.041118881118877</v>
      </c>
      <c r="Q2039" s="14" t="s">
        <v>8323</v>
      </c>
      <c r="R2039" s="14" t="s">
        <v>8353</v>
      </c>
      <c r="S2039">
        <v>429</v>
      </c>
      <c r="T2039" t="b">
        <v>1</v>
      </c>
      <c r="U2039" t="s">
        <v>8295</v>
      </c>
      <c r="V2039">
        <f t="shared" si="256"/>
        <v>429</v>
      </c>
      <c r="W2039" s="21" t="str">
        <f t="shared" si="257"/>
        <v xml:space="preserve"> </v>
      </c>
      <c r="X2039" s="21" t="str">
        <f t="shared" si="258"/>
        <v xml:space="preserve"> </v>
      </c>
    </row>
    <row r="2040" spans="1:24" ht="43.2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251"/>
        <v>41456.75</v>
      </c>
      <c r="K2040">
        <v>1369895421</v>
      </c>
      <c r="L2040" s="10">
        <f t="shared" si="252"/>
        <v>41424.27107638889</v>
      </c>
      <c r="M2040" s="11">
        <f t="shared" si="253"/>
        <v>32.478923611110076</v>
      </c>
      <c r="N2040" t="b">
        <v>1</v>
      </c>
      <c r="O2040" s="9">
        <f t="shared" si="254"/>
        <v>4.2051249999999998</v>
      </c>
      <c r="P2040" s="14">
        <f t="shared" si="255"/>
        <v>164.90686274509804</v>
      </c>
      <c r="Q2040" s="14" t="s">
        <v>8323</v>
      </c>
      <c r="R2040" s="14" t="s">
        <v>8353</v>
      </c>
      <c r="S2040">
        <v>204</v>
      </c>
      <c r="T2040" t="b">
        <v>1</v>
      </c>
      <c r="U2040" t="s">
        <v>8295</v>
      </c>
      <c r="V2040">
        <f t="shared" si="256"/>
        <v>204</v>
      </c>
      <c r="W2040" s="21" t="str">
        <f t="shared" si="257"/>
        <v xml:space="preserve"> </v>
      </c>
      <c r="X2040" s="21" t="str">
        <f t="shared" si="258"/>
        <v xml:space="preserve"> </v>
      </c>
    </row>
    <row r="2041" spans="1:24" ht="28.8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251"/>
        <v>42705.207638888889</v>
      </c>
      <c r="K2041">
        <v>1477996325</v>
      </c>
      <c r="L2041" s="10">
        <f t="shared" si="252"/>
        <v>42675.438946759255</v>
      </c>
      <c r="M2041" s="11">
        <f t="shared" si="253"/>
        <v>29.768692129633564</v>
      </c>
      <c r="N2041" t="b">
        <v>1</v>
      </c>
      <c r="O2041" s="9">
        <f t="shared" si="254"/>
        <v>1.362168</v>
      </c>
      <c r="P2041" s="14">
        <f t="shared" si="255"/>
        <v>449.26385224274406</v>
      </c>
      <c r="Q2041" s="14" t="s">
        <v>8323</v>
      </c>
      <c r="R2041" s="14" t="s">
        <v>8353</v>
      </c>
      <c r="S2041">
        <v>379</v>
      </c>
      <c r="T2041" t="b">
        <v>1</v>
      </c>
      <c r="U2041" t="s">
        <v>8295</v>
      </c>
      <c r="V2041">
        <f t="shared" si="256"/>
        <v>379</v>
      </c>
      <c r="W2041" s="21" t="str">
        <f t="shared" si="257"/>
        <v xml:space="preserve"> </v>
      </c>
      <c r="X2041" s="21" t="str">
        <f t="shared" si="258"/>
        <v xml:space="preserve"> </v>
      </c>
    </row>
    <row r="2042" spans="1:24" ht="28.8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251"/>
        <v>41593.968784722223</v>
      </c>
      <c r="K2042">
        <v>1383257703</v>
      </c>
      <c r="L2042" s="10">
        <f t="shared" si="252"/>
        <v>41578.927118055559</v>
      </c>
      <c r="M2042" s="11">
        <f t="shared" si="253"/>
        <v>15.041666666664241</v>
      </c>
      <c r="N2042" t="b">
        <v>1</v>
      </c>
      <c r="O2042" s="9">
        <f t="shared" si="254"/>
        <v>2.4817133333333334</v>
      </c>
      <c r="P2042" s="14">
        <f t="shared" si="255"/>
        <v>27.472841328413285</v>
      </c>
      <c r="Q2042" s="14" t="s">
        <v>8323</v>
      </c>
      <c r="R2042" s="14" t="s">
        <v>8353</v>
      </c>
      <c r="S2042">
        <v>271</v>
      </c>
      <c r="T2042" t="b">
        <v>1</v>
      </c>
      <c r="U2042" t="s">
        <v>8295</v>
      </c>
      <c r="V2042">
        <f t="shared" si="256"/>
        <v>271</v>
      </c>
      <c r="W2042" s="21" t="str">
        <f t="shared" si="257"/>
        <v xml:space="preserve"> </v>
      </c>
      <c r="X2042" s="21" t="str">
        <f t="shared" si="258"/>
        <v xml:space="preserve"> </v>
      </c>
    </row>
    <row r="2043" spans="1:24" ht="43.2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251"/>
        <v>42684.567442129628</v>
      </c>
      <c r="K2043">
        <v>1476189427</v>
      </c>
      <c r="L2043" s="10">
        <f t="shared" si="252"/>
        <v>42654.525775462964</v>
      </c>
      <c r="M2043" s="11">
        <f t="shared" si="253"/>
        <v>30.041666666664241</v>
      </c>
      <c r="N2043" t="b">
        <v>0</v>
      </c>
      <c r="O2043" s="9">
        <f t="shared" si="254"/>
        <v>1.8186315789473684</v>
      </c>
      <c r="P2043" s="14">
        <f t="shared" si="255"/>
        <v>143.97499999999999</v>
      </c>
      <c r="Q2043" s="14" t="s">
        <v>8323</v>
      </c>
      <c r="R2043" s="14" t="s">
        <v>8353</v>
      </c>
      <c r="S2043">
        <v>120</v>
      </c>
      <c r="T2043" t="b">
        <v>1</v>
      </c>
      <c r="U2043" t="s">
        <v>8295</v>
      </c>
      <c r="V2043">
        <f t="shared" si="256"/>
        <v>120</v>
      </c>
      <c r="W2043" s="21" t="str">
        <f t="shared" si="257"/>
        <v xml:space="preserve"> </v>
      </c>
      <c r="X2043" s="21" t="str">
        <f t="shared" si="258"/>
        <v xml:space="preserve"> </v>
      </c>
    </row>
    <row r="2044" spans="1:24" ht="43.2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251"/>
        <v>42391.708032407405</v>
      </c>
      <c r="K2044">
        <v>1448297974</v>
      </c>
      <c r="L2044" s="10">
        <f t="shared" si="252"/>
        <v>42331.708032407405</v>
      </c>
      <c r="M2044" s="11">
        <f t="shared" si="253"/>
        <v>60</v>
      </c>
      <c r="N2044" t="b">
        <v>0</v>
      </c>
      <c r="O2044" s="9">
        <f t="shared" si="254"/>
        <v>1.2353000000000001</v>
      </c>
      <c r="P2044" s="14">
        <f t="shared" si="255"/>
        <v>88.23571428571428</v>
      </c>
      <c r="Q2044" s="14" t="s">
        <v>8323</v>
      </c>
      <c r="R2044" s="14" t="s">
        <v>8353</v>
      </c>
      <c r="S2044">
        <v>140</v>
      </c>
      <c r="T2044" t="b">
        <v>1</v>
      </c>
      <c r="U2044" t="s">
        <v>8295</v>
      </c>
      <c r="V2044">
        <f t="shared" si="256"/>
        <v>140</v>
      </c>
      <c r="W2044" s="21" t="str">
        <f t="shared" si="257"/>
        <v xml:space="preserve"> </v>
      </c>
      <c r="X2044" s="21" t="str">
        <f t="shared" si="258"/>
        <v xml:space="preserve"> </v>
      </c>
    </row>
    <row r="2045" spans="1:24" ht="43.2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251"/>
        <v>42715.207638888889</v>
      </c>
      <c r="K2045">
        <v>1476764077</v>
      </c>
      <c r="L2045" s="10">
        <f t="shared" si="252"/>
        <v>42661.176817129628</v>
      </c>
      <c r="M2045" s="11">
        <f t="shared" si="253"/>
        <v>54.030821759261016</v>
      </c>
      <c r="N2045" t="b">
        <v>0</v>
      </c>
      <c r="O2045" s="9">
        <f t="shared" si="254"/>
        <v>5.0620938628158845</v>
      </c>
      <c r="P2045" s="14">
        <f t="shared" si="255"/>
        <v>36.326424870466319</v>
      </c>
      <c r="Q2045" s="14" t="s">
        <v>8323</v>
      </c>
      <c r="R2045" s="14" t="s">
        <v>8353</v>
      </c>
      <c r="S2045">
        <v>193</v>
      </c>
      <c r="T2045" t="b">
        <v>1</v>
      </c>
      <c r="U2045" t="s">
        <v>8295</v>
      </c>
      <c r="V2045">
        <f t="shared" si="256"/>
        <v>193</v>
      </c>
      <c r="W2045" s="21" t="str">
        <f t="shared" si="257"/>
        <v xml:space="preserve"> </v>
      </c>
      <c r="X2045" s="21" t="str">
        <f t="shared" si="258"/>
        <v xml:space="preserve"> </v>
      </c>
    </row>
    <row r="2046" spans="1:24" ht="43.2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251"/>
        <v>42168.684189814812</v>
      </c>
      <c r="K2046">
        <v>1431620714</v>
      </c>
      <c r="L2046" s="10">
        <f t="shared" si="252"/>
        <v>42138.684189814812</v>
      </c>
      <c r="M2046" s="11">
        <f t="shared" si="253"/>
        <v>30</v>
      </c>
      <c r="N2046" t="b">
        <v>0</v>
      </c>
      <c r="O2046" s="9">
        <f t="shared" si="254"/>
        <v>1.0821333333333334</v>
      </c>
      <c r="P2046" s="14">
        <f t="shared" si="255"/>
        <v>90.177777777777777</v>
      </c>
      <c r="Q2046" s="14" t="s">
        <v>8323</v>
      </c>
      <c r="R2046" s="14" t="s">
        <v>8353</v>
      </c>
      <c r="S2046">
        <v>180</v>
      </c>
      <c r="T2046" t="b">
        <v>1</v>
      </c>
      <c r="U2046" t="s">
        <v>8295</v>
      </c>
      <c r="V2046">
        <f t="shared" si="256"/>
        <v>180</v>
      </c>
      <c r="W2046" s="21" t="str">
        <f t="shared" si="257"/>
        <v xml:space="preserve"> </v>
      </c>
      <c r="X2046" s="21" t="str">
        <f t="shared" si="258"/>
        <v xml:space="preserve"> </v>
      </c>
    </row>
    <row r="2047" spans="1:24" ht="43.2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251"/>
        <v>41099.088506944441</v>
      </c>
      <c r="K2047">
        <v>1339207647</v>
      </c>
      <c r="L2047" s="10">
        <f t="shared" si="252"/>
        <v>41069.088506944441</v>
      </c>
      <c r="M2047" s="11">
        <f t="shared" si="253"/>
        <v>30</v>
      </c>
      <c r="N2047" t="b">
        <v>0</v>
      </c>
      <c r="O2047" s="9">
        <f t="shared" si="254"/>
        <v>8.1918387755102042</v>
      </c>
      <c r="P2047" s="14">
        <f t="shared" si="255"/>
        <v>152.62361216730039</v>
      </c>
      <c r="Q2047" s="14" t="s">
        <v>8323</v>
      </c>
      <c r="R2047" s="14" t="s">
        <v>8353</v>
      </c>
      <c r="S2047">
        <v>263</v>
      </c>
      <c r="T2047" t="b">
        <v>1</v>
      </c>
      <c r="U2047" t="s">
        <v>8295</v>
      </c>
      <c r="V2047">
        <f t="shared" si="256"/>
        <v>263</v>
      </c>
      <c r="W2047" s="21" t="str">
        <f t="shared" si="257"/>
        <v xml:space="preserve"> </v>
      </c>
      <c r="X2047" s="21" t="str">
        <f t="shared" si="258"/>
        <v xml:space="preserve"> </v>
      </c>
    </row>
    <row r="2048" spans="1:24" ht="43.2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251"/>
        <v>41417.171805555554</v>
      </c>
      <c r="K2048">
        <v>1366690044</v>
      </c>
      <c r="L2048" s="10">
        <f t="shared" si="252"/>
        <v>41387.171805555554</v>
      </c>
      <c r="M2048" s="11">
        <f t="shared" si="253"/>
        <v>30</v>
      </c>
      <c r="N2048" t="b">
        <v>0</v>
      </c>
      <c r="O2048" s="9">
        <f t="shared" si="254"/>
        <v>1.2110000000000001</v>
      </c>
      <c r="P2048" s="14">
        <f t="shared" si="255"/>
        <v>55.806451612903224</v>
      </c>
      <c r="Q2048" s="14" t="s">
        <v>8323</v>
      </c>
      <c r="R2048" s="14" t="s">
        <v>8353</v>
      </c>
      <c r="S2048">
        <v>217</v>
      </c>
      <c r="T2048" t="b">
        <v>1</v>
      </c>
      <c r="U2048" t="s">
        <v>8295</v>
      </c>
      <c r="V2048">
        <f t="shared" si="256"/>
        <v>217</v>
      </c>
      <c r="W2048" s="21" t="str">
        <f t="shared" si="257"/>
        <v xml:space="preserve"> </v>
      </c>
      <c r="X2048" s="21" t="str">
        <f t="shared" si="258"/>
        <v xml:space="preserve"> </v>
      </c>
    </row>
    <row r="2049" spans="1:24" ht="43.2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251"/>
        <v>42111</v>
      </c>
      <c r="K2049">
        <v>1426714870</v>
      </c>
      <c r="L2049" s="10">
        <f t="shared" si="252"/>
        <v>42081.903587962966</v>
      </c>
      <c r="M2049" s="11">
        <f t="shared" si="253"/>
        <v>29.096412037033588</v>
      </c>
      <c r="N2049" t="b">
        <v>0</v>
      </c>
      <c r="O2049" s="9">
        <f t="shared" si="254"/>
        <v>1.0299897959183673</v>
      </c>
      <c r="P2049" s="14">
        <f t="shared" si="255"/>
        <v>227.85327313769753</v>
      </c>
      <c r="Q2049" s="14" t="s">
        <v>8323</v>
      </c>
      <c r="R2049" s="14" t="s">
        <v>8353</v>
      </c>
      <c r="S2049">
        <v>443</v>
      </c>
      <c r="T2049" t="b">
        <v>1</v>
      </c>
      <c r="U2049" t="s">
        <v>8295</v>
      </c>
      <c r="V2049">
        <f t="shared" si="256"/>
        <v>443</v>
      </c>
      <c r="W2049" s="21" t="str">
        <f t="shared" si="257"/>
        <v xml:space="preserve"> </v>
      </c>
      <c r="X2049" s="21" t="str">
        <f t="shared" si="258"/>
        <v xml:space="preserve"> </v>
      </c>
    </row>
    <row r="2050" spans="1:24" ht="43.2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ref="J2050:J2113" si="259">(((I2050/60)/60)/24)+DATE(1970,1,1)</f>
        <v>41417.651516203703</v>
      </c>
      <c r="K2050">
        <v>1366731491</v>
      </c>
      <c r="L2050" s="10">
        <f t="shared" ref="L2050:L2113" si="260">(((K2050/60)/60)/24)+DATE(1970,1,1)</f>
        <v>41387.651516203703</v>
      </c>
      <c r="M2050" s="11">
        <f t="shared" ref="M2050:M2113" si="261">J2050-L2050</f>
        <v>30</v>
      </c>
      <c r="N2050" t="b">
        <v>0</v>
      </c>
      <c r="O2050" s="9">
        <f t="shared" ref="O2050:O2113" si="262">E2050/D2050</f>
        <v>1.4833229411764706</v>
      </c>
      <c r="P2050" s="14">
        <f t="shared" ref="P2050:P2113" si="263">IF(E2050&gt;0,(E2050/S2050),0)</f>
        <v>91.82989803350327</v>
      </c>
      <c r="Q2050" s="14" t="s">
        <v>8323</v>
      </c>
      <c r="R2050" s="14" t="s">
        <v>8353</v>
      </c>
      <c r="S2050">
        <v>1373</v>
      </c>
      <c r="T2050" t="b">
        <v>1</v>
      </c>
      <c r="U2050" t="s">
        <v>8295</v>
      </c>
      <c r="V2050">
        <f t="shared" si="256"/>
        <v>1373</v>
      </c>
      <c r="W2050" s="21" t="str">
        <f t="shared" si="257"/>
        <v xml:space="preserve"> </v>
      </c>
      <c r="X2050" s="21" t="str">
        <f t="shared" si="258"/>
        <v xml:space="preserve"> </v>
      </c>
    </row>
    <row r="2051" spans="1:24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si="259"/>
        <v>41610.957638888889</v>
      </c>
      <c r="K2051">
        <v>1382963963</v>
      </c>
      <c r="L2051" s="10">
        <f t="shared" si="260"/>
        <v>41575.527349537035</v>
      </c>
      <c r="M2051" s="11">
        <f t="shared" si="261"/>
        <v>35.430289351854299</v>
      </c>
      <c r="N2051" t="b">
        <v>0</v>
      </c>
      <c r="O2051" s="9">
        <f t="shared" si="262"/>
        <v>1.2019070000000001</v>
      </c>
      <c r="P2051" s="14">
        <f t="shared" si="263"/>
        <v>80.991037735849048</v>
      </c>
      <c r="Q2051" s="14" t="s">
        <v>8323</v>
      </c>
      <c r="R2051" s="14" t="s">
        <v>8353</v>
      </c>
      <c r="S2051">
        <v>742</v>
      </c>
      <c r="T2051" t="b">
        <v>1</v>
      </c>
      <c r="U2051" t="s">
        <v>8295</v>
      </c>
      <c r="V2051">
        <f t="shared" ref="V2051:V2114" si="264">IF(F2051 = "successful",S2051," ")</f>
        <v>742</v>
      </c>
      <c r="W2051" s="21" t="str">
        <f t="shared" ref="W2051:W2114" si="265">IF(F2051 = "failed",S2051," ")</f>
        <v xml:space="preserve"> </v>
      </c>
      <c r="X2051" s="21" t="str">
        <f t="shared" ref="X2051:X2114" si="266">IF(F2051 = "canceled",S2051," ")</f>
        <v xml:space="preserve"> </v>
      </c>
    </row>
    <row r="2052" spans="1:24" ht="43.2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259"/>
        <v>42155.071504629625</v>
      </c>
      <c r="K2052">
        <v>1429580578</v>
      </c>
      <c r="L2052" s="10">
        <f t="shared" si="260"/>
        <v>42115.071504629625</v>
      </c>
      <c r="M2052" s="11">
        <f t="shared" si="261"/>
        <v>40</v>
      </c>
      <c r="N2052" t="b">
        <v>0</v>
      </c>
      <c r="O2052" s="9">
        <f t="shared" si="262"/>
        <v>4.7327000000000004</v>
      </c>
      <c r="P2052" s="14">
        <f t="shared" si="263"/>
        <v>278.39411764705881</v>
      </c>
      <c r="Q2052" s="14" t="s">
        <v>8323</v>
      </c>
      <c r="R2052" s="14" t="s">
        <v>8353</v>
      </c>
      <c r="S2052">
        <v>170</v>
      </c>
      <c r="T2052" t="b">
        <v>1</v>
      </c>
      <c r="U2052" t="s">
        <v>8295</v>
      </c>
      <c r="V2052">
        <f t="shared" si="264"/>
        <v>170</v>
      </c>
      <c r="W2052" s="21" t="str">
        <f t="shared" si="265"/>
        <v xml:space="preserve"> </v>
      </c>
      <c r="X2052" s="21" t="str">
        <f t="shared" si="266"/>
        <v xml:space="preserve"> </v>
      </c>
    </row>
    <row r="2053" spans="1:24" ht="43.2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259"/>
        <v>41634.022418981483</v>
      </c>
      <c r="K2053">
        <v>1385425937</v>
      </c>
      <c r="L2053" s="10">
        <f t="shared" si="260"/>
        <v>41604.022418981483</v>
      </c>
      <c r="M2053" s="11">
        <f t="shared" si="261"/>
        <v>30</v>
      </c>
      <c r="N2053" t="b">
        <v>0</v>
      </c>
      <c r="O2053" s="9">
        <f t="shared" si="262"/>
        <v>1.303625</v>
      </c>
      <c r="P2053" s="14">
        <f t="shared" si="263"/>
        <v>43.095041322314053</v>
      </c>
      <c r="Q2053" s="14" t="s">
        <v>8323</v>
      </c>
      <c r="R2053" s="14" t="s">
        <v>8353</v>
      </c>
      <c r="S2053">
        <v>242</v>
      </c>
      <c r="T2053" t="b">
        <v>1</v>
      </c>
      <c r="U2053" t="s">
        <v>8295</v>
      </c>
      <c r="V2053">
        <f t="shared" si="264"/>
        <v>242</v>
      </c>
      <c r="W2053" s="21" t="str">
        <f t="shared" si="265"/>
        <v xml:space="preserve"> </v>
      </c>
      <c r="X2053" s="21" t="str">
        <f t="shared" si="266"/>
        <v xml:space="preserve"> </v>
      </c>
    </row>
    <row r="2054" spans="1:24" ht="43.2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259"/>
        <v>42420.08394675926</v>
      </c>
      <c r="K2054">
        <v>1452045653</v>
      </c>
      <c r="L2054" s="10">
        <f t="shared" si="260"/>
        <v>42375.08394675926</v>
      </c>
      <c r="M2054" s="11">
        <f t="shared" si="261"/>
        <v>45</v>
      </c>
      <c r="N2054" t="b">
        <v>0</v>
      </c>
      <c r="O2054" s="9">
        <f t="shared" si="262"/>
        <v>3.5304799999999998</v>
      </c>
      <c r="P2054" s="14">
        <f t="shared" si="263"/>
        <v>326.29205175600737</v>
      </c>
      <c r="Q2054" s="14" t="s">
        <v>8323</v>
      </c>
      <c r="R2054" s="14" t="s">
        <v>8353</v>
      </c>
      <c r="S2054">
        <v>541</v>
      </c>
      <c r="T2054" t="b">
        <v>1</v>
      </c>
      <c r="U2054" t="s">
        <v>8295</v>
      </c>
      <c r="V2054">
        <f t="shared" si="264"/>
        <v>541</v>
      </c>
      <c r="W2054" s="21" t="str">
        <f t="shared" si="265"/>
        <v xml:space="preserve"> </v>
      </c>
      <c r="X2054" s="21" t="str">
        <f t="shared" si="266"/>
        <v xml:space="preserve"> </v>
      </c>
    </row>
    <row r="2055" spans="1:24" ht="43.2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259"/>
        <v>42333.659155092595</v>
      </c>
      <c r="K2055">
        <v>1445870951</v>
      </c>
      <c r="L2055" s="10">
        <f t="shared" si="260"/>
        <v>42303.617488425924</v>
      </c>
      <c r="M2055" s="11">
        <f t="shared" si="261"/>
        <v>30.041666666671517</v>
      </c>
      <c r="N2055" t="b">
        <v>0</v>
      </c>
      <c r="O2055" s="9">
        <f t="shared" si="262"/>
        <v>1.0102</v>
      </c>
      <c r="P2055" s="14">
        <f t="shared" si="263"/>
        <v>41.743801652892564</v>
      </c>
      <c r="Q2055" s="14" t="s">
        <v>8323</v>
      </c>
      <c r="R2055" s="14" t="s">
        <v>8353</v>
      </c>
      <c r="S2055">
        <v>121</v>
      </c>
      <c r="T2055" t="b">
        <v>1</v>
      </c>
      <c r="U2055" t="s">
        <v>8295</v>
      </c>
      <c r="V2055">
        <f t="shared" si="264"/>
        <v>121</v>
      </c>
      <c r="W2055" s="21" t="str">
        <f t="shared" si="265"/>
        <v xml:space="preserve"> </v>
      </c>
      <c r="X2055" s="21" t="str">
        <f t="shared" si="266"/>
        <v xml:space="preserve"> </v>
      </c>
    </row>
    <row r="2056" spans="1:24" ht="43.2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259"/>
        <v>41761.520949074074</v>
      </c>
      <c r="K2056">
        <v>1396441810</v>
      </c>
      <c r="L2056" s="10">
        <f t="shared" si="260"/>
        <v>41731.520949074074</v>
      </c>
      <c r="M2056" s="11">
        <f t="shared" si="261"/>
        <v>30</v>
      </c>
      <c r="N2056" t="b">
        <v>0</v>
      </c>
      <c r="O2056" s="9">
        <f t="shared" si="262"/>
        <v>1.1359142857142857</v>
      </c>
      <c r="P2056" s="14">
        <f t="shared" si="263"/>
        <v>64.020933977455712</v>
      </c>
      <c r="Q2056" s="14" t="s">
        <v>8323</v>
      </c>
      <c r="R2056" s="14" t="s">
        <v>8353</v>
      </c>
      <c r="S2056">
        <v>621</v>
      </c>
      <c r="T2056" t="b">
        <v>1</v>
      </c>
      <c r="U2056" t="s">
        <v>8295</v>
      </c>
      <c r="V2056">
        <f t="shared" si="264"/>
        <v>621</v>
      </c>
      <c r="W2056" s="21" t="str">
        <f t="shared" si="265"/>
        <v xml:space="preserve"> </v>
      </c>
      <c r="X2056" s="21" t="str">
        <f t="shared" si="266"/>
        <v xml:space="preserve"> </v>
      </c>
    </row>
    <row r="2057" spans="1:24" ht="43.2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259"/>
        <v>41976.166666666672</v>
      </c>
      <c r="K2057">
        <v>1415031043</v>
      </c>
      <c r="L2057" s="10">
        <f t="shared" si="260"/>
        <v>41946.674108796295</v>
      </c>
      <c r="M2057" s="11">
        <f t="shared" si="261"/>
        <v>29.492557870376913</v>
      </c>
      <c r="N2057" t="b">
        <v>0</v>
      </c>
      <c r="O2057" s="9">
        <f t="shared" si="262"/>
        <v>1.6741666666666666</v>
      </c>
      <c r="P2057" s="14">
        <f t="shared" si="263"/>
        <v>99.455445544554451</v>
      </c>
      <c r="Q2057" s="14" t="s">
        <v>8323</v>
      </c>
      <c r="R2057" s="14" t="s">
        <v>8353</v>
      </c>
      <c r="S2057">
        <v>101</v>
      </c>
      <c r="T2057" t="b">
        <v>1</v>
      </c>
      <c r="U2057" t="s">
        <v>8295</v>
      </c>
      <c r="V2057">
        <f t="shared" si="264"/>
        <v>101</v>
      </c>
      <c r="W2057" s="21" t="str">
        <f t="shared" si="265"/>
        <v xml:space="preserve"> </v>
      </c>
      <c r="X2057" s="21" t="str">
        <f t="shared" si="266"/>
        <v xml:space="preserve"> </v>
      </c>
    </row>
    <row r="2058" spans="1:24" ht="43.2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259"/>
        <v>41381.76090277778</v>
      </c>
      <c r="K2058">
        <v>1363630542</v>
      </c>
      <c r="L2058" s="10">
        <f t="shared" si="260"/>
        <v>41351.76090277778</v>
      </c>
      <c r="M2058" s="11">
        <f t="shared" si="261"/>
        <v>30</v>
      </c>
      <c r="N2058" t="b">
        <v>0</v>
      </c>
      <c r="O2058" s="9">
        <f t="shared" si="262"/>
        <v>1.5345200000000001</v>
      </c>
      <c r="P2058" s="14">
        <f t="shared" si="263"/>
        <v>138.49458483754512</v>
      </c>
      <c r="Q2058" s="14" t="s">
        <v>8323</v>
      </c>
      <c r="R2058" s="14" t="s">
        <v>8353</v>
      </c>
      <c r="S2058">
        <v>554</v>
      </c>
      <c r="T2058" t="b">
        <v>1</v>
      </c>
      <c r="U2058" t="s">
        <v>8295</v>
      </c>
      <c r="V2058">
        <f t="shared" si="264"/>
        <v>554</v>
      </c>
      <c r="W2058" s="21" t="str">
        <f t="shared" si="265"/>
        <v xml:space="preserve"> </v>
      </c>
      <c r="X2058" s="21" t="str">
        <f t="shared" si="266"/>
        <v xml:space="preserve"> </v>
      </c>
    </row>
    <row r="2059" spans="1:24" ht="57.6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259"/>
        <v>42426.494583333333</v>
      </c>
      <c r="K2059">
        <v>1453895532</v>
      </c>
      <c r="L2059" s="10">
        <f t="shared" si="260"/>
        <v>42396.494583333333</v>
      </c>
      <c r="M2059" s="11">
        <f t="shared" si="261"/>
        <v>30</v>
      </c>
      <c r="N2059" t="b">
        <v>0</v>
      </c>
      <c r="O2059" s="9">
        <f t="shared" si="262"/>
        <v>2.022322</v>
      </c>
      <c r="P2059" s="14">
        <f t="shared" si="263"/>
        <v>45.547792792792798</v>
      </c>
      <c r="Q2059" s="14" t="s">
        <v>8323</v>
      </c>
      <c r="R2059" s="14" t="s">
        <v>8353</v>
      </c>
      <c r="S2059">
        <v>666</v>
      </c>
      <c r="T2059" t="b">
        <v>1</v>
      </c>
      <c r="U2059" t="s">
        <v>8295</v>
      </c>
      <c r="V2059">
        <f t="shared" si="264"/>
        <v>666</v>
      </c>
      <c r="W2059" s="21" t="str">
        <f t="shared" si="265"/>
        <v xml:space="preserve"> </v>
      </c>
      <c r="X2059" s="21" t="str">
        <f t="shared" si="266"/>
        <v xml:space="preserve"> </v>
      </c>
    </row>
    <row r="2060" spans="1:24" ht="28.8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259"/>
        <v>42065.833333333328</v>
      </c>
      <c r="K2060">
        <v>1421916830</v>
      </c>
      <c r="L2060" s="10">
        <f t="shared" si="260"/>
        <v>42026.370717592596</v>
      </c>
      <c r="M2060" s="11">
        <f t="shared" si="261"/>
        <v>39.462615740732872</v>
      </c>
      <c r="N2060" t="b">
        <v>0</v>
      </c>
      <c r="O2060" s="9">
        <f t="shared" si="262"/>
        <v>1.6828125</v>
      </c>
      <c r="P2060" s="14">
        <f t="shared" si="263"/>
        <v>10.507317073170732</v>
      </c>
      <c r="Q2060" s="14" t="s">
        <v>8323</v>
      </c>
      <c r="R2060" s="14" t="s">
        <v>8353</v>
      </c>
      <c r="S2060">
        <v>410</v>
      </c>
      <c r="T2060" t="b">
        <v>1</v>
      </c>
      <c r="U2060" t="s">
        <v>8295</v>
      </c>
      <c r="V2060">
        <f t="shared" si="264"/>
        <v>410</v>
      </c>
      <c r="W2060" s="21" t="str">
        <f t="shared" si="265"/>
        <v xml:space="preserve"> </v>
      </c>
      <c r="X2060" s="21" t="str">
        <f t="shared" si="266"/>
        <v xml:space="preserve"> </v>
      </c>
    </row>
    <row r="2061" spans="1:24" ht="43.2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259"/>
        <v>42400.915972222225</v>
      </c>
      <c r="K2061">
        <v>1450880854</v>
      </c>
      <c r="L2061" s="10">
        <f t="shared" si="260"/>
        <v>42361.602476851855</v>
      </c>
      <c r="M2061" s="11">
        <f t="shared" si="261"/>
        <v>39.313495370370219</v>
      </c>
      <c r="N2061" t="b">
        <v>0</v>
      </c>
      <c r="O2061" s="9">
        <f t="shared" si="262"/>
        <v>1.4345666666666668</v>
      </c>
      <c r="P2061" s="14">
        <f t="shared" si="263"/>
        <v>114.76533333333333</v>
      </c>
      <c r="Q2061" s="14" t="s">
        <v>8323</v>
      </c>
      <c r="R2061" s="14" t="s">
        <v>8353</v>
      </c>
      <c r="S2061">
        <v>375</v>
      </c>
      <c r="T2061" t="b">
        <v>1</v>
      </c>
      <c r="U2061" t="s">
        <v>8295</v>
      </c>
      <c r="V2061">
        <f t="shared" si="264"/>
        <v>375</v>
      </c>
      <c r="W2061" s="21" t="str">
        <f t="shared" si="265"/>
        <v xml:space="preserve"> </v>
      </c>
      <c r="X2061" s="21" t="str">
        <f t="shared" si="266"/>
        <v xml:space="preserve"> </v>
      </c>
    </row>
    <row r="2062" spans="1:24" ht="43.2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259"/>
        <v>41843.642939814818</v>
      </c>
      <c r="K2062">
        <v>1400945150</v>
      </c>
      <c r="L2062" s="10">
        <f t="shared" si="260"/>
        <v>41783.642939814818</v>
      </c>
      <c r="M2062" s="11">
        <f t="shared" si="261"/>
        <v>60</v>
      </c>
      <c r="N2062" t="b">
        <v>0</v>
      </c>
      <c r="O2062" s="9">
        <f t="shared" si="262"/>
        <v>1.964</v>
      </c>
      <c r="P2062" s="14">
        <f t="shared" si="263"/>
        <v>35.997067448680355</v>
      </c>
      <c r="Q2062" s="14" t="s">
        <v>8323</v>
      </c>
      <c r="R2062" s="14" t="s">
        <v>8353</v>
      </c>
      <c r="S2062">
        <v>1364</v>
      </c>
      <c r="T2062" t="b">
        <v>1</v>
      </c>
      <c r="U2062" t="s">
        <v>8295</v>
      </c>
      <c r="V2062">
        <f t="shared" si="264"/>
        <v>1364</v>
      </c>
      <c r="W2062" s="21" t="str">
        <f t="shared" si="265"/>
        <v xml:space="preserve"> </v>
      </c>
      <c r="X2062" s="21" t="str">
        <f t="shared" si="266"/>
        <v xml:space="preserve"> </v>
      </c>
    </row>
    <row r="2063" spans="1:24" ht="43.2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259"/>
        <v>42735.764513888891</v>
      </c>
      <c r="K2063">
        <v>1480616454</v>
      </c>
      <c r="L2063" s="10">
        <f t="shared" si="260"/>
        <v>42705.764513888891</v>
      </c>
      <c r="M2063" s="11">
        <f t="shared" si="261"/>
        <v>30</v>
      </c>
      <c r="N2063" t="b">
        <v>0</v>
      </c>
      <c r="O2063" s="9">
        <f t="shared" si="262"/>
        <v>1.0791999999999999</v>
      </c>
      <c r="P2063" s="14">
        <f t="shared" si="263"/>
        <v>154.17142857142858</v>
      </c>
      <c r="Q2063" s="14" t="s">
        <v>8323</v>
      </c>
      <c r="R2063" s="14" t="s">
        <v>8353</v>
      </c>
      <c r="S2063">
        <v>35</v>
      </c>
      <c r="T2063" t="b">
        <v>1</v>
      </c>
      <c r="U2063" t="s">
        <v>8295</v>
      </c>
      <c r="V2063">
        <f t="shared" si="264"/>
        <v>35</v>
      </c>
      <c r="W2063" s="21" t="str">
        <f t="shared" si="265"/>
        <v xml:space="preserve"> </v>
      </c>
      <c r="X2063" s="21" t="str">
        <f t="shared" si="266"/>
        <v xml:space="preserve"> </v>
      </c>
    </row>
    <row r="2064" spans="1:24" ht="57.6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259"/>
        <v>42453.341412037036</v>
      </c>
      <c r="K2064">
        <v>1456218698</v>
      </c>
      <c r="L2064" s="10">
        <f t="shared" si="260"/>
        <v>42423.3830787037</v>
      </c>
      <c r="M2064" s="11">
        <f t="shared" si="261"/>
        <v>29.958333333335759</v>
      </c>
      <c r="N2064" t="b">
        <v>0</v>
      </c>
      <c r="O2064" s="9">
        <f t="shared" si="262"/>
        <v>1.14977</v>
      </c>
      <c r="P2064" s="14">
        <f t="shared" si="263"/>
        <v>566.38916256157631</v>
      </c>
      <c r="Q2064" s="14" t="s">
        <v>8323</v>
      </c>
      <c r="R2064" s="14" t="s">
        <v>8353</v>
      </c>
      <c r="S2064">
        <v>203</v>
      </c>
      <c r="T2064" t="b">
        <v>1</v>
      </c>
      <c r="U2064" t="s">
        <v>8295</v>
      </c>
      <c r="V2064">
        <f t="shared" si="264"/>
        <v>203</v>
      </c>
      <c r="W2064" s="21" t="str">
        <f t="shared" si="265"/>
        <v xml:space="preserve"> </v>
      </c>
      <c r="X2064" s="21" t="str">
        <f t="shared" si="266"/>
        <v xml:space="preserve"> </v>
      </c>
    </row>
    <row r="2065" spans="1:24" ht="28.8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259"/>
        <v>42505.73265046296</v>
      </c>
      <c r="K2065">
        <v>1460482501</v>
      </c>
      <c r="L2065" s="10">
        <f t="shared" si="260"/>
        <v>42472.73265046296</v>
      </c>
      <c r="M2065" s="11">
        <f t="shared" si="261"/>
        <v>33</v>
      </c>
      <c r="N2065" t="b">
        <v>0</v>
      </c>
      <c r="O2065" s="9">
        <f t="shared" si="262"/>
        <v>1.4804999999999999</v>
      </c>
      <c r="P2065" s="14">
        <f t="shared" si="263"/>
        <v>120.85714285714286</v>
      </c>
      <c r="Q2065" s="14" t="s">
        <v>8323</v>
      </c>
      <c r="R2065" s="14" t="s">
        <v>8353</v>
      </c>
      <c r="S2065">
        <v>49</v>
      </c>
      <c r="T2065" t="b">
        <v>1</v>
      </c>
      <c r="U2065" t="s">
        <v>8295</v>
      </c>
      <c r="V2065">
        <f t="shared" si="264"/>
        <v>49</v>
      </c>
      <c r="W2065" s="21" t="str">
        <f t="shared" si="265"/>
        <v xml:space="preserve"> </v>
      </c>
      <c r="X2065" s="21" t="str">
        <f t="shared" si="266"/>
        <v xml:space="preserve"> </v>
      </c>
    </row>
    <row r="2066" spans="1:24" ht="43.2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259"/>
        <v>41425.5</v>
      </c>
      <c r="K2066">
        <v>1366879523</v>
      </c>
      <c r="L2066" s="10">
        <f t="shared" si="260"/>
        <v>41389.364849537036</v>
      </c>
      <c r="M2066" s="11">
        <f t="shared" si="261"/>
        <v>36.135150462963793</v>
      </c>
      <c r="N2066" t="b">
        <v>0</v>
      </c>
      <c r="O2066" s="9">
        <f t="shared" si="262"/>
        <v>1.9116676082790633</v>
      </c>
      <c r="P2066" s="14">
        <f t="shared" si="263"/>
        <v>86.163845492085343</v>
      </c>
      <c r="Q2066" s="14" t="s">
        <v>8323</v>
      </c>
      <c r="R2066" s="14" t="s">
        <v>8353</v>
      </c>
      <c r="S2066">
        <v>5812</v>
      </c>
      <c r="T2066" t="b">
        <v>1</v>
      </c>
      <c r="U2066" t="s">
        <v>8295</v>
      </c>
      <c r="V2066">
        <f t="shared" si="264"/>
        <v>5812</v>
      </c>
      <c r="W2066" s="21" t="str">
        <f t="shared" si="265"/>
        <v xml:space="preserve"> </v>
      </c>
      <c r="X2066" s="21" t="str">
        <f t="shared" si="266"/>
        <v xml:space="preserve"> </v>
      </c>
    </row>
    <row r="2067" spans="1:24" ht="43.2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259"/>
        <v>41633.333668981482</v>
      </c>
      <c r="K2067">
        <v>1385366429</v>
      </c>
      <c r="L2067" s="10">
        <f t="shared" si="260"/>
        <v>41603.333668981482</v>
      </c>
      <c r="M2067" s="11">
        <f t="shared" si="261"/>
        <v>30</v>
      </c>
      <c r="N2067" t="b">
        <v>0</v>
      </c>
      <c r="O2067" s="9">
        <f t="shared" si="262"/>
        <v>1.99215125</v>
      </c>
      <c r="P2067" s="14">
        <f t="shared" si="263"/>
        <v>51.212114395886893</v>
      </c>
      <c r="Q2067" s="14" t="s">
        <v>8323</v>
      </c>
      <c r="R2067" s="14" t="s">
        <v>8353</v>
      </c>
      <c r="S2067">
        <v>1556</v>
      </c>
      <c r="T2067" t="b">
        <v>1</v>
      </c>
      <c r="U2067" t="s">
        <v>8295</v>
      </c>
      <c r="V2067">
        <f t="shared" si="264"/>
        <v>1556</v>
      </c>
      <c r="W2067" s="21" t="str">
        <f t="shared" si="265"/>
        <v xml:space="preserve"> </v>
      </c>
      <c r="X2067" s="21" t="str">
        <f t="shared" si="266"/>
        <v xml:space="preserve"> </v>
      </c>
    </row>
    <row r="2068" spans="1:24" ht="43.2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259"/>
        <v>41874.771793981483</v>
      </c>
      <c r="K2068">
        <v>1406226683</v>
      </c>
      <c r="L2068" s="10">
        <f t="shared" si="260"/>
        <v>41844.771793981483</v>
      </c>
      <c r="M2068" s="11">
        <f t="shared" si="261"/>
        <v>30</v>
      </c>
      <c r="N2068" t="b">
        <v>0</v>
      </c>
      <c r="O2068" s="9">
        <f t="shared" si="262"/>
        <v>2.1859999999999999</v>
      </c>
      <c r="P2068" s="14">
        <f t="shared" si="263"/>
        <v>67.261538461538464</v>
      </c>
      <c r="Q2068" s="14" t="s">
        <v>8323</v>
      </c>
      <c r="R2068" s="14" t="s">
        <v>8353</v>
      </c>
      <c r="S2068">
        <v>65</v>
      </c>
      <c r="T2068" t="b">
        <v>1</v>
      </c>
      <c r="U2068" t="s">
        <v>8295</v>
      </c>
      <c r="V2068">
        <f t="shared" si="264"/>
        <v>65</v>
      </c>
      <c r="W2068" s="21" t="str">
        <f t="shared" si="265"/>
        <v xml:space="preserve"> </v>
      </c>
      <c r="X2068" s="21" t="str">
        <f t="shared" si="266"/>
        <v xml:space="preserve"> </v>
      </c>
    </row>
    <row r="2069" spans="1:24" ht="43.2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259"/>
        <v>42148.853888888887</v>
      </c>
      <c r="K2069">
        <v>1429648176</v>
      </c>
      <c r="L2069" s="10">
        <f t="shared" si="260"/>
        <v>42115.853888888887</v>
      </c>
      <c r="M2069" s="11">
        <f t="shared" si="261"/>
        <v>33</v>
      </c>
      <c r="N2069" t="b">
        <v>0</v>
      </c>
      <c r="O2069" s="9">
        <f t="shared" si="262"/>
        <v>1.2686868686868686</v>
      </c>
      <c r="P2069" s="14">
        <f t="shared" si="263"/>
        <v>62.8</v>
      </c>
      <c r="Q2069" s="14" t="s">
        <v>8323</v>
      </c>
      <c r="R2069" s="14" t="s">
        <v>8353</v>
      </c>
      <c r="S2069">
        <v>10</v>
      </c>
      <c r="T2069" t="b">
        <v>1</v>
      </c>
      <c r="U2069" t="s">
        <v>8295</v>
      </c>
      <c r="V2069">
        <f t="shared" si="264"/>
        <v>10</v>
      </c>
      <c r="W2069" s="21" t="str">
        <f t="shared" si="265"/>
        <v xml:space="preserve"> </v>
      </c>
      <c r="X2069" s="21" t="str">
        <f t="shared" si="266"/>
        <v xml:space="preserve"> </v>
      </c>
    </row>
    <row r="2070" spans="1:24" ht="43.2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259"/>
        <v>42663.841608796298</v>
      </c>
      <c r="K2070">
        <v>1474402315</v>
      </c>
      <c r="L2070" s="10">
        <f t="shared" si="260"/>
        <v>42633.841608796298</v>
      </c>
      <c r="M2070" s="11">
        <f t="shared" si="261"/>
        <v>30</v>
      </c>
      <c r="N2070" t="b">
        <v>0</v>
      </c>
      <c r="O2070" s="9">
        <f t="shared" si="262"/>
        <v>1.0522388</v>
      </c>
      <c r="P2070" s="14">
        <f t="shared" si="263"/>
        <v>346.13118421052633</v>
      </c>
      <c r="Q2070" s="14" t="s">
        <v>8323</v>
      </c>
      <c r="R2070" s="14" t="s">
        <v>8353</v>
      </c>
      <c r="S2070">
        <v>76</v>
      </c>
      <c r="T2070" t="b">
        <v>1</v>
      </c>
      <c r="U2070" t="s">
        <v>8295</v>
      </c>
      <c r="V2070">
        <f t="shared" si="264"/>
        <v>76</v>
      </c>
      <c r="W2070" s="21" t="str">
        <f t="shared" si="265"/>
        <v xml:space="preserve"> </v>
      </c>
      <c r="X2070" s="21" t="str">
        <f t="shared" si="266"/>
        <v xml:space="preserve"> </v>
      </c>
    </row>
    <row r="2071" spans="1:24" ht="57.6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259"/>
        <v>42371.972118055557</v>
      </c>
      <c r="K2071">
        <v>1449098391</v>
      </c>
      <c r="L2071" s="10">
        <f t="shared" si="260"/>
        <v>42340.972118055557</v>
      </c>
      <c r="M2071" s="11">
        <f t="shared" si="261"/>
        <v>31</v>
      </c>
      <c r="N2071" t="b">
        <v>0</v>
      </c>
      <c r="O2071" s="9">
        <f t="shared" si="262"/>
        <v>1.2840666000000001</v>
      </c>
      <c r="P2071" s="14">
        <f t="shared" si="263"/>
        <v>244.11912547528519</v>
      </c>
      <c r="Q2071" s="14" t="s">
        <v>8323</v>
      </c>
      <c r="R2071" s="14" t="s">
        <v>8353</v>
      </c>
      <c r="S2071">
        <v>263</v>
      </c>
      <c r="T2071" t="b">
        <v>1</v>
      </c>
      <c r="U2071" t="s">
        <v>8295</v>
      </c>
      <c r="V2071">
        <f t="shared" si="264"/>
        <v>263</v>
      </c>
      <c r="W2071" s="21" t="str">
        <f t="shared" si="265"/>
        <v xml:space="preserve"> </v>
      </c>
      <c r="X2071" s="21" t="str">
        <f t="shared" si="266"/>
        <v xml:space="preserve"> </v>
      </c>
    </row>
    <row r="2072" spans="1:24" ht="43.2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259"/>
        <v>42549.6565162037</v>
      </c>
      <c r="K2072">
        <v>1464536723</v>
      </c>
      <c r="L2072" s="10">
        <f t="shared" si="260"/>
        <v>42519.6565162037</v>
      </c>
      <c r="M2072" s="11">
        <f t="shared" si="261"/>
        <v>30</v>
      </c>
      <c r="N2072" t="b">
        <v>0</v>
      </c>
      <c r="O2072" s="9">
        <f t="shared" si="262"/>
        <v>3.1732719999999999</v>
      </c>
      <c r="P2072" s="14">
        <f t="shared" si="263"/>
        <v>259.25424836601309</v>
      </c>
      <c r="Q2072" s="14" t="s">
        <v>8323</v>
      </c>
      <c r="R2072" s="14" t="s">
        <v>8353</v>
      </c>
      <c r="S2072">
        <v>1530</v>
      </c>
      <c r="T2072" t="b">
        <v>1</v>
      </c>
      <c r="U2072" t="s">
        <v>8295</v>
      </c>
      <c r="V2072">
        <f t="shared" si="264"/>
        <v>1530</v>
      </c>
      <c r="W2072" s="21" t="str">
        <f t="shared" si="265"/>
        <v xml:space="preserve"> </v>
      </c>
      <c r="X2072" s="21" t="str">
        <f t="shared" si="266"/>
        <v xml:space="preserve"> </v>
      </c>
    </row>
    <row r="2073" spans="1:24" ht="43.2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259"/>
        <v>42645.278749999998</v>
      </c>
      <c r="K2073">
        <v>1471502484</v>
      </c>
      <c r="L2073" s="10">
        <f t="shared" si="260"/>
        <v>42600.278749999998</v>
      </c>
      <c r="M2073" s="11">
        <f t="shared" si="261"/>
        <v>45</v>
      </c>
      <c r="N2073" t="b">
        <v>0</v>
      </c>
      <c r="O2073" s="9">
        <f t="shared" si="262"/>
        <v>2.8073000000000001</v>
      </c>
      <c r="P2073" s="14">
        <f t="shared" si="263"/>
        <v>201.96402877697841</v>
      </c>
      <c r="Q2073" s="14" t="s">
        <v>8323</v>
      </c>
      <c r="R2073" s="14" t="s">
        <v>8353</v>
      </c>
      <c r="S2073">
        <v>278</v>
      </c>
      <c r="T2073" t="b">
        <v>1</v>
      </c>
      <c r="U2073" t="s">
        <v>8295</v>
      </c>
      <c r="V2073">
        <f t="shared" si="264"/>
        <v>278</v>
      </c>
      <c r="W2073" s="21" t="str">
        <f t="shared" si="265"/>
        <v xml:space="preserve"> </v>
      </c>
      <c r="X2073" s="21" t="str">
        <f t="shared" si="266"/>
        <v xml:space="preserve"> </v>
      </c>
    </row>
    <row r="2074" spans="1:24" ht="57.6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259"/>
        <v>42497.581388888888</v>
      </c>
      <c r="K2074">
        <v>1460037432</v>
      </c>
      <c r="L2074" s="10">
        <f t="shared" si="260"/>
        <v>42467.581388888888</v>
      </c>
      <c r="M2074" s="11">
        <f t="shared" si="261"/>
        <v>30</v>
      </c>
      <c r="N2074" t="b">
        <v>0</v>
      </c>
      <c r="O2074" s="9">
        <f t="shared" si="262"/>
        <v>1.1073146853146854</v>
      </c>
      <c r="P2074" s="14">
        <f t="shared" si="263"/>
        <v>226.20857142857142</v>
      </c>
      <c r="Q2074" s="14" t="s">
        <v>8323</v>
      </c>
      <c r="R2074" s="14" t="s">
        <v>8353</v>
      </c>
      <c r="S2074">
        <v>350</v>
      </c>
      <c r="T2074" t="b">
        <v>1</v>
      </c>
      <c r="U2074" t="s">
        <v>8295</v>
      </c>
      <c r="V2074">
        <f t="shared" si="264"/>
        <v>350</v>
      </c>
      <c r="W2074" s="21" t="str">
        <f t="shared" si="265"/>
        <v xml:space="preserve"> </v>
      </c>
      <c r="X2074" s="21" t="str">
        <f t="shared" si="266"/>
        <v xml:space="preserve"> </v>
      </c>
    </row>
    <row r="2075" spans="1:24" ht="43.2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259"/>
        <v>42132.668032407411</v>
      </c>
      <c r="K2075">
        <v>1427212918</v>
      </c>
      <c r="L2075" s="10">
        <f t="shared" si="260"/>
        <v>42087.668032407411</v>
      </c>
      <c r="M2075" s="11">
        <f t="shared" si="261"/>
        <v>45</v>
      </c>
      <c r="N2075" t="b">
        <v>0</v>
      </c>
      <c r="O2075" s="9">
        <f t="shared" si="262"/>
        <v>1.5260429999999998</v>
      </c>
      <c r="P2075" s="14">
        <f t="shared" si="263"/>
        <v>324.69</v>
      </c>
      <c r="Q2075" s="14" t="s">
        <v>8323</v>
      </c>
      <c r="R2075" s="14" t="s">
        <v>8353</v>
      </c>
      <c r="S2075">
        <v>470</v>
      </c>
      <c r="T2075" t="b">
        <v>1</v>
      </c>
      <c r="U2075" t="s">
        <v>8295</v>
      </c>
      <c r="V2075">
        <f t="shared" si="264"/>
        <v>470</v>
      </c>
      <c r="W2075" s="21" t="str">
        <f t="shared" si="265"/>
        <v xml:space="preserve"> </v>
      </c>
      <c r="X2075" s="21" t="str">
        <f t="shared" si="266"/>
        <v xml:space="preserve"> </v>
      </c>
    </row>
    <row r="2076" spans="1:24" ht="28.8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259"/>
        <v>42496.826180555552</v>
      </c>
      <c r="K2076">
        <v>1459972182</v>
      </c>
      <c r="L2076" s="10">
        <f t="shared" si="260"/>
        <v>42466.826180555552</v>
      </c>
      <c r="M2076" s="11">
        <f t="shared" si="261"/>
        <v>30</v>
      </c>
      <c r="N2076" t="b">
        <v>0</v>
      </c>
      <c r="O2076" s="9">
        <f t="shared" si="262"/>
        <v>1.0249999999999999</v>
      </c>
      <c r="P2076" s="14">
        <f t="shared" si="263"/>
        <v>205</v>
      </c>
      <c r="Q2076" s="14" t="s">
        <v>8323</v>
      </c>
      <c r="R2076" s="14" t="s">
        <v>8353</v>
      </c>
      <c r="S2076">
        <v>3</v>
      </c>
      <c r="T2076" t="b">
        <v>1</v>
      </c>
      <c r="U2076" t="s">
        <v>8295</v>
      </c>
      <c r="V2076">
        <f t="shared" si="264"/>
        <v>3</v>
      </c>
      <c r="W2076" s="21" t="str">
        <f t="shared" si="265"/>
        <v xml:space="preserve"> </v>
      </c>
      <c r="X2076" s="21" t="str">
        <f t="shared" si="266"/>
        <v xml:space="preserve"> </v>
      </c>
    </row>
    <row r="2077" spans="1:24" ht="43.2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259"/>
        <v>41480.681574074071</v>
      </c>
      <c r="K2077">
        <v>1372177288</v>
      </c>
      <c r="L2077" s="10">
        <f t="shared" si="260"/>
        <v>41450.681574074071</v>
      </c>
      <c r="M2077" s="11">
        <f t="shared" si="261"/>
        <v>30</v>
      </c>
      <c r="N2077" t="b">
        <v>0</v>
      </c>
      <c r="O2077" s="9">
        <f t="shared" si="262"/>
        <v>16.783738373837384</v>
      </c>
      <c r="P2077" s="14">
        <f t="shared" si="263"/>
        <v>20.465926829268295</v>
      </c>
      <c r="Q2077" s="14" t="s">
        <v>8323</v>
      </c>
      <c r="R2077" s="14" t="s">
        <v>8353</v>
      </c>
      <c r="S2077">
        <v>8200</v>
      </c>
      <c r="T2077" t="b">
        <v>1</v>
      </c>
      <c r="U2077" t="s">
        <v>8295</v>
      </c>
      <c r="V2077">
        <f t="shared" si="264"/>
        <v>8200</v>
      </c>
      <c r="W2077" s="21" t="str">
        <f t="shared" si="265"/>
        <v xml:space="preserve"> </v>
      </c>
      <c r="X2077" s="21" t="str">
        <f t="shared" si="266"/>
        <v xml:space="preserve"> </v>
      </c>
    </row>
    <row r="2078" spans="1:24" ht="28.8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259"/>
        <v>41843.880659722221</v>
      </c>
      <c r="K2078">
        <v>1402693689</v>
      </c>
      <c r="L2078" s="10">
        <f t="shared" si="260"/>
        <v>41803.880659722221</v>
      </c>
      <c r="M2078" s="11">
        <f t="shared" si="261"/>
        <v>40</v>
      </c>
      <c r="N2078" t="b">
        <v>0</v>
      </c>
      <c r="O2078" s="9">
        <f t="shared" si="262"/>
        <v>5.4334915642458101</v>
      </c>
      <c r="P2078" s="14">
        <f t="shared" si="263"/>
        <v>116.35303146309367</v>
      </c>
      <c r="Q2078" s="14" t="s">
        <v>8323</v>
      </c>
      <c r="R2078" s="14" t="s">
        <v>8353</v>
      </c>
      <c r="S2078">
        <v>8359</v>
      </c>
      <c r="T2078" t="b">
        <v>1</v>
      </c>
      <c r="U2078" t="s">
        <v>8295</v>
      </c>
      <c r="V2078">
        <f t="shared" si="264"/>
        <v>8359</v>
      </c>
      <c r="W2078" s="21" t="str">
        <f t="shared" si="265"/>
        <v xml:space="preserve"> </v>
      </c>
      <c r="X2078" s="21" t="str">
        <f t="shared" si="266"/>
        <v xml:space="preserve"> </v>
      </c>
    </row>
    <row r="2079" spans="1:24" ht="43.2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259"/>
        <v>42160.875</v>
      </c>
      <c r="K2079">
        <v>1428541276</v>
      </c>
      <c r="L2079" s="10">
        <f t="shared" si="260"/>
        <v>42103.042546296296</v>
      </c>
      <c r="M2079" s="11">
        <f t="shared" si="261"/>
        <v>57.832453703704232</v>
      </c>
      <c r="N2079" t="b">
        <v>0</v>
      </c>
      <c r="O2079" s="9">
        <f t="shared" si="262"/>
        <v>1.1550800000000001</v>
      </c>
      <c r="P2079" s="14">
        <f t="shared" si="263"/>
        <v>307.20212765957444</v>
      </c>
      <c r="Q2079" s="14" t="s">
        <v>8323</v>
      </c>
      <c r="R2079" s="14" t="s">
        <v>8353</v>
      </c>
      <c r="S2079">
        <v>188</v>
      </c>
      <c r="T2079" t="b">
        <v>1</v>
      </c>
      <c r="U2079" t="s">
        <v>8295</v>
      </c>
      <c r="V2079">
        <f t="shared" si="264"/>
        <v>188</v>
      </c>
      <c r="W2079" s="21" t="str">
        <f t="shared" si="265"/>
        <v xml:space="preserve"> </v>
      </c>
      <c r="X2079" s="21" t="str">
        <f t="shared" si="266"/>
        <v xml:space="preserve"> </v>
      </c>
    </row>
    <row r="2080" spans="1:24" ht="43.2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259"/>
        <v>42722.771493055552</v>
      </c>
      <c r="K2080">
        <v>1479493857</v>
      </c>
      <c r="L2080" s="10">
        <f t="shared" si="260"/>
        <v>42692.771493055552</v>
      </c>
      <c r="M2080" s="11">
        <f t="shared" si="261"/>
        <v>30</v>
      </c>
      <c r="N2080" t="b">
        <v>0</v>
      </c>
      <c r="O2080" s="9">
        <f t="shared" si="262"/>
        <v>1.3120499999999999</v>
      </c>
      <c r="P2080" s="14">
        <f t="shared" si="263"/>
        <v>546.6875</v>
      </c>
      <c r="Q2080" s="14" t="s">
        <v>8323</v>
      </c>
      <c r="R2080" s="14" t="s">
        <v>8353</v>
      </c>
      <c r="S2080">
        <v>48</v>
      </c>
      <c r="T2080" t="b">
        <v>1</v>
      </c>
      <c r="U2080" t="s">
        <v>8295</v>
      </c>
      <c r="V2080">
        <f t="shared" si="264"/>
        <v>48</v>
      </c>
      <c r="W2080" s="21" t="str">
        <f t="shared" si="265"/>
        <v xml:space="preserve"> </v>
      </c>
      <c r="X2080" s="21" t="str">
        <f t="shared" si="266"/>
        <v xml:space="preserve"> </v>
      </c>
    </row>
    <row r="2081" spans="1:24" ht="57.6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259"/>
        <v>42180.791666666672</v>
      </c>
      <c r="K2081">
        <v>1432659793</v>
      </c>
      <c r="L2081" s="10">
        <f t="shared" si="260"/>
        <v>42150.71056712963</v>
      </c>
      <c r="M2081" s="11">
        <f t="shared" si="261"/>
        <v>30.081099537041155</v>
      </c>
      <c r="N2081" t="b">
        <v>0</v>
      </c>
      <c r="O2081" s="9">
        <f t="shared" si="262"/>
        <v>2.8816999999999999</v>
      </c>
      <c r="P2081" s="14">
        <f t="shared" si="263"/>
        <v>47.474464579901152</v>
      </c>
      <c r="Q2081" s="14" t="s">
        <v>8323</v>
      </c>
      <c r="R2081" s="14" t="s">
        <v>8353</v>
      </c>
      <c r="S2081">
        <v>607</v>
      </c>
      <c r="T2081" t="b">
        <v>1</v>
      </c>
      <c r="U2081" t="s">
        <v>8295</v>
      </c>
      <c r="V2081">
        <f t="shared" si="264"/>
        <v>607</v>
      </c>
      <c r="W2081" s="21" t="str">
        <f t="shared" si="265"/>
        <v xml:space="preserve"> </v>
      </c>
      <c r="X2081" s="21" t="str">
        <f t="shared" si="266"/>
        <v xml:space="preserve"> </v>
      </c>
    </row>
    <row r="2082" spans="1:24" ht="43.2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259"/>
        <v>42319.998842592591</v>
      </c>
      <c r="K2082">
        <v>1444690700</v>
      </c>
      <c r="L2082" s="10">
        <f t="shared" si="260"/>
        <v>42289.957175925927</v>
      </c>
      <c r="M2082" s="11">
        <f t="shared" si="261"/>
        <v>30.041666666664241</v>
      </c>
      <c r="N2082" t="b">
        <v>0</v>
      </c>
      <c r="O2082" s="9">
        <f t="shared" si="262"/>
        <v>5.0780000000000003</v>
      </c>
      <c r="P2082" s="14">
        <f t="shared" si="263"/>
        <v>101.56</v>
      </c>
      <c r="Q2082" s="14" t="s">
        <v>8323</v>
      </c>
      <c r="R2082" s="14" t="s">
        <v>8353</v>
      </c>
      <c r="S2082">
        <v>50</v>
      </c>
      <c r="T2082" t="b">
        <v>1</v>
      </c>
      <c r="U2082" t="s">
        <v>8295</v>
      </c>
      <c r="V2082">
        <f t="shared" si="264"/>
        <v>50</v>
      </c>
      <c r="W2082" s="21" t="str">
        <f t="shared" si="265"/>
        <v xml:space="preserve"> </v>
      </c>
      <c r="X2082" s="21" t="str">
        <f t="shared" si="266"/>
        <v xml:space="preserve"> </v>
      </c>
    </row>
    <row r="2083" spans="1:24" ht="43.2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259"/>
        <v>41045.207638888889</v>
      </c>
      <c r="K2083">
        <v>1333597555</v>
      </c>
      <c r="L2083" s="10">
        <f t="shared" si="260"/>
        <v>41004.156886574077</v>
      </c>
      <c r="M2083" s="11">
        <f t="shared" si="261"/>
        <v>41.050752314811689</v>
      </c>
      <c r="N2083" t="b">
        <v>0</v>
      </c>
      <c r="O2083" s="9">
        <f t="shared" si="262"/>
        <v>1.1457142857142857</v>
      </c>
      <c r="P2083" s="14">
        <f t="shared" si="263"/>
        <v>72.909090909090907</v>
      </c>
      <c r="Q2083" s="14" t="s">
        <v>8329</v>
      </c>
      <c r="R2083" s="14" t="s">
        <v>8333</v>
      </c>
      <c r="S2083">
        <v>55</v>
      </c>
      <c r="T2083" t="b">
        <v>1</v>
      </c>
      <c r="U2083" t="s">
        <v>8279</v>
      </c>
      <c r="V2083">
        <f t="shared" si="264"/>
        <v>55</v>
      </c>
      <c r="W2083" s="21" t="str">
        <f t="shared" si="265"/>
        <v xml:space="preserve"> </v>
      </c>
      <c r="X2083" s="21" t="str">
        <f t="shared" si="266"/>
        <v xml:space="preserve"> </v>
      </c>
    </row>
    <row r="2084" spans="1:24" ht="43.2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259"/>
        <v>40871.161990740737</v>
      </c>
      <c r="K2084">
        <v>1316919196</v>
      </c>
      <c r="L2084" s="10">
        <f t="shared" si="260"/>
        <v>40811.120324074072</v>
      </c>
      <c r="M2084" s="11">
        <f t="shared" si="261"/>
        <v>60.041666666664241</v>
      </c>
      <c r="N2084" t="b">
        <v>0</v>
      </c>
      <c r="O2084" s="9">
        <f t="shared" si="262"/>
        <v>1.1073333333333333</v>
      </c>
      <c r="P2084" s="14">
        <f t="shared" si="263"/>
        <v>43.710526315789473</v>
      </c>
      <c r="Q2084" s="14" t="s">
        <v>8329</v>
      </c>
      <c r="R2084" s="14" t="s">
        <v>8333</v>
      </c>
      <c r="S2084">
        <v>38</v>
      </c>
      <c r="T2084" t="b">
        <v>1</v>
      </c>
      <c r="U2084" t="s">
        <v>8279</v>
      </c>
      <c r="V2084">
        <f t="shared" si="264"/>
        <v>38</v>
      </c>
      <c r="W2084" s="21" t="str">
        <f t="shared" si="265"/>
        <v xml:space="preserve"> </v>
      </c>
      <c r="X2084" s="21" t="str">
        <f t="shared" si="266"/>
        <v xml:space="preserve"> </v>
      </c>
    </row>
    <row r="2085" spans="1:24" ht="43.2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259"/>
        <v>41064.72216435185</v>
      </c>
      <c r="K2085">
        <v>1336238395</v>
      </c>
      <c r="L2085" s="10">
        <f t="shared" si="260"/>
        <v>41034.72216435185</v>
      </c>
      <c r="M2085" s="11">
        <f t="shared" si="261"/>
        <v>30</v>
      </c>
      <c r="N2085" t="b">
        <v>0</v>
      </c>
      <c r="O2085" s="9">
        <f t="shared" si="262"/>
        <v>1.1333333333333333</v>
      </c>
      <c r="P2085" s="14">
        <f t="shared" si="263"/>
        <v>34</v>
      </c>
      <c r="Q2085" s="14" t="s">
        <v>8329</v>
      </c>
      <c r="R2085" s="14" t="s">
        <v>8333</v>
      </c>
      <c r="S2085">
        <v>25</v>
      </c>
      <c r="T2085" t="b">
        <v>1</v>
      </c>
      <c r="U2085" t="s">
        <v>8279</v>
      </c>
      <c r="V2085">
        <f t="shared" si="264"/>
        <v>25</v>
      </c>
      <c r="W2085" s="21" t="str">
        <f t="shared" si="265"/>
        <v xml:space="preserve"> </v>
      </c>
      <c r="X2085" s="21" t="str">
        <f t="shared" si="266"/>
        <v xml:space="preserve"> </v>
      </c>
    </row>
    <row r="2086" spans="1:24" ht="43.2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259"/>
        <v>41763.290972222225</v>
      </c>
      <c r="K2086">
        <v>1396468782</v>
      </c>
      <c r="L2086" s="10">
        <f t="shared" si="260"/>
        <v>41731.833124999997</v>
      </c>
      <c r="M2086" s="11">
        <f t="shared" si="261"/>
        <v>31.457847222227429</v>
      </c>
      <c r="N2086" t="b">
        <v>0</v>
      </c>
      <c r="O2086" s="9">
        <f t="shared" si="262"/>
        <v>1.0833333333333333</v>
      </c>
      <c r="P2086" s="14">
        <f t="shared" si="263"/>
        <v>70.652173913043484</v>
      </c>
      <c r="Q2086" s="14" t="s">
        <v>8329</v>
      </c>
      <c r="R2086" s="14" t="s">
        <v>8333</v>
      </c>
      <c r="S2086">
        <v>46</v>
      </c>
      <c r="T2086" t="b">
        <v>1</v>
      </c>
      <c r="U2086" t="s">
        <v>8279</v>
      </c>
      <c r="V2086">
        <f t="shared" si="264"/>
        <v>46</v>
      </c>
      <c r="W2086" s="21" t="str">
        <f t="shared" si="265"/>
        <v xml:space="preserve"> </v>
      </c>
      <c r="X2086" s="21" t="str">
        <f t="shared" si="266"/>
        <v xml:space="preserve"> </v>
      </c>
    </row>
    <row r="2087" spans="1:24" ht="57.6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259"/>
        <v>41105.835497685184</v>
      </c>
      <c r="K2087">
        <v>1339790587</v>
      </c>
      <c r="L2087" s="10">
        <f t="shared" si="260"/>
        <v>41075.835497685184</v>
      </c>
      <c r="M2087" s="11">
        <f t="shared" si="261"/>
        <v>30</v>
      </c>
      <c r="N2087" t="b">
        <v>0</v>
      </c>
      <c r="O2087" s="9">
        <f t="shared" si="262"/>
        <v>1.2353333333333334</v>
      </c>
      <c r="P2087" s="14">
        <f t="shared" si="263"/>
        <v>89.301204819277103</v>
      </c>
      <c r="Q2087" s="14" t="s">
        <v>8329</v>
      </c>
      <c r="R2087" s="14" t="s">
        <v>8333</v>
      </c>
      <c r="S2087">
        <v>83</v>
      </c>
      <c r="T2087" t="b">
        <v>1</v>
      </c>
      <c r="U2087" t="s">
        <v>8279</v>
      </c>
      <c r="V2087">
        <f t="shared" si="264"/>
        <v>83</v>
      </c>
      <c r="W2087" s="21" t="str">
        <f t="shared" si="265"/>
        <v xml:space="preserve"> </v>
      </c>
      <c r="X2087" s="21" t="str">
        <f t="shared" si="266"/>
        <v xml:space="preserve"> </v>
      </c>
    </row>
    <row r="2088" spans="1:24" ht="43.2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259"/>
        <v>40891.207638888889</v>
      </c>
      <c r="K2088">
        <v>1321200332</v>
      </c>
      <c r="L2088" s="10">
        <f t="shared" si="260"/>
        <v>40860.67050925926</v>
      </c>
      <c r="M2088" s="11">
        <f t="shared" si="261"/>
        <v>30.537129629628907</v>
      </c>
      <c r="N2088" t="b">
        <v>0</v>
      </c>
      <c r="O2088" s="9">
        <f t="shared" si="262"/>
        <v>1.0069999999999999</v>
      </c>
      <c r="P2088" s="14">
        <f t="shared" si="263"/>
        <v>115.08571428571429</v>
      </c>
      <c r="Q2088" s="14" t="s">
        <v>8329</v>
      </c>
      <c r="R2088" s="14" t="s">
        <v>8333</v>
      </c>
      <c r="S2088">
        <v>35</v>
      </c>
      <c r="T2088" t="b">
        <v>1</v>
      </c>
      <c r="U2088" t="s">
        <v>8279</v>
      </c>
      <c r="V2088">
        <f t="shared" si="264"/>
        <v>35</v>
      </c>
      <c r="W2088" s="21" t="str">
        <f t="shared" si="265"/>
        <v xml:space="preserve"> </v>
      </c>
      <c r="X2088" s="21" t="str">
        <f t="shared" si="266"/>
        <v xml:space="preserve"> </v>
      </c>
    </row>
    <row r="2089" spans="1:24" ht="57.6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259"/>
        <v>40794.204375000001</v>
      </c>
      <c r="K2089">
        <v>1312865658</v>
      </c>
      <c r="L2089" s="10">
        <f t="shared" si="260"/>
        <v>40764.204375000001</v>
      </c>
      <c r="M2089" s="11">
        <f t="shared" si="261"/>
        <v>30</v>
      </c>
      <c r="N2089" t="b">
        <v>0</v>
      </c>
      <c r="O2089" s="9">
        <f t="shared" si="262"/>
        <v>1.0353333333333334</v>
      </c>
      <c r="P2089" s="14">
        <f t="shared" si="263"/>
        <v>62.12</v>
      </c>
      <c r="Q2089" s="14" t="s">
        <v>8329</v>
      </c>
      <c r="R2089" s="14" t="s">
        <v>8333</v>
      </c>
      <c r="S2089">
        <v>25</v>
      </c>
      <c r="T2089" t="b">
        <v>1</v>
      </c>
      <c r="U2089" t="s">
        <v>8279</v>
      </c>
      <c r="V2089">
        <f t="shared" si="264"/>
        <v>25</v>
      </c>
      <c r="W2089" s="21" t="str">
        <f t="shared" si="265"/>
        <v xml:space="preserve"> </v>
      </c>
      <c r="X2089" s="21" t="str">
        <f t="shared" si="266"/>
        <v xml:space="preserve"> </v>
      </c>
    </row>
    <row r="2090" spans="1:24" ht="43.2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259"/>
        <v>40432.165972222225</v>
      </c>
      <c r="K2090">
        <v>1281028152</v>
      </c>
      <c r="L2090" s="10">
        <f t="shared" si="260"/>
        <v>40395.714722222219</v>
      </c>
      <c r="M2090" s="11">
        <f t="shared" si="261"/>
        <v>36.45125000000553</v>
      </c>
      <c r="N2090" t="b">
        <v>0</v>
      </c>
      <c r="O2090" s="9">
        <f t="shared" si="262"/>
        <v>1.1551066666666667</v>
      </c>
      <c r="P2090" s="14">
        <f t="shared" si="263"/>
        <v>46.204266666666669</v>
      </c>
      <c r="Q2090" s="14" t="s">
        <v>8329</v>
      </c>
      <c r="R2090" s="14" t="s">
        <v>8333</v>
      </c>
      <c r="S2090">
        <v>75</v>
      </c>
      <c r="T2090" t="b">
        <v>1</v>
      </c>
      <c r="U2090" t="s">
        <v>8279</v>
      </c>
      <c r="V2090">
        <f t="shared" si="264"/>
        <v>75</v>
      </c>
      <c r="W2090" s="21" t="str">
        <f t="shared" si="265"/>
        <v xml:space="preserve"> </v>
      </c>
      <c r="X2090" s="21" t="str">
        <f t="shared" si="266"/>
        <v xml:space="preserve"> </v>
      </c>
    </row>
    <row r="2091" spans="1:24" ht="28.8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259"/>
        <v>41488.076319444444</v>
      </c>
      <c r="K2091">
        <v>1372384194</v>
      </c>
      <c r="L2091" s="10">
        <f t="shared" si="260"/>
        <v>41453.076319444444</v>
      </c>
      <c r="M2091" s="11">
        <f t="shared" si="261"/>
        <v>35</v>
      </c>
      <c r="N2091" t="b">
        <v>0</v>
      </c>
      <c r="O2091" s="9">
        <f t="shared" si="262"/>
        <v>1.2040040000000001</v>
      </c>
      <c r="P2091" s="14">
        <f t="shared" si="263"/>
        <v>48.54854838709678</v>
      </c>
      <c r="Q2091" s="14" t="s">
        <v>8329</v>
      </c>
      <c r="R2091" s="14" t="s">
        <v>8333</v>
      </c>
      <c r="S2091">
        <v>62</v>
      </c>
      <c r="T2091" t="b">
        <v>1</v>
      </c>
      <c r="U2091" t="s">
        <v>8279</v>
      </c>
      <c r="V2091">
        <f t="shared" si="264"/>
        <v>62</v>
      </c>
      <c r="W2091" s="21" t="str">
        <f t="shared" si="265"/>
        <v xml:space="preserve"> </v>
      </c>
      <c r="X2091" s="21" t="str">
        <f t="shared" si="266"/>
        <v xml:space="preserve"> </v>
      </c>
    </row>
    <row r="2092" spans="1:24" ht="43.2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259"/>
        <v>41329.381423611114</v>
      </c>
      <c r="K2092">
        <v>1359104955</v>
      </c>
      <c r="L2092" s="10">
        <f t="shared" si="260"/>
        <v>41299.381423611114</v>
      </c>
      <c r="M2092" s="11">
        <f t="shared" si="261"/>
        <v>30</v>
      </c>
      <c r="N2092" t="b">
        <v>0</v>
      </c>
      <c r="O2092" s="9">
        <f t="shared" si="262"/>
        <v>1.1504037499999999</v>
      </c>
      <c r="P2092" s="14">
        <f t="shared" si="263"/>
        <v>57.520187499999999</v>
      </c>
      <c r="Q2092" s="14" t="s">
        <v>8329</v>
      </c>
      <c r="R2092" s="14" t="s">
        <v>8333</v>
      </c>
      <c r="S2092">
        <v>160</v>
      </c>
      <c r="T2092" t="b">
        <v>1</v>
      </c>
      <c r="U2092" t="s">
        <v>8279</v>
      </c>
      <c r="V2092">
        <f t="shared" si="264"/>
        <v>160</v>
      </c>
      <c r="W2092" s="21" t="str">
        <f t="shared" si="265"/>
        <v xml:space="preserve"> </v>
      </c>
      <c r="X2092" s="21" t="str">
        <f t="shared" si="266"/>
        <v xml:space="preserve"> </v>
      </c>
    </row>
    <row r="2093" spans="1:24" ht="57.6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259"/>
        <v>40603.833333333336</v>
      </c>
      <c r="K2093">
        <v>1294818278</v>
      </c>
      <c r="L2093" s="10">
        <f t="shared" si="260"/>
        <v>40555.322662037033</v>
      </c>
      <c r="M2093" s="11">
        <f t="shared" si="261"/>
        <v>48.510671296302462</v>
      </c>
      <c r="N2093" t="b">
        <v>0</v>
      </c>
      <c r="O2093" s="9">
        <f t="shared" si="262"/>
        <v>1.2046777777777777</v>
      </c>
      <c r="P2093" s="14">
        <f t="shared" si="263"/>
        <v>88.147154471544724</v>
      </c>
      <c r="Q2093" s="14" t="s">
        <v>8329</v>
      </c>
      <c r="R2093" s="14" t="s">
        <v>8333</v>
      </c>
      <c r="S2093">
        <v>246</v>
      </c>
      <c r="T2093" t="b">
        <v>1</v>
      </c>
      <c r="U2093" t="s">
        <v>8279</v>
      </c>
      <c r="V2093">
        <f t="shared" si="264"/>
        <v>246</v>
      </c>
      <c r="W2093" s="21" t="str">
        <f t="shared" si="265"/>
        <v xml:space="preserve"> </v>
      </c>
      <c r="X2093" s="21" t="str">
        <f t="shared" si="266"/>
        <v xml:space="preserve"> </v>
      </c>
    </row>
    <row r="2094" spans="1:24" ht="43.2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259"/>
        <v>40823.707546296297</v>
      </c>
      <c r="K2094">
        <v>1312822732</v>
      </c>
      <c r="L2094" s="10">
        <f t="shared" si="260"/>
        <v>40763.707546296297</v>
      </c>
      <c r="M2094" s="11">
        <f t="shared" si="261"/>
        <v>60</v>
      </c>
      <c r="N2094" t="b">
        <v>0</v>
      </c>
      <c r="O2094" s="9">
        <f t="shared" si="262"/>
        <v>1.0128333333333333</v>
      </c>
      <c r="P2094" s="14">
        <f t="shared" si="263"/>
        <v>110.49090909090908</v>
      </c>
      <c r="Q2094" s="14" t="s">
        <v>8329</v>
      </c>
      <c r="R2094" s="14" t="s">
        <v>8333</v>
      </c>
      <c r="S2094">
        <v>55</v>
      </c>
      <c r="T2094" t="b">
        <v>1</v>
      </c>
      <c r="U2094" t="s">
        <v>8279</v>
      </c>
      <c r="V2094">
        <f t="shared" si="264"/>
        <v>55</v>
      </c>
      <c r="W2094" s="21" t="str">
        <f t="shared" si="265"/>
        <v xml:space="preserve"> </v>
      </c>
      <c r="X2094" s="21" t="str">
        <f t="shared" si="266"/>
        <v xml:space="preserve"> </v>
      </c>
    </row>
    <row r="2095" spans="1:24" ht="43.2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259"/>
        <v>41265.896203703705</v>
      </c>
      <c r="K2095">
        <v>1351024232</v>
      </c>
      <c r="L2095" s="10">
        <f t="shared" si="260"/>
        <v>41205.854537037041</v>
      </c>
      <c r="M2095" s="11">
        <f t="shared" si="261"/>
        <v>60.041666666664241</v>
      </c>
      <c r="N2095" t="b">
        <v>0</v>
      </c>
      <c r="O2095" s="9">
        <f t="shared" si="262"/>
        <v>1.0246666666666666</v>
      </c>
      <c r="P2095" s="14">
        <f t="shared" si="263"/>
        <v>66.826086956521735</v>
      </c>
      <c r="Q2095" s="14" t="s">
        <v>8329</v>
      </c>
      <c r="R2095" s="14" t="s">
        <v>8333</v>
      </c>
      <c r="S2095">
        <v>23</v>
      </c>
      <c r="T2095" t="b">
        <v>1</v>
      </c>
      <c r="U2095" t="s">
        <v>8279</v>
      </c>
      <c r="V2095">
        <f t="shared" si="264"/>
        <v>23</v>
      </c>
      <c r="W2095" s="21" t="str">
        <f t="shared" si="265"/>
        <v xml:space="preserve"> </v>
      </c>
      <c r="X2095" s="21" t="str">
        <f t="shared" si="266"/>
        <v xml:space="preserve"> </v>
      </c>
    </row>
    <row r="2096" spans="1:24" ht="57.6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259"/>
        <v>40973.125</v>
      </c>
      <c r="K2096">
        <v>1327969730</v>
      </c>
      <c r="L2096" s="10">
        <f t="shared" si="260"/>
        <v>40939.02002314815</v>
      </c>
      <c r="M2096" s="11">
        <f t="shared" si="261"/>
        <v>34.104976851849642</v>
      </c>
      <c r="N2096" t="b">
        <v>0</v>
      </c>
      <c r="O2096" s="9">
        <f t="shared" si="262"/>
        <v>1.2054285714285715</v>
      </c>
      <c r="P2096" s="14">
        <f t="shared" si="263"/>
        <v>58.597222222222221</v>
      </c>
      <c r="Q2096" s="14" t="s">
        <v>8329</v>
      </c>
      <c r="R2096" s="14" t="s">
        <v>8333</v>
      </c>
      <c r="S2096">
        <v>72</v>
      </c>
      <c r="T2096" t="b">
        <v>1</v>
      </c>
      <c r="U2096" t="s">
        <v>8279</v>
      </c>
      <c r="V2096">
        <f t="shared" si="264"/>
        <v>72</v>
      </c>
      <c r="W2096" s="21" t="str">
        <f t="shared" si="265"/>
        <v xml:space="preserve"> </v>
      </c>
      <c r="X2096" s="21" t="str">
        <f t="shared" si="266"/>
        <v xml:space="preserve"> </v>
      </c>
    </row>
    <row r="2097" spans="1:24" ht="43.2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259"/>
        <v>40818.733483796292</v>
      </c>
      <c r="K2097">
        <v>1312392973</v>
      </c>
      <c r="L2097" s="10">
        <f t="shared" si="260"/>
        <v>40758.733483796292</v>
      </c>
      <c r="M2097" s="11">
        <f t="shared" si="261"/>
        <v>60</v>
      </c>
      <c r="N2097" t="b">
        <v>0</v>
      </c>
      <c r="O2097" s="9">
        <f t="shared" si="262"/>
        <v>1</v>
      </c>
      <c r="P2097" s="14">
        <f t="shared" si="263"/>
        <v>113.63636363636364</v>
      </c>
      <c r="Q2097" s="14" t="s">
        <v>8329</v>
      </c>
      <c r="R2097" s="14" t="s">
        <v>8333</v>
      </c>
      <c r="S2097">
        <v>22</v>
      </c>
      <c r="T2097" t="b">
        <v>1</v>
      </c>
      <c r="U2097" t="s">
        <v>8279</v>
      </c>
      <c r="V2097">
        <f t="shared" si="264"/>
        <v>22</v>
      </c>
      <c r="W2097" s="21" t="str">
        <f t="shared" si="265"/>
        <v xml:space="preserve"> </v>
      </c>
      <c r="X2097" s="21" t="str">
        <f t="shared" si="266"/>
        <v xml:space="preserve"> </v>
      </c>
    </row>
    <row r="2098" spans="1:24" ht="43.2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259"/>
        <v>41208.165972222225</v>
      </c>
      <c r="K2098">
        <v>1349892735</v>
      </c>
      <c r="L2098" s="10">
        <f t="shared" si="260"/>
        <v>41192.758506944447</v>
      </c>
      <c r="M2098" s="11">
        <f t="shared" si="261"/>
        <v>15.407465277778101</v>
      </c>
      <c r="N2098" t="b">
        <v>0</v>
      </c>
      <c r="O2098" s="9">
        <f t="shared" si="262"/>
        <v>1.0166666666666666</v>
      </c>
      <c r="P2098" s="14">
        <f t="shared" si="263"/>
        <v>43.571428571428569</v>
      </c>
      <c r="Q2098" s="14" t="s">
        <v>8329</v>
      </c>
      <c r="R2098" s="14" t="s">
        <v>8333</v>
      </c>
      <c r="S2098">
        <v>14</v>
      </c>
      <c r="T2098" t="b">
        <v>1</v>
      </c>
      <c r="U2098" t="s">
        <v>8279</v>
      </c>
      <c r="V2098">
        <f t="shared" si="264"/>
        <v>14</v>
      </c>
      <c r="W2098" s="21" t="str">
        <f t="shared" si="265"/>
        <v xml:space="preserve"> </v>
      </c>
      <c r="X2098" s="21" t="str">
        <f t="shared" si="266"/>
        <v xml:space="preserve"> </v>
      </c>
    </row>
    <row r="2099" spans="1:24" ht="43.2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259"/>
        <v>40878.626562500001</v>
      </c>
      <c r="K2099">
        <v>1317564135</v>
      </c>
      <c r="L2099" s="10">
        <f t="shared" si="260"/>
        <v>40818.58489583333</v>
      </c>
      <c r="M2099" s="11">
        <f t="shared" si="261"/>
        <v>60.041666666671517</v>
      </c>
      <c r="N2099" t="b">
        <v>0</v>
      </c>
      <c r="O2099" s="9">
        <f t="shared" si="262"/>
        <v>1</v>
      </c>
      <c r="P2099" s="14">
        <f t="shared" si="263"/>
        <v>78.94736842105263</v>
      </c>
      <c r="Q2099" s="14" t="s">
        <v>8329</v>
      </c>
      <c r="R2099" s="14" t="s">
        <v>8333</v>
      </c>
      <c r="S2099">
        <v>38</v>
      </c>
      <c r="T2099" t="b">
        <v>1</v>
      </c>
      <c r="U2099" t="s">
        <v>8279</v>
      </c>
      <c r="V2099">
        <f t="shared" si="264"/>
        <v>38</v>
      </c>
      <c r="W2099" s="21" t="str">
        <f t="shared" si="265"/>
        <v xml:space="preserve"> </v>
      </c>
      <c r="X2099" s="21" t="str">
        <f t="shared" si="266"/>
        <v xml:space="preserve"> </v>
      </c>
    </row>
    <row r="2100" spans="1:24" ht="43.2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259"/>
        <v>40976.11383101852</v>
      </c>
      <c r="K2100">
        <v>1328582635</v>
      </c>
      <c r="L2100" s="10">
        <f t="shared" si="260"/>
        <v>40946.11383101852</v>
      </c>
      <c r="M2100" s="11">
        <f t="shared" si="261"/>
        <v>30</v>
      </c>
      <c r="N2100" t="b">
        <v>0</v>
      </c>
      <c r="O2100" s="9">
        <f t="shared" si="262"/>
        <v>1.0033333333333334</v>
      </c>
      <c r="P2100" s="14">
        <f t="shared" si="263"/>
        <v>188.125</v>
      </c>
      <c r="Q2100" s="14" t="s">
        <v>8329</v>
      </c>
      <c r="R2100" s="14" t="s">
        <v>8333</v>
      </c>
      <c r="S2100">
        <v>32</v>
      </c>
      <c r="T2100" t="b">
        <v>1</v>
      </c>
      <c r="U2100" t="s">
        <v>8279</v>
      </c>
      <c r="V2100">
        <f t="shared" si="264"/>
        <v>32</v>
      </c>
      <c r="W2100" s="21" t="str">
        <f t="shared" si="265"/>
        <v xml:space="preserve"> </v>
      </c>
      <c r="X2100" s="21" t="str">
        <f t="shared" si="266"/>
        <v xml:space="preserve"> </v>
      </c>
    </row>
    <row r="2101" spans="1:24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259"/>
        <v>42187.152777777781</v>
      </c>
      <c r="K2101">
        <v>1434650084</v>
      </c>
      <c r="L2101" s="10">
        <f t="shared" si="260"/>
        <v>42173.746342592596</v>
      </c>
      <c r="M2101" s="11">
        <f t="shared" si="261"/>
        <v>13.406435185184819</v>
      </c>
      <c r="N2101" t="b">
        <v>0</v>
      </c>
      <c r="O2101" s="9">
        <f t="shared" si="262"/>
        <v>1.3236666666666668</v>
      </c>
      <c r="P2101" s="14">
        <f t="shared" si="263"/>
        <v>63.031746031746032</v>
      </c>
      <c r="Q2101" s="14" t="s">
        <v>8329</v>
      </c>
      <c r="R2101" s="14" t="s">
        <v>8333</v>
      </c>
      <c r="S2101">
        <v>63</v>
      </c>
      <c r="T2101" t="b">
        <v>1</v>
      </c>
      <c r="U2101" t="s">
        <v>8279</v>
      </c>
      <c r="V2101">
        <f t="shared" si="264"/>
        <v>63</v>
      </c>
      <c r="W2101" s="21" t="str">
        <f t="shared" si="265"/>
        <v xml:space="preserve"> </v>
      </c>
      <c r="X2101" s="21" t="str">
        <f t="shared" si="266"/>
        <v xml:space="preserve"> </v>
      </c>
    </row>
    <row r="2102" spans="1:24" ht="43.2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259"/>
        <v>41090.165972222225</v>
      </c>
      <c r="K2102">
        <v>1339704141</v>
      </c>
      <c r="L2102" s="10">
        <f t="shared" si="260"/>
        <v>41074.834965277776</v>
      </c>
      <c r="M2102" s="11">
        <f t="shared" si="261"/>
        <v>15.331006944448745</v>
      </c>
      <c r="N2102" t="b">
        <v>0</v>
      </c>
      <c r="O2102" s="9">
        <f t="shared" si="262"/>
        <v>1.3666666666666667</v>
      </c>
      <c r="P2102" s="14">
        <f t="shared" si="263"/>
        <v>30.37037037037037</v>
      </c>
      <c r="Q2102" s="14" t="s">
        <v>8329</v>
      </c>
      <c r="R2102" s="14" t="s">
        <v>8333</v>
      </c>
      <c r="S2102">
        <v>27</v>
      </c>
      <c r="T2102" t="b">
        <v>1</v>
      </c>
      <c r="U2102" t="s">
        <v>8279</v>
      </c>
      <c r="V2102">
        <f t="shared" si="264"/>
        <v>27</v>
      </c>
      <c r="W2102" s="21" t="str">
        <f t="shared" si="265"/>
        <v xml:space="preserve"> </v>
      </c>
      <c r="X2102" s="21" t="str">
        <f t="shared" si="266"/>
        <v xml:space="preserve"> </v>
      </c>
    </row>
    <row r="2103" spans="1:24" ht="43.2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259"/>
        <v>40952.149467592593</v>
      </c>
      <c r="K2103">
        <v>1323920114</v>
      </c>
      <c r="L2103" s="10">
        <f t="shared" si="260"/>
        <v>40892.149467592593</v>
      </c>
      <c r="M2103" s="11">
        <f t="shared" si="261"/>
        <v>60</v>
      </c>
      <c r="N2103" t="b">
        <v>0</v>
      </c>
      <c r="O2103" s="9">
        <f t="shared" si="262"/>
        <v>1.1325000000000001</v>
      </c>
      <c r="P2103" s="14">
        <f t="shared" si="263"/>
        <v>51.477272727272727</v>
      </c>
      <c r="Q2103" s="14" t="s">
        <v>8329</v>
      </c>
      <c r="R2103" s="14" t="s">
        <v>8333</v>
      </c>
      <c r="S2103">
        <v>44</v>
      </c>
      <c r="T2103" t="b">
        <v>1</v>
      </c>
      <c r="U2103" t="s">
        <v>8279</v>
      </c>
      <c r="V2103">
        <f t="shared" si="264"/>
        <v>44</v>
      </c>
      <c r="W2103" s="21" t="str">
        <f t="shared" si="265"/>
        <v xml:space="preserve"> </v>
      </c>
      <c r="X2103" s="21" t="str">
        <f t="shared" si="266"/>
        <v xml:space="preserve"> </v>
      </c>
    </row>
    <row r="2104" spans="1:24" ht="43.2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259"/>
        <v>40668.868611111109</v>
      </c>
      <c r="K2104">
        <v>1302036648</v>
      </c>
      <c r="L2104" s="10">
        <f t="shared" si="260"/>
        <v>40638.868611111109</v>
      </c>
      <c r="M2104" s="11">
        <f t="shared" si="261"/>
        <v>30</v>
      </c>
      <c r="N2104" t="b">
        <v>0</v>
      </c>
      <c r="O2104" s="9">
        <f t="shared" si="262"/>
        <v>1.36</v>
      </c>
      <c r="P2104" s="14">
        <f t="shared" si="263"/>
        <v>35.789473684210527</v>
      </c>
      <c r="Q2104" s="14" t="s">
        <v>8329</v>
      </c>
      <c r="R2104" s="14" t="s">
        <v>8333</v>
      </c>
      <c r="S2104">
        <v>38</v>
      </c>
      <c r="T2104" t="b">
        <v>1</v>
      </c>
      <c r="U2104" t="s">
        <v>8279</v>
      </c>
      <c r="V2104">
        <f t="shared" si="264"/>
        <v>38</v>
      </c>
      <c r="W2104" s="21" t="str">
        <f t="shared" si="265"/>
        <v xml:space="preserve"> </v>
      </c>
      <c r="X2104" s="21" t="str">
        <f t="shared" si="266"/>
        <v xml:space="preserve"> </v>
      </c>
    </row>
    <row r="2105" spans="1:24" ht="28.8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259"/>
        <v>41222.7966087963</v>
      </c>
      <c r="K2105">
        <v>1349892427</v>
      </c>
      <c r="L2105" s="10">
        <f t="shared" si="260"/>
        <v>41192.754942129628</v>
      </c>
      <c r="M2105" s="11">
        <f t="shared" si="261"/>
        <v>30.041666666671517</v>
      </c>
      <c r="N2105" t="b">
        <v>0</v>
      </c>
      <c r="O2105" s="9">
        <f t="shared" si="262"/>
        <v>1.4612318374694613</v>
      </c>
      <c r="P2105" s="14">
        <f t="shared" si="263"/>
        <v>98.817391304347822</v>
      </c>
      <c r="Q2105" s="14" t="s">
        <v>8329</v>
      </c>
      <c r="R2105" s="14" t="s">
        <v>8333</v>
      </c>
      <c r="S2105">
        <v>115</v>
      </c>
      <c r="T2105" t="b">
        <v>1</v>
      </c>
      <c r="U2105" t="s">
        <v>8279</v>
      </c>
      <c r="V2105">
        <f t="shared" si="264"/>
        <v>115</v>
      </c>
      <c r="W2105" s="21" t="str">
        <f t="shared" si="265"/>
        <v xml:space="preserve"> </v>
      </c>
      <c r="X2105" s="21" t="str">
        <f t="shared" si="266"/>
        <v xml:space="preserve"> </v>
      </c>
    </row>
    <row r="2106" spans="1:24" ht="43.2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259"/>
        <v>41425</v>
      </c>
      <c r="K2106">
        <v>1367286434</v>
      </c>
      <c r="L2106" s="10">
        <f t="shared" si="260"/>
        <v>41394.074467592596</v>
      </c>
      <c r="M2106" s="11">
        <f t="shared" si="261"/>
        <v>30.925532407403807</v>
      </c>
      <c r="N2106" t="b">
        <v>0</v>
      </c>
      <c r="O2106" s="9">
        <f t="shared" si="262"/>
        <v>1.2949999999999999</v>
      </c>
      <c r="P2106" s="14">
        <f t="shared" si="263"/>
        <v>28</v>
      </c>
      <c r="Q2106" s="14" t="s">
        <v>8329</v>
      </c>
      <c r="R2106" s="14" t="s">
        <v>8333</v>
      </c>
      <c r="S2106">
        <v>37</v>
      </c>
      <c r="T2106" t="b">
        <v>1</v>
      </c>
      <c r="U2106" t="s">
        <v>8279</v>
      </c>
      <c r="V2106">
        <f t="shared" si="264"/>
        <v>37</v>
      </c>
      <c r="W2106" s="21" t="str">
        <f t="shared" si="265"/>
        <v xml:space="preserve"> </v>
      </c>
      <c r="X2106" s="21" t="str">
        <f t="shared" si="266"/>
        <v xml:space="preserve"> </v>
      </c>
    </row>
    <row r="2107" spans="1:24" ht="43.2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259"/>
        <v>41964.166666666672</v>
      </c>
      <c r="K2107">
        <v>1415472953</v>
      </c>
      <c r="L2107" s="10">
        <f t="shared" si="260"/>
        <v>41951.788807870369</v>
      </c>
      <c r="M2107" s="11">
        <f t="shared" si="261"/>
        <v>12.377858796302462</v>
      </c>
      <c r="N2107" t="b">
        <v>0</v>
      </c>
      <c r="O2107" s="9">
        <f t="shared" si="262"/>
        <v>2.54</v>
      </c>
      <c r="P2107" s="14">
        <f t="shared" si="263"/>
        <v>51.313131313131315</v>
      </c>
      <c r="Q2107" s="14" t="s">
        <v>8329</v>
      </c>
      <c r="R2107" s="14" t="s">
        <v>8333</v>
      </c>
      <c r="S2107">
        <v>99</v>
      </c>
      <c r="T2107" t="b">
        <v>1</v>
      </c>
      <c r="U2107" t="s">
        <v>8279</v>
      </c>
      <c r="V2107">
        <f t="shared" si="264"/>
        <v>99</v>
      </c>
      <c r="W2107" s="21" t="str">
        <f t="shared" si="265"/>
        <v xml:space="preserve"> </v>
      </c>
      <c r="X2107" s="21" t="str">
        <f t="shared" si="266"/>
        <v xml:space="preserve"> </v>
      </c>
    </row>
    <row r="2108" spans="1:24" ht="43.2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259"/>
        <v>41300.21497685185</v>
      </c>
      <c r="K2108">
        <v>1356584974</v>
      </c>
      <c r="L2108" s="10">
        <f t="shared" si="260"/>
        <v>41270.21497685185</v>
      </c>
      <c r="M2108" s="11">
        <f t="shared" si="261"/>
        <v>30</v>
      </c>
      <c r="N2108" t="b">
        <v>0</v>
      </c>
      <c r="O2108" s="9">
        <f t="shared" si="262"/>
        <v>1.0704545454545455</v>
      </c>
      <c r="P2108" s="14">
        <f t="shared" si="263"/>
        <v>53.522727272727273</v>
      </c>
      <c r="Q2108" s="14" t="s">
        <v>8329</v>
      </c>
      <c r="R2108" s="14" t="s">
        <v>8333</v>
      </c>
      <c r="S2108">
        <v>44</v>
      </c>
      <c r="T2108" t="b">
        <v>1</v>
      </c>
      <c r="U2108" t="s">
        <v>8279</v>
      </c>
      <c r="V2108">
        <f t="shared" si="264"/>
        <v>44</v>
      </c>
      <c r="W2108" s="21" t="str">
        <f t="shared" si="265"/>
        <v xml:space="preserve"> </v>
      </c>
      <c r="X2108" s="21" t="str">
        <f t="shared" si="266"/>
        <v xml:space="preserve"> </v>
      </c>
    </row>
    <row r="2109" spans="1:24" ht="43.2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259"/>
        <v>41955.752233796295</v>
      </c>
      <c r="K2109">
        <v>1413997393</v>
      </c>
      <c r="L2109" s="10">
        <f t="shared" si="260"/>
        <v>41934.71056712963</v>
      </c>
      <c r="M2109" s="11">
        <f t="shared" si="261"/>
        <v>21.041666666664241</v>
      </c>
      <c r="N2109" t="b">
        <v>0</v>
      </c>
      <c r="O2109" s="9">
        <f t="shared" si="262"/>
        <v>1.0773299999999999</v>
      </c>
      <c r="P2109" s="14">
        <f t="shared" si="263"/>
        <v>37.149310344827583</v>
      </c>
      <c r="Q2109" s="14" t="s">
        <v>8329</v>
      </c>
      <c r="R2109" s="14" t="s">
        <v>8333</v>
      </c>
      <c r="S2109">
        <v>58</v>
      </c>
      <c r="T2109" t="b">
        <v>1</v>
      </c>
      <c r="U2109" t="s">
        <v>8279</v>
      </c>
      <c r="V2109">
        <f t="shared" si="264"/>
        <v>58</v>
      </c>
      <c r="W2109" s="21" t="str">
        <f t="shared" si="265"/>
        <v xml:space="preserve"> </v>
      </c>
      <c r="X2109" s="21" t="str">
        <f t="shared" si="266"/>
        <v xml:space="preserve"> </v>
      </c>
    </row>
    <row r="2110" spans="1:24" ht="57.6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259"/>
        <v>41162.163194444445</v>
      </c>
      <c r="K2110">
        <v>1344917580</v>
      </c>
      <c r="L2110" s="10">
        <f t="shared" si="260"/>
        <v>41135.175694444442</v>
      </c>
      <c r="M2110" s="11">
        <f t="shared" si="261"/>
        <v>26.98750000000291</v>
      </c>
      <c r="N2110" t="b">
        <v>0</v>
      </c>
      <c r="O2110" s="9">
        <f t="shared" si="262"/>
        <v>1.0731250000000001</v>
      </c>
      <c r="P2110" s="14">
        <f t="shared" si="263"/>
        <v>89.895287958115176</v>
      </c>
      <c r="Q2110" s="14" t="s">
        <v>8329</v>
      </c>
      <c r="R2110" s="14" t="s">
        <v>8333</v>
      </c>
      <c r="S2110">
        <v>191</v>
      </c>
      <c r="T2110" t="b">
        <v>1</v>
      </c>
      <c r="U2110" t="s">
        <v>8279</v>
      </c>
      <c r="V2110">
        <f t="shared" si="264"/>
        <v>191</v>
      </c>
      <c r="W2110" s="21" t="str">
        <f t="shared" si="265"/>
        <v xml:space="preserve"> </v>
      </c>
      <c r="X2110" s="21" t="str">
        <f t="shared" si="266"/>
        <v xml:space="preserve"> </v>
      </c>
    </row>
    <row r="2111" spans="1:24" ht="43.2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259"/>
        <v>42190.708530092597</v>
      </c>
      <c r="K2111">
        <v>1433523617</v>
      </c>
      <c r="L2111" s="10">
        <f t="shared" si="260"/>
        <v>42160.708530092597</v>
      </c>
      <c r="M2111" s="11">
        <f t="shared" si="261"/>
        <v>30</v>
      </c>
      <c r="N2111" t="b">
        <v>0</v>
      </c>
      <c r="O2111" s="9">
        <f t="shared" si="262"/>
        <v>1.06525</v>
      </c>
      <c r="P2111" s="14">
        <f t="shared" si="263"/>
        <v>106.52500000000001</v>
      </c>
      <c r="Q2111" s="14" t="s">
        <v>8329</v>
      </c>
      <c r="R2111" s="14" t="s">
        <v>8333</v>
      </c>
      <c r="S2111">
        <v>40</v>
      </c>
      <c r="T2111" t="b">
        <v>1</v>
      </c>
      <c r="U2111" t="s">
        <v>8279</v>
      </c>
      <c r="V2111">
        <f t="shared" si="264"/>
        <v>40</v>
      </c>
      <c r="W2111" s="21" t="str">
        <f t="shared" si="265"/>
        <v xml:space="preserve"> </v>
      </c>
      <c r="X2111" s="21" t="str">
        <f t="shared" si="266"/>
        <v xml:space="preserve"> </v>
      </c>
    </row>
    <row r="2112" spans="1:24" ht="28.8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259"/>
        <v>41787.207638888889</v>
      </c>
      <c r="K2112">
        <v>1398873969</v>
      </c>
      <c r="L2112" s="10">
        <f t="shared" si="260"/>
        <v>41759.670937499999</v>
      </c>
      <c r="M2112" s="11">
        <f t="shared" si="261"/>
        <v>27.536701388889924</v>
      </c>
      <c r="N2112" t="b">
        <v>0</v>
      </c>
      <c r="O2112" s="9">
        <f t="shared" si="262"/>
        <v>1.0035000000000001</v>
      </c>
      <c r="P2112" s="14">
        <f t="shared" si="263"/>
        <v>52.815789473684212</v>
      </c>
      <c r="Q2112" s="14" t="s">
        <v>8329</v>
      </c>
      <c r="R2112" s="14" t="s">
        <v>8333</v>
      </c>
      <c r="S2112">
        <v>38</v>
      </c>
      <c r="T2112" t="b">
        <v>1</v>
      </c>
      <c r="U2112" t="s">
        <v>8279</v>
      </c>
      <c r="V2112">
        <f t="shared" si="264"/>
        <v>38</v>
      </c>
      <c r="W2112" s="21" t="str">
        <f t="shared" si="265"/>
        <v xml:space="preserve"> </v>
      </c>
      <c r="X2112" s="21" t="str">
        <f t="shared" si="266"/>
        <v xml:space="preserve"> </v>
      </c>
    </row>
    <row r="2113" spans="1:24" ht="43.2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259"/>
        <v>40770.041666666664</v>
      </c>
      <c r="K2113">
        <v>1307594625</v>
      </c>
      <c r="L2113" s="10">
        <f t="shared" si="260"/>
        <v>40703.197048611109</v>
      </c>
      <c r="M2113" s="11">
        <f t="shared" si="261"/>
        <v>66.844618055554747</v>
      </c>
      <c r="N2113" t="b">
        <v>0</v>
      </c>
      <c r="O2113" s="9">
        <f t="shared" si="262"/>
        <v>1.0649999999999999</v>
      </c>
      <c r="P2113" s="14">
        <f t="shared" si="263"/>
        <v>54.615384615384613</v>
      </c>
      <c r="Q2113" s="14" t="s">
        <v>8329</v>
      </c>
      <c r="R2113" s="14" t="s">
        <v>8333</v>
      </c>
      <c r="S2113">
        <v>39</v>
      </c>
      <c r="T2113" t="b">
        <v>1</v>
      </c>
      <c r="U2113" t="s">
        <v>8279</v>
      </c>
      <c r="V2113">
        <f t="shared" si="264"/>
        <v>39</v>
      </c>
      <c r="W2113" s="21" t="str">
        <f t="shared" si="265"/>
        <v xml:space="preserve"> </v>
      </c>
      <c r="X2113" s="21" t="str">
        <f t="shared" si="266"/>
        <v xml:space="preserve"> </v>
      </c>
    </row>
    <row r="2114" spans="1:24" ht="43.2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ref="J2114:J2177" si="267">(((I2114/60)/60)/24)+DATE(1970,1,1)</f>
        <v>41379.928159722222</v>
      </c>
      <c r="K2114">
        <v>1364854593</v>
      </c>
      <c r="L2114" s="10">
        <f t="shared" ref="L2114:L2177" si="268">(((K2114/60)/60)/24)+DATE(1970,1,1)</f>
        <v>41365.928159722222</v>
      </c>
      <c r="M2114" s="11">
        <f t="shared" ref="M2114:M2177" si="269">J2114-L2114</f>
        <v>14</v>
      </c>
      <c r="N2114" t="b">
        <v>0</v>
      </c>
      <c r="O2114" s="9">
        <f t="shared" ref="O2114:O2177" si="270">E2114/D2114</f>
        <v>1</v>
      </c>
      <c r="P2114" s="14">
        <f t="shared" ref="P2114:P2177" si="271">IF(E2114&gt;0,(E2114/S2114),0)</f>
        <v>27.272727272727273</v>
      </c>
      <c r="Q2114" s="14" t="s">
        <v>8329</v>
      </c>
      <c r="R2114" s="14" t="s">
        <v>8333</v>
      </c>
      <c r="S2114">
        <v>11</v>
      </c>
      <c r="T2114" t="b">
        <v>1</v>
      </c>
      <c r="U2114" t="s">
        <v>8279</v>
      </c>
      <c r="V2114">
        <f t="shared" si="264"/>
        <v>11</v>
      </c>
      <c r="W2114" s="21" t="str">
        <f t="shared" si="265"/>
        <v xml:space="preserve"> </v>
      </c>
      <c r="X2114" s="21" t="str">
        <f t="shared" si="266"/>
        <v xml:space="preserve"> </v>
      </c>
    </row>
    <row r="2115" spans="1:24" ht="28.8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si="267"/>
        <v>41905.86546296296</v>
      </c>
      <c r="K2115">
        <v>1408481176</v>
      </c>
      <c r="L2115" s="10">
        <f t="shared" si="268"/>
        <v>41870.86546296296</v>
      </c>
      <c r="M2115" s="11">
        <f t="shared" si="269"/>
        <v>35</v>
      </c>
      <c r="N2115" t="b">
        <v>0</v>
      </c>
      <c r="O2115" s="9">
        <f t="shared" si="270"/>
        <v>1.0485714285714285</v>
      </c>
      <c r="P2115" s="14">
        <f t="shared" si="271"/>
        <v>68.598130841121488</v>
      </c>
      <c r="Q2115" s="14" t="s">
        <v>8329</v>
      </c>
      <c r="R2115" s="14" t="s">
        <v>8333</v>
      </c>
      <c r="S2115">
        <v>107</v>
      </c>
      <c r="T2115" t="b">
        <v>1</v>
      </c>
      <c r="U2115" t="s">
        <v>8279</v>
      </c>
      <c r="V2115">
        <f t="shared" ref="V2115:V2178" si="272">IF(F2115 = "successful",S2115," ")</f>
        <v>107</v>
      </c>
      <c r="W2115" s="21" t="str">
        <f t="shared" ref="W2115:W2178" si="273">IF(F2115 = "failed",S2115," ")</f>
        <v xml:space="preserve"> </v>
      </c>
      <c r="X2115" s="21" t="str">
        <f t="shared" ref="X2115:X2178" si="274">IF(F2115 = "canceled",S2115," ")</f>
        <v xml:space="preserve"> </v>
      </c>
    </row>
    <row r="2116" spans="1:24" ht="43.2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267"/>
        <v>40521.207638888889</v>
      </c>
      <c r="K2116">
        <v>1286480070</v>
      </c>
      <c r="L2116" s="10">
        <f t="shared" si="268"/>
        <v>40458.815625000003</v>
      </c>
      <c r="M2116" s="11">
        <f t="shared" si="269"/>
        <v>62.39201388888614</v>
      </c>
      <c r="N2116" t="b">
        <v>0</v>
      </c>
      <c r="O2116" s="9">
        <f t="shared" si="270"/>
        <v>1.0469999999999999</v>
      </c>
      <c r="P2116" s="14">
        <f t="shared" si="271"/>
        <v>35.612244897959187</v>
      </c>
      <c r="Q2116" s="14" t="s">
        <v>8329</v>
      </c>
      <c r="R2116" s="14" t="s">
        <v>8333</v>
      </c>
      <c r="S2116">
        <v>147</v>
      </c>
      <c r="T2116" t="b">
        <v>1</v>
      </c>
      <c r="U2116" t="s">
        <v>8279</v>
      </c>
      <c r="V2116">
        <f t="shared" si="272"/>
        <v>147</v>
      </c>
      <c r="W2116" s="21" t="str">
        <f t="shared" si="273"/>
        <v xml:space="preserve"> </v>
      </c>
      <c r="X2116" s="21" t="str">
        <f t="shared" si="274"/>
        <v xml:space="preserve"> </v>
      </c>
    </row>
    <row r="2117" spans="1:24" ht="43.2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267"/>
        <v>40594.081030092595</v>
      </c>
      <c r="K2117">
        <v>1295575001</v>
      </c>
      <c r="L2117" s="10">
        <f t="shared" si="268"/>
        <v>40564.081030092595</v>
      </c>
      <c r="M2117" s="11">
        <f t="shared" si="269"/>
        <v>30</v>
      </c>
      <c r="N2117" t="b">
        <v>0</v>
      </c>
      <c r="O2117" s="9">
        <f t="shared" si="270"/>
        <v>2.2566666666666668</v>
      </c>
      <c r="P2117" s="14">
        <f t="shared" si="271"/>
        <v>94.027777777777771</v>
      </c>
      <c r="Q2117" s="14" t="s">
        <v>8329</v>
      </c>
      <c r="R2117" s="14" t="s">
        <v>8333</v>
      </c>
      <c r="S2117">
        <v>36</v>
      </c>
      <c r="T2117" t="b">
        <v>1</v>
      </c>
      <c r="U2117" t="s">
        <v>8279</v>
      </c>
      <c r="V2117">
        <f t="shared" si="272"/>
        <v>36</v>
      </c>
      <c r="W2117" s="21" t="str">
        <f t="shared" si="273"/>
        <v xml:space="preserve"> </v>
      </c>
      <c r="X2117" s="21" t="str">
        <f t="shared" si="274"/>
        <v xml:space="preserve"> </v>
      </c>
    </row>
    <row r="2118" spans="1:24" ht="43.2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267"/>
        <v>41184.777812500004</v>
      </c>
      <c r="K2118">
        <v>1345056003</v>
      </c>
      <c r="L2118" s="10">
        <f t="shared" si="268"/>
        <v>41136.777812500004</v>
      </c>
      <c r="M2118" s="11">
        <f t="shared" si="269"/>
        <v>48</v>
      </c>
      <c r="N2118" t="b">
        <v>0</v>
      </c>
      <c r="O2118" s="9">
        <f t="shared" si="270"/>
        <v>1.0090416666666666</v>
      </c>
      <c r="P2118" s="14">
        <f t="shared" si="271"/>
        <v>526.45652173913038</v>
      </c>
      <c r="Q2118" s="14" t="s">
        <v>8329</v>
      </c>
      <c r="R2118" s="14" t="s">
        <v>8333</v>
      </c>
      <c r="S2118">
        <v>92</v>
      </c>
      <c r="T2118" t="b">
        <v>1</v>
      </c>
      <c r="U2118" t="s">
        <v>8279</v>
      </c>
      <c r="V2118">
        <f t="shared" si="272"/>
        <v>92</v>
      </c>
      <c r="W2118" s="21" t="str">
        <f t="shared" si="273"/>
        <v xml:space="preserve"> </v>
      </c>
      <c r="X2118" s="21" t="str">
        <f t="shared" si="274"/>
        <v xml:space="preserve"> </v>
      </c>
    </row>
    <row r="2119" spans="1:24" ht="43.2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267"/>
        <v>42304.207638888889</v>
      </c>
      <c r="K2119">
        <v>1444699549</v>
      </c>
      <c r="L2119" s="10">
        <f t="shared" si="268"/>
        <v>42290.059594907405</v>
      </c>
      <c r="M2119" s="11">
        <f t="shared" si="269"/>
        <v>14.148043981484079</v>
      </c>
      <c r="N2119" t="b">
        <v>0</v>
      </c>
      <c r="O2119" s="9">
        <f t="shared" si="270"/>
        <v>1.4775</v>
      </c>
      <c r="P2119" s="14">
        <f t="shared" si="271"/>
        <v>50.657142857142858</v>
      </c>
      <c r="Q2119" s="14" t="s">
        <v>8329</v>
      </c>
      <c r="R2119" s="14" t="s">
        <v>8333</v>
      </c>
      <c r="S2119">
        <v>35</v>
      </c>
      <c r="T2119" t="b">
        <v>1</v>
      </c>
      <c r="U2119" t="s">
        <v>8279</v>
      </c>
      <c r="V2119">
        <f t="shared" si="272"/>
        <v>35</v>
      </c>
      <c r="W2119" s="21" t="str">
        <f t="shared" si="273"/>
        <v xml:space="preserve"> </v>
      </c>
      <c r="X2119" s="21" t="str">
        <f t="shared" si="274"/>
        <v xml:space="preserve"> </v>
      </c>
    </row>
    <row r="2120" spans="1:24" ht="28.8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267"/>
        <v>40748.839537037034</v>
      </c>
      <c r="K2120">
        <v>1308946136</v>
      </c>
      <c r="L2120" s="10">
        <f t="shared" si="268"/>
        <v>40718.839537037034</v>
      </c>
      <c r="M2120" s="11">
        <f t="shared" si="269"/>
        <v>30</v>
      </c>
      <c r="N2120" t="b">
        <v>0</v>
      </c>
      <c r="O2120" s="9">
        <f t="shared" si="270"/>
        <v>1.3461099999999999</v>
      </c>
      <c r="P2120" s="14">
        <f t="shared" si="271"/>
        <v>79.182941176470578</v>
      </c>
      <c r="Q2120" s="14" t="s">
        <v>8329</v>
      </c>
      <c r="R2120" s="14" t="s">
        <v>8333</v>
      </c>
      <c r="S2120">
        <v>17</v>
      </c>
      <c r="T2120" t="b">
        <v>1</v>
      </c>
      <c r="U2120" t="s">
        <v>8279</v>
      </c>
      <c r="V2120">
        <f t="shared" si="272"/>
        <v>17</v>
      </c>
      <c r="W2120" s="21" t="str">
        <f t="shared" si="273"/>
        <v xml:space="preserve"> </v>
      </c>
      <c r="X2120" s="21" t="str">
        <f t="shared" si="274"/>
        <v xml:space="preserve"> </v>
      </c>
    </row>
    <row r="2121" spans="1:24" ht="43.2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267"/>
        <v>41137.130150462966</v>
      </c>
      <c r="K2121">
        <v>1342494445</v>
      </c>
      <c r="L2121" s="10">
        <f t="shared" si="268"/>
        <v>41107.130150462966</v>
      </c>
      <c r="M2121" s="11">
        <f t="shared" si="269"/>
        <v>30</v>
      </c>
      <c r="N2121" t="b">
        <v>0</v>
      </c>
      <c r="O2121" s="9">
        <f t="shared" si="270"/>
        <v>1.0075000000000001</v>
      </c>
      <c r="P2121" s="14">
        <f t="shared" si="271"/>
        <v>91.590909090909093</v>
      </c>
      <c r="Q2121" s="14" t="s">
        <v>8329</v>
      </c>
      <c r="R2121" s="14" t="s">
        <v>8333</v>
      </c>
      <c r="S2121">
        <v>22</v>
      </c>
      <c r="T2121" t="b">
        <v>1</v>
      </c>
      <c r="U2121" t="s">
        <v>8279</v>
      </c>
      <c r="V2121">
        <f t="shared" si="272"/>
        <v>22</v>
      </c>
      <c r="W2121" s="21" t="str">
        <f t="shared" si="273"/>
        <v xml:space="preserve"> </v>
      </c>
      <c r="X2121" s="21" t="str">
        <f t="shared" si="274"/>
        <v xml:space="preserve"> </v>
      </c>
    </row>
    <row r="2122" spans="1:24" ht="43.2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267"/>
        <v>41640.964537037034</v>
      </c>
      <c r="K2122">
        <v>1384384136</v>
      </c>
      <c r="L2122" s="10">
        <f t="shared" si="268"/>
        <v>41591.964537037034</v>
      </c>
      <c r="M2122" s="11">
        <f t="shared" si="269"/>
        <v>49</v>
      </c>
      <c r="N2122" t="b">
        <v>0</v>
      </c>
      <c r="O2122" s="9">
        <f t="shared" si="270"/>
        <v>1.00880375</v>
      </c>
      <c r="P2122" s="14">
        <f t="shared" si="271"/>
        <v>116.96275362318841</v>
      </c>
      <c r="Q2122" s="14" t="s">
        <v>8329</v>
      </c>
      <c r="R2122" s="14" t="s">
        <v>8333</v>
      </c>
      <c r="S2122">
        <v>69</v>
      </c>
      <c r="T2122" t="b">
        <v>1</v>
      </c>
      <c r="U2122" t="s">
        <v>8279</v>
      </c>
      <c r="V2122">
        <f t="shared" si="272"/>
        <v>69</v>
      </c>
      <c r="W2122" s="21" t="str">
        <f t="shared" si="273"/>
        <v xml:space="preserve"> </v>
      </c>
      <c r="X2122" s="21" t="str">
        <f t="shared" si="274"/>
        <v xml:space="preserve"> </v>
      </c>
    </row>
    <row r="2123" spans="1:24" ht="43.2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267"/>
        <v>42746.7424537037</v>
      </c>
      <c r="K2123">
        <v>1481564948</v>
      </c>
      <c r="L2123" s="10">
        <f t="shared" si="268"/>
        <v>42716.7424537037</v>
      </c>
      <c r="M2123" s="11">
        <f t="shared" si="269"/>
        <v>30</v>
      </c>
      <c r="N2123" t="b">
        <v>0</v>
      </c>
      <c r="O2123" s="9">
        <f t="shared" si="270"/>
        <v>5.6800000000000002E-3</v>
      </c>
      <c r="P2123" s="14">
        <f t="shared" si="271"/>
        <v>28.4</v>
      </c>
      <c r="Q2123" s="14" t="s">
        <v>8337</v>
      </c>
      <c r="R2123" s="14" t="s">
        <v>8338</v>
      </c>
      <c r="S2123">
        <v>10</v>
      </c>
      <c r="T2123" t="b">
        <v>0</v>
      </c>
      <c r="U2123" t="s">
        <v>8282</v>
      </c>
      <c r="V2123" t="str">
        <f t="shared" si="272"/>
        <v xml:space="preserve"> </v>
      </c>
      <c r="W2123" s="21">
        <f t="shared" si="273"/>
        <v>10</v>
      </c>
      <c r="X2123" s="21" t="str">
        <f t="shared" si="274"/>
        <v xml:space="preserve"> </v>
      </c>
    </row>
    <row r="2124" spans="1:24" ht="43.2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267"/>
        <v>42742.300567129627</v>
      </c>
      <c r="K2124">
        <v>1481181169</v>
      </c>
      <c r="L2124" s="10">
        <f t="shared" si="268"/>
        <v>42712.300567129627</v>
      </c>
      <c r="M2124" s="11">
        <f t="shared" si="269"/>
        <v>30</v>
      </c>
      <c r="N2124" t="b">
        <v>0</v>
      </c>
      <c r="O2124" s="9">
        <f t="shared" si="270"/>
        <v>3.875E-3</v>
      </c>
      <c r="P2124" s="14">
        <f t="shared" si="271"/>
        <v>103.33333333333333</v>
      </c>
      <c r="Q2124" s="14" t="s">
        <v>8337</v>
      </c>
      <c r="R2124" s="14" t="s">
        <v>8338</v>
      </c>
      <c r="S2124">
        <v>3</v>
      </c>
      <c r="T2124" t="b">
        <v>0</v>
      </c>
      <c r="U2124" t="s">
        <v>8282</v>
      </c>
      <c r="V2124" t="str">
        <f t="shared" si="272"/>
        <v xml:space="preserve"> </v>
      </c>
      <c r="W2124" s="21">
        <f t="shared" si="273"/>
        <v>3</v>
      </c>
      <c r="X2124" s="21" t="str">
        <f t="shared" si="274"/>
        <v xml:space="preserve"> </v>
      </c>
    </row>
    <row r="2125" spans="1:24" ht="57.6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267"/>
        <v>40252.290972222225</v>
      </c>
      <c r="K2125">
        <v>1263982307</v>
      </c>
      <c r="L2125" s="10">
        <f t="shared" si="268"/>
        <v>40198.424849537041</v>
      </c>
      <c r="M2125" s="11">
        <f t="shared" si="269"/>
        <v>53.866122685183655</v>
      </c>
      <c r="N2125" t="b">
        <v>0</v>
      </c>
      <c r="O2125" s="9">
        <f t="shared" si="270"/>
        <v>0.1</v>
      </c>
      <c r="P2125" s="14">
        <f t="shared" si="271"/>
        <v>10</v>
      </c>
      <c r="Q2125" s="14" t="s">
        <v>8337</v>
      </c>
      <c r="R2125" s="14" t="s">
        <v>8338</v>
      </c>
      <c r="S2125">
        <v>5</v>
      </c>
      <c r="T2125" t="b">
        <v>0</v>
      </c>
      <c r="U2125" t="s">
        <v>8282</v>
      </c>
      <c r="V2125" t="str">
        <f t="shared" si="272"/>
        <v xml:space="preserve"> </v>
      </c>
      <c r="W2125" s="21">
        <f t="shared" si="273"/>
        <v>5</v>
      </c>
      <c r="X2125" s="21" t="str">
        <f t="shared" si="274"/>
        <v xml:space="preserve"> </v>
      </c>
    </row>
    <row r="2126" spans="1:24" ht="57.6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267"/>
        <v>40512.208333333336</v>
      </c>
      <c r="K2126">
        <v>1286930435</v>
      </c>
      <c r="L2126" s="10">
        <f t="shared" si="268"/>
        <v>40464.028182870366</v>
      </c>
      <c r="M2126" s="11">
        <f t="shared" si="269"/>
        <v>48.180150462969323</v>
      </c>
      <c r="N2126" t="b">
        <v>0</v>
      </c>
      <c r="O2126" s="9">
        <f t="shared" si="270"/>
        <v>0.10454545454545454</v>
      </c>
      <c r="P2126" s="14">
        <f t="shared" si="271"/>
        <v>23</v>
      </c>
      <c r="Q2126" s="14" t="s">
        <v>8337</v>
      </c>
      <c r="R2126" s="14" t="s">
        <v>8338</v>
      </c>
      <c r="S2126">
        <v>5</v>
      </c>
      <c r="T2126" t="b">
        <v>0</v>
      </c>
      <c r="U2126" t="s">
        <v>8282</v>
      </c>
      <c r="V2126" t="str">
        <f t="shared" si="272"/>
        <v xml:space="preserve"> </v>
      </c>
      <c r="W2126" s="21">
        <f t="shared" si="273"/>
        <v>5</v>
      </c>
      <c r="X2126" s="21" t="str">
        <f t="shared" si="274"/>
        <v xml:space="preserve"> </v>
      </c>
    </row>
    <row r="2127" spans="1:24" ht="43.2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267"/>
        <v>42221.023530092592</v>
      </c>
      <c r="K2127">
        <v>1436142833</v>
      </c>
      <c r="L2127" s="10">
        <f t="shared" si="268"/>
        <v>42191.023530092592</v>
      </c>
      <c r="M2127" s="11">
        <f t="shared" si="269"/>
        <v>30</v>
      </c>
      <c r="N2127" t="b">
        <v>0</v>
      </c>
      <c r="O2127" s="9">
        <f t="shared" si="270"/>
        <v>1.4200000000000001E-2</v>
      </c>
      <c r="P2127" s="14">
        <f t="shared" si="271"/>
        <v>31.555555555555557</v>
      </c>
      <c r="Q2127" s="14" t="s">
        <v>8337</v>
      </c>
      <c r="R2127" s="14" t="s">
        <v>8338</v>
      </c>
      <c r="S2127">
        <v>27</v>
      </c>
      <c r="T2127" t="b">
        <v>0</v>
      </c>
      <c r="U2127" t="s">
        <v>8282</v>
      </c>
      <c r="V2127" t="str">
        <f t="shared" si="272"/>
        <v xml:space="preserve"> </v>
      </c>
      <c r="W2127" s="21">
        <f t="shared" si="273"/>
        <v>27</v>
      </c>
      <c r="X2127" s="21" t="str">
        <f t="shared" si="274"/>
        <v xml:space="preserve"> </v>
      </c>
    </row>
    <row r="2128" spans="1:24" ht="43.2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267"/>
        <v>41981.973229166666</v>
      </c>
      <c r="K2128">
        <v>1415488887</v>
      </c>
      <c r="L2128" s="10">
        <f t="shared" si="268"/>
        <v>41951.973229166666</v>
      </c>
      <c r="M2128" s="11">
        <f t="shared" si="269"/>
        <v>30</v>
      </c>
      <c r="N2128" t="b">
        <v>0</v>
      </c>
      <c r="O2128" s="9">
        <f t="shared" si="270"/>
        <v>5.0000000000000001E-4</v>
      </c>
      <c r="P2128" s="14">
        <f t="shared" si="271"/>
        <v>5</v>
      </c>
      <c r="Q2128" s="14" t="s">
        <v>8337</v>
      </c>
      <c r="R2128" s="14" t="s">
        <v>8338</v>
      </c>
      <c r="S2128">
        <v>2</v>
      </c>
      <c r="T2128" t="b">
        <v>0</v>
      </c>
      <c r="U2128" t="s">
        <v>8282</v>
      </c>
      <c r="V2128" t="str">
        <f t="shared" si="272"/>
        <v xml:space="preserve"> </v>
      </c>
      <c r="W2128" s="21">
        <f t="shared" si="273"/>
        <v>2</v>
      </c>
      <c r="X2128" s="21" t="str">
        <f t="shared" si="274"/>
        <v xml:space="preserve"> </v>
      </c>
    </row>
    <row r="2129" spans="1:24" ht="28.8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267"/>
        <v>42075.463692129633</v>
      </c>
      <c r="K2129">
        <v>1423570063</v>
      </c>
      <c r="L2129" s="10">
        <f t="shared" si="268"/>
        <v>42045.50535879629</v>
      </c>
      <c r="M2129" s="11">
        <f t="shared" si="269"/>
        <v>29.958333333343035</v>
      </c>
      <c r="N2129" t="b">
        <v>0</v>
      </c>
      <c r="O2129" s="9">
        <f t="shared" si="270"/>
        <v>0.28842857142857142</v>
      </c>
      <c r="P2129" s="14">
        <f t="shared" si="271"/>
        <v>34.220338983050844</v>
      </c>
      <c r="Q2129" s="14" t="s">
        <v>8337</v>
      </c>
      <c r="R2129" s="14" t="s">
        <v>8338</v>
      </c>
      <c r="S2129">
        <v>236</v>
      </c>
      <c r="T2129" t="b">
        <v>0</v>
      </c>
      <c r="U2129" t="s">
        <v>8282</v>
      </c>
      <c r="V2129" t="str">
        <f t="shared" si="272"/>
        <v xml:space="preserve"> </v>
      </c>
      <c r="W2129" s="21">
        <f t="shared" si="273"/>
        <v>236</v>
      </c>
      <c r="X2129" s="21" t="str">
        <f t="shared" si="274"/>
        <v xml:space="preserve"> </v>
      </c>
    </row>
    <row r="2130" spans="1:24" ht="43.2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267"/>
        <v>41903.772789351853</v>
      </c>
      <c r="K2130">
        <v>1406140369</v>
      </c>
      <c r="L2130" s="10">
        <f t="shared" si="268"/>
        <v>41843.772789351853</v>
      </c>
      <c r="M2130" s="11">
        <f t="shared" si="269"/>
        <v>60</v>
      </c>
      <c r="N2130" t="b">
        <v>0</v>
      </c>
      <c r="O2130" s="9">
        <f t="shared" si="270"/>
        <v>1.6666666666666668E-3</v>
      </c>
      <c r="P2130" s="14">
        <f t="shared" si="271"/>
        <v>25</v>
      </c>
      <c r="Q2130" s="14" t="s">
        <v>8337</v>
      </c>
      <c r="R2130" s="14" t="s">
        <v>8338</v>
      </c>
      <c r="S2130">
        <v>1</v>
      </c>
      <c r="T2130" t="b">
        <v>0</v>
      </c>
      <c r="U2130" t="s">
        <v>8282</v>
      </c>
      <c r="V2130" t="str">
        <f t="shared" si="272"/>
        <v xml:space="preserve"> </v>
      </c>
      <c r="W2130" s="21">
        <f t="shared" si="273"/>
        <v>1</v>
      </c>
      <c r="X2130" s="21" t="str">
        <f t="shared" si="274"/>
        <v xml:space="preserve"> </v>
      </c>
    </row>
    <row r="2131" spans="1:24" ht="43.2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267"/>
        <v>42439.024305555555</v>
      </c>
      <c r="K2131">
        <v>1454978100</v>
      </c>
      <c r="L2131" s="10">
        <f t="shared" si="268"/>
        <v>42409.024305555555</v>
      </c>
      <c r="M2131" s="11">
        <f t="shared" si="269"/>
        <v>30</v>
      </c>
      <c r="N2131" t="b">
        <v>0</v>
      </c>
      <c r="O2131" s="9">
        <f t="shared" si="270"/>
        <v>0.11799999999999999</v>
      </c>
      <c r="P2131" s="14">
        <f t="shared" si="271"/>
        <v>19.666666666666668</v>
      </c>
      <c r="Q2131" s="14" t="s">
        <v>8337</v>
      </c>
      <c r="R2131" s="14" t="s">
        <v>8338</v>
      </c>
      <c r="S2131">
        <v>12</v>
      </c>
      <c r="T2131" t="b">
        <v>0</v>
      </c>
      <c r="U2131" t="s">
        <v>8282</v>
      </c>
      <c r="V2131" t="str">
        <f t="shared" si="272"/>
        <v xml:space="preserve"> </v>
      </c>
      <c r="W2131" s="21">
        <f t="shared" si="273"/>
        <v>12</v>
      </c>
      <c r="X2131" s="21" t="str">
        <f t="shared" si="274"/>
        <v xml:space="preserve"> </v>
      </c>
    </row>
    <row r="2132" spans="1:24" ht="28.8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267"/>
        <v>41867.086377314816</v>
      </c>
      <c r="K2132">
        <v>1405130663</v>
      </c>
      <c r="L2132" s="10">
        <f t="shared" si="268"/>
        <v>41832.086377314816</v>
      </c>
      <c r="M2132" s="11">
        <f t="shared" si="269"/>
        <v>35</v>
      </c>
      <c r="N2132" t="b">
        <v>0</v>
      </c>
      <c r="O2132" s="9">
        <f t="shared" si="270"/>
        <v>2.0238095238095236E-3</v>
      </c>
      <c r="P2132" s="14">
        <f t="shared" si="271"/>
        <v>21.25</v>
      </c>
      <c r="Q2132" s="14" t="s">
        <v>8337</v>
      </c>
      <c r="R2132" s="14" t="s">
        <v>8338</v>
      </c>
      <c r="S2132">
        <v>4</v>
      </c>
      <c r="T2132" t="b">
        <v>0</v>
      </c>
      <c r="U2132" t="s">
        <v>8282</v>
      </c>
      <c r="V2132" t="str">
        <f t="shared" si="272"/>
        <v xml:space="preserve"> </v>
      </c>
      <c r="W2132" s="21">
        <f t="shared" si="273"/>
        <v>4</v>
      </c>
      <c r="X2132" s="21" t="str">
        <f t="shared" si="274"/>
        <v xml:space="preserve"> </v>
      </c>
    </row>
    <row r="2133" spans="1:24" ht="43.2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267"/>
        <v>42197.207071759258</v>
      </c>
      <c r="K2133">
        <v>1434085091</v>
      </c>
      <c r="L2133" s="10">
        <f t="shared" si="268"/>
        <v>42167.207071759258</v>
      </c>
      <c r="M2133" s="11">
        <f t="shared" si="269"/>
        <v>30</v>
      </c>
      <c r="N2133" t="b">
        <v>0</v>
      </c>
      <c r="O2133" s="9">
        <f t="shared" si="270"/>
        <v>0.05</v>
      </c>
      <c r="P2133" s="14">
        <f t="shared" si="271"/>
        <v>8.3333333333333339</v>
      </c>
      <c r="Q2133" s="14" t="s">
        <v>8337</v>
      </c>
      <c r="R2133" s="14" t="s">
        <v>8338</v>
      </c>
      <c r="S2133">
        <v>3</v>
      </c>
      <c r="T2133" t="b">
        <v>0</v>
      </c>
      <c r="U2133" t="s">
        <v>8282</v>
      </c>
      <c r="V2133" t="str">
        <f t="shared" si="272"/>
        <v xml:space="preserve"> </v>
      </c>
      <c r="W2133" s="21">
        <f t="shared" si="273"/>
        <v>3</v>
      </c>
      <c r="X2133" s="21" t="str">
        <f t="shared" si="274"/>
        <v xml:space="preserve"> </v>
      </c>
    </row>
    <row r="2134" spans="1:24" ht="43.2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267"/>
        <v>41673.487175925926</v>
      </c>
      <c r="K2134">
        <v>1388835692</v>
      </c>
      <c r="L2134" s="10">
        <f t="shared" si="268"/>
        <v>41643.487175925926</v>
      </c>
      <c r="M2134" s="11">
        <f t="shared" si="269"/>
        <v>30</v>
      </c>
      <c r="N2134" t="b">
        <v>0</v>
      </c>
      <c r="O2134" s="9">
        <f t="shared" si="270"/>
        <v>2.1129899999999997E-2</v>
      </c>
      <c r="P2134" s="14">
        <f t="shared" si="271"/>
        <v>21.34333333333333</v>
      </c>
      <c r="Q2134" s="14" t="s">
        <v>8337</v>
      </c>
      <c r="R2134" s="14" t="s">
        <v>8338</v>
      </c>
      <c r="S2134">
        <v>99</v>
      </c>
      <c r="T2134" t="b">
        <v>0</v>
      </c>
      <c r="U2134" t="s">
        <v>8282</v>
      </c>
      <c r="V2134" t="str">
        <f t="shared" si="272"/>
        <v xml:space="preserve"> </v>
      </c>
      <c r="W2134" s="21">
        <f t="shared" si="273"/>
        <v>99</v>
      </c>
      <c r="X2134" s="21" t="str">
        <f t="shared" si="274"/>
        <v xml:space="preserve"> </v>
      </c>
    </row>
    <row r="2135" spans="1:24" ht="43.2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267"/>
        <v>40657.290972222225</v>
      </c>
      <c r="K2135">
        <v>1300328399</v>
      </c>
      <c r="L2135" s="10">
        <f t="shared" si="268"/>
        <v>40619.097210648149</v>
      </c>
      <c r="M2135" s="11">
        <f t="shared" si="269"/>
        <v>38.193761574075324</v>
      </c>
      <c r="N2135" t="b">
        <v>0</v>
      </c>
      <c r="O2135" s="9">
        <f t="shared" si="270"/>
        <v>1.6E-2</v>
      </c>
      <c r="P2135" s="14">
        <f t="shared" si="271"/>
        <v>5.333333333333333</v>
      </c>
      <c r="Q2135" s="14" t="s">
        <v>8337</v>
      </c>
      <c r="R2135" s="14" t="s">
        <v>8338</v>
      </c>
      <c r="S2135">
        <v>3</v>
      </c>
      <c r="T2135" t="b">
        <v>0</v>
      </c>
      <c r="U2135" t="s">
        <v>8282</v>
      </c>
      <c r="V2135" t="str">
        <f t="shared" si="272"/>
        <v xml:space="preserve"> </v>
      </c>
      <c r="W2135" s="21">
        <f t="shared" si="273"/>
        <v>3</v>
      </c>
      <c r="X2135" s="21" t="str">
        <f t="shared" si="274"/>
        <v xml:space="preserve"> </v>
      </c>
    </row>
    <row r="2136" spans="1:24" ht="43.2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267"/>
        <v>41391.886469907404</v>
      </c>
      <c r="K2136">
        <v>1364505391</v>
      </c>
      <c r="L2136" s="10">
        <f t="shared" si="268"/>
        <v>41361.886469907404</v>
      </c>
      <c r="M2136" s="11">
        <f t="shared" si="269"/>
        <v>30</v>
      </c>
      <c r="N2136" t="b">
        <v>0</v>
      </c>
      <c r="O2136" s="9">
        <f t="shared" si="270"/>
        <v>1.7333333333333333E-2</v>
      </c>
      <c r="P2136" s="14">
        <f t="shared" si="271"/>
        <v>34.666666666666664</v>
      </c>
      <c r="Q2136" s="14" t="s">
        <v>8337</v>
      </c>
      <c r="R2136" s="14" t="s">
        <v>8338</v>
      </c>
      <c r="S2136">
        <v>3</v>
      </c>
      <c r="T2136" t="b">
        <v>0</v>
      </c>
      <c r="U2136" t="s">
        <v>8282</v>
      </c>
      <c r="V2136" t="str">
        <f t="shared" si="272"/>
        <v xml:space="preserve"> </v>
      </c>
      <c r="W2136" s="21">
        <f t="shared" si="273"/>
        <v>3</v>
      </c>
      <c r="X2136" s="21" t="str">
        <f t="shared" si="274"/>
        <v xml:space="preserve"> </v>
      </c>
    </row>
    <row r="2137" spans="1:24" ht="43.2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267"/>
        <v>41186.963344907403</v>
      </c>
      <c r="K2137">
        <v>1346800033</v>
      </c>
      <c r="L2137" s="10">
        <f t="shared" si="268"/>
        <v>41156.963344907403</v>
      </c>
      <c r="M2137" s="11">
        <f t="shared" si="269"/>
        <v>30</v>
      </c>
      <c r="N2137" t="b">
        <v>0</v>
      </c>
      <c r="O2137" s="9">
        <f t="shared" si="270"/>
        <v>9.5600000000000004E-2</v>
      </c>
      <c r="P2137" s="14">
        <f t="shared" si="271"/>
        <v>21.727272727272727</v>
      </c>
      <c r="Q2137" s="14" t="s">
        <v>8337</v>
      </c>
      <c r="R2137" s="14" t="s">
        <v>8338</v>
      </c>
      <c r="S2137">
        <v>22</v>
      </c>
      <c r="T2137" t="b">
        <v>0</v>
      </c>
      <c r="U2137" t="s">
        <v>8282</v>
      </c>
      <c r="V2137" t="str">
        <f t="shared" si="272"/>
        <v xml:space="preserve"> </v>
      </c>
      <c r="W2137" s="21">
        <f t="shared" si="273"/>
        <v>22</v>
      </c>
      <c r="X2137" s="21" t="str">
        <f t="shared" si="274"/>
        <v xml:space="preserve"> </v>
      </c>
    </row>
    <row r="2138" spans="1:24" ht="43.2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267"/>
        <v>41566.509097222224</v>
      </c>
      <c r="K2138">
        <v>1379592786</v>
      </c>
      <c r="L2138" s="10">
        <f t="shared" si="268"/>
        <v>41536.509097222224</v>
      </c>
      <c r="M2138" s="11">
        <f t="shared" si="269"/>
        <v>30</v>
      </c>
      <c r="N2138" t="b">
        <v>0</v>
      </c>
      <c r="O2138" s="9">
        <f t="shared" si="270"/>
        <v>5.9612499999999998E-4</v>
      </c>
      <c r="P2138" s="14">
        <f t="shared" si="271"/>
        <v>11.922499999999999</v>
      </c>
      <c r="Q2138" s="14" t="s">
        <v>8337</v>
      </c>
      <c r="R2138" s="14" t="s">
        <v>8338</v>
      </c>
      <c r="S2138">
        <v>4</v>
      </c>
      <c r="T2138" t="b">
        <v>0</v>
      </c>
      <c r="U2138" t="s">
        <v>8282</v>
      </c>
      <c r="V2138" t="str">
        <f t="shared" si="272"/>
        <v xml:space="preserve"> </v>
      </c>
      <c r="W2138" s="21">
        <f t="shared" si="273"/>
        <v>4</v>
      </c>
      <c r="X2138" s="21" t="str">
        <f t="shared" si="274"/>
        <v xml:space="preserve"> </v>
      </c>
    </row>
    <row r="2139" spans="1:24" ht="43.2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267"/>
        <v>41978.771168981482</v>
      </c>
      <c r="K2139">
        <v>1415212229</v>
      </c>
      <c r="L2139" s="10">
        <f t="shared" si="268"/>
        <v>41948.771168981482</v>
      </c>
      <c r="M2139" s="11">
        <f t="shared" si="269"/>
        <v>30</v>
      </c>
      <c r="N2139" t="b">
        <v>0</v>
      </c>
      <c r="O2139" s="9">
        <f t="shared" si="270"/>
        <v>0.28405999999999998</v>
      </c>
      <c r="P2139" s="14">
        <f t="shared" si="271"/>
        <v>26.59737827715356</v>
      </c>
      <c r="Q2139" s="14" t="s">
        <v>8337</v>
      </c>
      <c r="R2139" s="14" t="s">
        <v>8338</v>
      </c>
      <c r="S2139">
        <v>534</v>
      </c>
      <c r="T2139" t="b">
        <v>0</v>
      </c>
      <c r="U2139" t="s">
        <v>8282</v>
      </c>
      <c r="V2139" t="str">
        <f t="shared" si="272"/>
        <v xml:space="preserve"> </v>
      </c>
      <c r="W2139" s="21">
        <f t="shared" si="273"/>
        <v>534</v>
      </c>
      <c r="X2139" s="21" t="str">
        <f t="shared" si="274"/>
        <v xml:space="preserve"> </v>
      </c>
    </row>
    <row r="2140" spans="1:24" ht="28.8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267"/>
        <v>41587.054849537039</v>
      </c>
      <c r="K2140">
        <v>1381364339</v>
      </c>
      <c r="L2140" s="10">
        <f t="shared" si="268"/>
        <v>41557.013182870374</v>
      </c>
      <c r="M2140" s="11">
        <f t="shared" si="269"/>
        <v>30.041666666664241</v>
      </c>
      <c r="N2140" t="b">
        <v>0</v>
      </c>
      <c r="O2140" s="9">
        <f t="shared" si="270"/>
        <v>0.128</v>
      </c>
      <c r="P2140" s="14">
        <f t="shared" si="271"/>
        <v>10.666666666666666</v>
      </c>
      <c r="Q2140" s="14" t="s">
        <v>8337</v>
      </c>
      <c r="R2140" s="14" t="s">
        <v>8338</v>
      </c>
      <c r="S2140">
        <v>12</v>
      </c>
      <c r="T2140" t="b">
        <v>0</v>
      </c>
      <c r="U2140" t="s">
        <v>8282</v>
      </c>
      <c r="V2140" t="str">
        <f t="shared" si="272"/>
        <v xml:space="preserve"> </v>
      </c>
      <c r="W2140" s="21">
        <f t="shared" si="273"/>
        <v>12</v>
      </c>
      <c r="X2140" s="21" t="str">
        <f t="shared" si="274"/>
        <v xml:space="preserve"> </v>
      </c>
    </row>
    <row r="2141" spans="1:24" ht="43.2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267"/>
        <v>42677.750092592592</v>
      </c>
      <c r="K2141">
        <v>1475604008</v>
      </c>
      <c r="L2141" s="10">
        <f t="shared" si="268"/>
        <v>42647.750092592592</v>
      </c>
      <c r="M2141" s="11">
        <f t="shared" si="269"/>
        <v>30</v>
      </c>
      <c r="N2141" t="b">
        <v>0</v>
      </c>
      <c r="O2141" s="9">
        <f t="shared" si="270"/>
        <v>5.4199999999999998E-2</v>
      </c>
      <c r="P2141" s="14">
        <f t="shared" si="271"/>
        <v>29.035714285714285</v>
      </c>
      <c r="Q2141" s="14" t="s">
        <v>8337</v>
      </c>
      <c r="R2141" s="14" t="s">
        <v>8338</v>
      </c>
      <c r="S2141">
        <v>56</v>
      </c>
      <c r="T2141" t="b">
        <v>0</v>
      </c>
      <c r="U2141" t="s">
        <v>8282</v>
      </c>
      <c r="V2141" t="str">
        <f t="shared" si="272"/>
        <v xml:space="preserve"> </v>
      </c>
      <c r="W2141" s="21">
        <f t="shared" si="273"/>
        <v>56</v>
      </c>
      <c r="X2141" s="21" t="str">
        <f t="shared" si="274"/>
        <v xml:space="preserve"> </v>
      </c>
    </row>
    <row r="2142" spans="1:24" ht="43.2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267"/>
        <v>41285.833611111113</v>
      </c>
      <c r="K2142">
        <v>1355342424</v>
      </c>
      <c r="L2142" s="10">
        <f t="shared" si="268"/>
        <v>41255.833611111113</v>
      </c>
      <c r="M2142" s="11">
        <f t="shared" si="269"/>
        <v>30</v>
      </c>
      <c r="N2142" t="b">
        <v>0</v>
      </c>
      <c r="O2142" s="9">
        <f t="shared" si="270"/>
        <v>1.1199999999999999E-3</v>
      </c>
      <c r="P2142" s="14">
        <f t="shared" si="271"/>
        <v>50.909090909090907</v>
      </c>
      <c r="Q2142" s="14" t="s">
        <v>8337</v>
      </c>
      <c r="R2142" s="14" t="s">
        <v>8338</v>
      </c>
      <c r="S2142">
        <v>11</v>
      </c>
      <c r="T2142" t="b">
        <v>0</v>
      </c>
      <c r="U2142" t="s">
        <v>8282</v>
      </c>
      <c r="V2142" t="str">
        <f t="shared" si="272"/>
        <v xml:space="preserve"> </v>
      </c>
      <c r="W2142" s="21">
        <f t="shared" si="273"/>
        <v>11</v>
      </c>
      <c r="X2142" s="21" t="str">
        <f t="shared" si="274"/>
        <v xml:space="preserve"> </v>
      </c>
    </row>
    <row r="2143" spans="1:24" ht="43.2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267"/>
        <v>41957.277303240742</v>
      </c>
      <c r="K2143">
        <v>1413351559</v>
      </c>
      <c r="L2143" s="10">
        <f t="shared" si="268"/>
        <v>41927.235636574071</v>
      </c>
      <c r="M2143" s="11">
        <f t="shared" si="269"/>
        <v>30.041666666671517</v>
      </c>
      <c r="N2143" t="b">
        <v>0</v>
      </c>
      <c r="O2143" s="9">
        <f t="shared" si="270"/>
        <v>0</v>
      </c>
      <c r="P2143" s="14">
        <f t="shared" si="271"/>
        <v>0</v>
      </c>
      <c r="Q2143" s="14" t="s">
        <v>8337</v>
      </c>
      <c r="R2143" s="14" t="s">
        <v>8338</v>
      </c>
      <c r="S2143">
        <v>0</v>
      </c>
      <c r="T2143" t="b">
        <v>0</v>
      </c>
      <c r="U2143" t="s">
        <v>8282</v>
      </c>
      <c r="V2143" t="str">
        <f t="shared" si="272"/>
        <v xml:space="preserve"> </v>
      </c>
      <c r="W2143" s="21">
        <f t="shared" si="273"/>
        <v>0</v>
      </c>
      <c r="X2143" s="21" t="str">
        <f t="shared" si="274"/>
        <v xml:space="preserve"> </v>
      </c>
    </row>
    <row r="2144" spans="1:24" ht="43.2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267"/>
        <v>42368.701504629629</v>
      </c>
      <c r="K2144">
        <v>1449075010</v>
      </c>
      <c r="L2144" s="10">
        <f t="shared" si="268"/>
        <v>42340.701504629629</v>
      </c>
      <c r="M2144" s="11">
        <f t="shared" si="269"/>
        <v>28</v>
      </c>
      <c r="N2144" t="b">
        <v>0</v>
      </c>
      <c r="O2144" s="9">
        <f t="shared" si="270"/>
        <v>5.7238095238095241E-2</v>
      </c>
      <c r="P2144" s="14">
        <f t="shared" si="271"/>
        <v>50.083333333333336</v>
      </c>
      <c r="Q2144" s="14" t="s">
        <v>8337</v>
      </c>
      <c r="R2144" s="14" t="s">
        <v>8338</v>
      </c>
      <c r="S2144">
        <v>12</v>
      </c>
      <c r="T2144" t="b">
        <v>0</v>
      </c>
      <c r="U2144" t="s">
        <v>8282</v>
      </c>
      <c r="V2144" t="str">
        <f t="shared" si="272"/>
        <v xml:space="preserve"> </v>
      </c>
      <c r="W2144" s="21">
        <f t="shared" si="273"/>
        <v>12</v>
      </c>
      <c r="X2144" s="21" t="str">
        <f t="shared" si="274"/>
        <v xml:space="preserve"> </v>
      </c>
    </row>
    <row r="2145" spans="1:24" ht="43.2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267"/>
        <v>40380.791666666664</v>
      </c>
      <c r="K2145">
        <v>1275599812</v>
      </c>
      <c r="L2145" s="10">
        <f t="shared" si="268"/>
        <v>40332.886712962965</v>
      </c>
      <c r="M2145" s="11">
        <f t="shared" si="269"/>
        <v>47.904953703698993</v>
      </c>
      <c r="N2145" t="b">
        <v>0</v>
      </c>
      <c r="O2145" s="9">
        <f t="shared" si="270"/>
        <v>0.1125</v>
      </c>
      <c r="P2145" s="14">
        <f t="shared" si="271"/>
        <v>45</v>
      </c>
      <c r="Q2145" s="14" t="s">
        <v>8337</v>
      </c>
      <c r="R2145" s="14" t="s">
        <v>8338</v>
      </c>
      <c r="S2145">
        <v>5</v>
      </c>
      <c r="T2145" t="b">
        <v>0</v>
      </c>
      <c r="U2145" t="s">
        <v>8282</v>
      </c>
      <c r="V2145" t="str">
        <f t="shared" si="272"/>
        <v xml:space="preserve"> </v>
      </c>
      <c r="W2145" s="21">
        <f t="shared" si="273"/>
        <v>5</v>
      </c>
      <c r="X2145" s="21" t="str">
        <f t="shared" si="274"/>
        <v xml:space="preserve"> </v>
      </c>
    </row>
    <row r="2146" spans="1:24" ht="43.2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267"/>
        <v>41531.546759259261</v>
      </c>
      <c r="K2146">
        <v>1376399240</v>
      </c>
      <c r="L2146" s="10">
        <f t="shared" si="268"/>
        <v>41499.546759259261</v>
      </c>
      <c r="M2146" s="11">
        <f t="shared" si="269"/>
        <v>32</v>
      </c>
      <c r="N2146" t="b">
        <v>0</v>
      </c>
      <c r="O2146" s="9">
        <f t="shared" si="270"/>
        <v>1.7098591549295775E-2</v>
      </c>
      <c r="P2146" s="14">
        <f t="shared" si="271"/>
        <v>25.291666666666668</v>
      </c>
      <c r="Q2146" s="14" t="s">
        <v>8337</v>
      </c>
      <c r="R2146" s="14" t="s">
        <v>8338</v>
      </c>
      <c r="S2146">
        <v>24</v>
      </c>
      <c r="T2146" t="b">
        <v>0</v>
      </c>
      <c r="U2146" t="s">
        <v>8282</v>
      </c>
      <c r="V2146" t="str">
        <f t="shared" si="272"/>
        <v xml:space="preserve"> </v>
      </c>
      <c r="W2146" s="21">
        <f t="shared" si="273"/>
        <v>24</v>
      </c>
      <c r="X2146" s="21" t="str">
        <f t="shared" si="274"/>
        <v xml:space="preserve"> </v>
      </c>
    </row>
    <row r="2147" spans="1:24" ht="43.2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267"/>
        <v>41605.279097222221</v>
      </c>
      <c r="K2147">
        <v>1382938914</v>
      </c>
      <c r="L2147" s="10">
        <f t="shared" si="268"/>
        <v>41575.237430555557</v>
      </c>
      <c r="M2147" s="11">
        <f t="shared" si="269"/>
        <v>30.041666666664241</v>
      </c>
      <c r="N2147" t="b">
        <v>0</v>
      </c>
      <c r="O2147" s="9">
        <f t="shared" si="270"/>
        <v>0.30433333333333334</v>
      </c>
      <c r="P2147" s="14">
        <f t="shared" si="271"/>
        <v>51.292134831460672</v>
      </c>
      <c r="Q2147" s="14" t="s">
        <v>8337</v>
      </c>
      <c r="R2147" s="14" t="s">
        <v>8338</v>
      </c>
      <c r="S2147">
        <v>89</v>
      </c>
      <c r="T2147" t="b">
        <v>0</v>
      </c>
      <c r="U2147" t="s">
        <v>8282</v>
      </c>
      <c r="V2147" t="str">
        <f t="shared" si="272"/>
        <v xml:space="preserve"> </v>
      </c>
      <c r="W2147" s="21">
        <f t="shared" si="273"/>
        <v>89</v>
      </c>
      <c r="X2147" s="21" t="str">
        <f t="shared" si="274"/>
        <v xml:space="preserve"> </v>
      </c>
    </row>
    <row r="2148" spans="1:24" ht="43.2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267"/>
        <v>42411.679513888885</v>
      </c>
      <c r="K2148">
        <v>1453997910</v>
      </c>
      <c r="L2148" s="10">
        <f t="shared" si="268"/>
        <v>42397.679513888885</v>
      </c>
      <c r="M2148" s="11">
        <f t="shared" si="269"/>
        <v>14</v>
      </c>
      <c r="N2148" t="b">
        <v>0</v>
      </c>
      <c r="O2148" s="9">
        <f t="shared" si="270"/>
        <v>2.0000000000000001E-4</v>
      </c>
      <c r="P2148" s="14">
        <f t="shared" si="271"/>
        <v>1</v>
      </c>
      <c r="Q2148" s="14" t="s">
        <v>8337</v>
      </c>
      <c r="R2148" s="14" t="s">
        <v>8338</v>
      </c>
      <c r="S2148">
        <v>1</v>
      </c>
      <c r="T2148" t="b">
        <v>0</v>
      </c>
      <c r="U2148" t="s">
        <v>8282</v>
      </c>
      <c r="V2148" t="str">
        <f t="shared" si="272"/>
        <v xml:space="preserve"> </v>
      </c>
      <c r="W2148" s="21">
        <f t="shared" si="273"/>
        <v>1</v>
      </c>
      <c r="X2148" s="21" t="str">
        <f t="shared" si="274"/>
        <v xml:space="preserve"> </v>
      </c>
    </row>
    <row r="2149" spans="1:24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267"/>
        <v>41959.337361111116</v>
      </c>
      <c r="K2149">
        <v>1413356748</v>
      </c>
      <c r="L2149" s="10">
        <f t="shared" si="268"/>
        <v>41927.295694444445</v>
      </c>
      <c r="M2149" s="11">
        <f t="shared" si="269"/>
        <v>32.041666666671517</v>
      </c>
      <c r="N2149" t="b">
        <v>0</v>
      </c>
      <c r="O2149" s="9">
        <f t="shared" si="270"/>
        <v>6.9641025641025639E-3</v>
      </c>
      <c r="P2149" s="14">
        <f t="shared" si="271"/>
        <v>49.381818181818183</v>
      </c>
      <c r="Q2149" s="14" t="s">
        <v>8337</v>
      </c>
      <c r="R2149" s="14" t="s">
        <v>8338</v>
      </c>
      <c r="S2149">
        <v>55</v>
      </c>
      <c r="T2149" t="b">
        <v>0</v>
      </c>
      <c r="U2149" t="s">
        <v>8282</v>
      </c>
      <c r="V2149" t="str">
        <f t="shared" si="272"/>
        <v xml:space="preserve"> </v>
      </c>
      <c r="W2149" s="21">
        <f t="shared" si="273"/>
        <v>55</v>
      </c>
      <c r="X2149" s="21" t="str">
        <f t="shared" si="274"/>
        <v xml:space="preserve"> </v>
      </c>
    </row>
    <row r="2150" spans="1:24" ht="43.2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267"/>
        <v>42096.691921296297</v>
      </c>
      <c r="K2150">
        <v>1425404182</v>
      </c>
      <c r="L2150" s="10">
        <f t="shared" si="268"/>
        <v>42066.733587962968</v>
      </c>
      <c r="M2150" s="11">
        <f t="shared" si="269"/>
        <v>29.958333333328483</v>
      </c>
      <c r="N2150" t="b">
        <v>0</v>
      </c>
      <c r="O2150" s="9">
        <f t="shared" si="270"/>
        <v>0.02</v>
      </c>
      <c r="P2150" s="14">
        <f t="shared" si="271"/>
        <v>1</v>
      </c>
      <c r="Q2150" s="14" t="s">
        <v>8337</v>
      </c>
      <c r="R2150" s="14" t="s">
        <v>8338</v>
      </c>
      <c r="S2150">
        <v>2</v>
      </c>
      <c r="T2150" t="b">
        <v>0</v>
      </c>
      <c r="U2150" t="s">
        <v>8282</v>
      </c>
      <c r="V2150" t="str">
        <f t="shared" si="272"/>
        <v xml:space="preserve"> </v>
      </c>
      <c r="W2150" s="21">
        <f t="shared" si="273"/>
        <v>2</v>
      </c>
      <c r="X2150" s="21" t="str">
        <f t="shared" si="274"/>
        <v xml:space="preserve"> </v>
      </c>
    </row>
    <row r="2151" spans="1:24" ht="57.6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267"/>
        <v>40390</v>
      </c>
      <c r="K2151">
        <v>1277512556</v>
      </c>
      <c r="L2151" s="10">
        <f t="shared" si="268"/>
        <v>40355.024953703702</v>
      </c>
      <c r="M2151" s="11">
        <f t="shared" si="269"/>
        <v>34.975046296298387</v>
      </c>
      <c r="N2151" t="b">
        <v>0</v>
      </c>
      <c r="O2151" s="9">
        <f t="shared" si="270"/>
        <v>0</v>
      </c>
      <c r="P2151" s="14">
        <f t="shared" si="271"/>
        <v>0</v>
      </c>
      <c r="Q2151" s="14" t="s">
        <v>8337</v>
      </c>
      <c r="R2151" s="14" t="s">
        <v>8338</v>
      </c>
      <c r="S2151">
        <v>0</v>
      </c>
      <c r="T2151" t="b">
        <v>0</v>
      </c>
      <c r="U2151" t="s">
        <v>8282</v>
      </c>
      <c r="V2151" t="str">
        <f t="shared" si="272"/>
        <v xml:space="preserve"> </v>
      </c>
      <c r="W2151" s="21">
        <f t="shared" si="273"/>
        <v>0</v>
      </c>
      <c r="X2151" s="21" t="str">
        <f t="shared" si="274"/>
        <v xml:space="preserve"> </v>
      </c>
    </row>
    <row r="2152" spans="1:24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267"/>
        <v>42564.284710648149</v>
      </c>
      <c r="K2152">
        <v>1465800599</v>
      </c>
      <c r="L2152" s="10">
        <f t="shared" si="268"/>
        <v>42534.284710648149</v>
      </c>
      <c r="M2152" s="11">
        <f t="shared" si="269"/>
        <v>30</v>
      </c>
      <c r="N2152" t="b">
        <v>0</v>
      </c>
      <c r="O2152" s="9">
        <f t="shared" si="270"/>
        <v>8.0999999999999996E-3</v>
      </c>
      <c r="P2152" s="14">
        <f t="shared" si="271"/>
        <v>101.25</v>
      </c>
      <c r="Q2152" s="14" t="s">
        <v>8337</v>
      </c>
      <c r="R2152" s="14" t="s">
        <v>8338</v>
      </c>
      <c r="S2152">
        <v>4</v>
      </c>
      <c r="T2152" t="b">
        <v>0</v>
      </c>
      <c r="U2152" t="s">
        <v>8282</v>
      </c>
      <c r="V2152" t="str">
        <f t="shared" si="272"/>
        <v xml:space="preserve"> </v>
      </c>
      <c r="W2152" s="21">
        <f t="shared" si="273"/>
        <v>4</v>
      </c>
      <c r="X2152" s="21" t="str">
        <f t="shared" si="274"/>
        <v xml:space="preserve"> </v>
      </c>
    </row>
    <row r="2153" spans="1:24" ht="43.2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267"/>
        <v>42550.847384259265</v>
      </c>
      <c r="K2153">
        <v>1464639614</v>
      </c>
      <c r="L2153" s="10">
        <f t="shared" si="268"/>
        <v>42520.847384259265</v>
      </c>
      <c r="M2153" s="11">
        <f t="shared" si="269"/>
        <v>30</v>
      </c>
      <c r="N2153" t="b">
        <v>0</v>
      </c>
      <c r="O2153" s="9">
        <f t="shared" si="270"/>
        <v>2.6222222222222224E-3</v>
      </c>
      <c r="P2153" s="14">
        <f t="shared" si="271"/>
        <v>19.666666666666668</v>
      </c>
      <c r="Q2153" s="14" t="s">
        <v>8337</v>
      </c>
      <c r="R2153" s="14" t="s">
        <v>8338</v>
      </c>
      <c r="S2153">
        <v>6</v>
      </c>
      <c r="T2153" t="b">
        <v>0</v>
      </c>
      <c r="U2153" t="s">
        <v>8282</v>
      </c>
      <c r="V2153" t="str">
        <f t="shared" si="272"/>
        <v xml:space="preserve"> </v>
      </c>
      <c r="W2153" s="21">
        <f t="shared" si="273"/>
        <v>6</v>
      </c>
      <c r="X2153" s="21" t="str">
        <f t="shared" si="274"/>
        <v xml:space="preserve"> </v>
      </c>
    </row>
    <row r="2154" spans="1:24" ht="43.2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267"/>
        <v>41713.790613425925</v>
      </c>
      <c r="K2154">
        <v>1392321509</v>
      </c>
      <c r="L2154" s="10">
        <f t="shared" si="268"/>
        <v>41683.832280092596</v>
      </c>
      <c r="M2154" s="11">
        <f t="shared" si="269"/>
        <v>29.958333333328483</v>
      </c>
      <c r="N2154" t="b">
        <v>0</v>
      </c>
      <c r="O2154" s="9">
        <f t="shared" si="270"/>
        <v>1.6666666666666668E-3</v>
      </c>
      <c r="P2154" s="14">
        <f t="shared" si="271"/>
        <v>12.5</v>
      </c>
      <c r="Q2154" s="14" t="s">
        <v>8337</v>
      </c>
      <c r="R2154" s="14" t="s">
        <v>8338</v>
      </c>
      <c r="S2154">
        <v>4</v>
      </c>
      <c r="T2154" t="b">
        <v>0</v>
      </c>
      <c r="U2154" t="s">
        <v>8282</v>
      </c>
      <c r="V2154" t="str">
        <f t="shared" si="272"/>
        <v xml:space="preserve"> </v>
      </c>
      <c r="W2154" s="21">
        <f t="shared" si="273"/>
        <v>4</v>
      </c>
      <c r="X2154" s="21" t="str">
        <f t="shared" si="274"/>
        <v xml:space="preserve"> </v>
      </c>
    </row>
    <row r="2155" spans="1:24" ht="43.2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267"/>
        <v>42014.332638888889</v>
      </c>
      <c r="K2155">
        <v>1417470718</v>
      </c>
      <c r="L2155" s="10">
        <f t="shared" si="268"/>
        <v>41974.911087962959</v>
      </c>
      <c r="M2155" s="11">
        <f t="shared" si="269"/>
        <v>39.421550925930205</v>
      </c>
      <c r="N2155" t="b">
        <v>0</v>
      </c>
      <c r="O2155" s="9">
        <f t="shared" si="270"/>
        <v>9.1244548809124457E-5</v>
      </c>
      <c r="P2155" s="14">
        <f t="shared" si="271"/>
        <v>8.5</v>
      </c>
      <c r="Q2155" s="14" t="s">
        <v>8337</v>
      </c>
      <c r="R2155" s="14" t="s">
        <v>8338</v>
      </c>
      <c r="S2155">
        <v>4</v>
      </c>
      <c r="T2155" t="b">
        <v>0</v>
      </c>
      <c r="U2155" t="s">
        <v>8282</v>
      </c>
      <c r="V2155" t="str">
        <f t="shared" si="272"/>
        <v xml:space="preserve"> </v>
      </c>
      <c r="W2155" s="21">
        <f t="shared" si="273"/>
        <v>4</v>
      </c>
      <c r="X2155" s="21" t="str">
        <f t="shared" si="274"/>
        <v xml:space="preserve"> </v>
      </c>
    </row>
    <row r="2156" spans="1:24" ht="28.8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267"/>
        <v>41667.632256944446</v>
      </c>
      <c r="K2156">
        <v>1389193827</v>
      </c>
      <c r="L2156" s="10">
        <f t="shared" si="268"/>
        <v>41647.632256944446</v>
      </c>
      <c r="M2156" s="11">
        <f t="shared" si="269"/>
        <v>20</v>
      </c>
      <c r="N2156" t="b">
        <v>0</v>
      </c>
      <c r="O2156" s="9">
        <f t="shared" si="270"/>
        <v>8.0000000000000002E-3</v>
      </c>
      <c r="P2156" s="14">
        <f t="shared" si="271"/>
        <v>1</v>
      </c>
      <c r="Q2156" s="14" t="s">
        <v>8337</v>
      </c>
      <c r="R2156" s="14" t="s">
        <v>8338</v>
      </c>
      <c r="S2156">
        <v>2</v>
      </c>
      <c r="T2156" t="b">
        <v>0</v>
      </c>
      <c r="U2156" t="s">
        <v>8282</v>
      </c>
      <c r="V2156" t="str">
        <f t="shared" si="272"/>
        <v xml:space="preserve"> </v>
      </c>
      <c r="W2156" s="21">
        <f t="shared" si="273"/>
        <v>2</v>
      </c>
      <c r="X2156" s="21" t="str">
        <f t="shared" si="274"/>
        <v xml:space="preserve"> </v>
      </c>
    </row>
    <row r="2157" spans="1:24" ht="43.2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267"/>
        <v>42460.70584490741</v>
      </c>
      <c r="K2157">
        <v>1456854985</v>
      </c>
      <c r="L2157" s="10">
        <f t="shared" si="268"/>
        <v>42430.747511574074</v>
      </c>
      <c r="M2157" s="11">
        <f t="shared" si="269"/>
        <v>29.958333333335759</v>
      </c>
      <c r="N2157" t="b">
        <v>0</v>
      </c>
      <c r="O2157" s="9">
        <f t="shared" si="270"/>
        <v>2.3E-2</v>
      </c>
      <c r="P2157" s="14">
        <f t="shared" si="271"/>
        <v>23</v>
      </c>
      <c r="Q2157" s="14" t="s">
        <v>8337</v>
      </c>
      <c r="R2157" s="14" t="s">
        <v>8338</v>
      </c>
      <c r="S2157">
        <v>5</v>
      </c>
      <c r="T2157" t="b">
        <v>0</v>
      </c>
      <c r="U2157" t="s">
        <v>8282</v>
      </c>
      <c r="V2157" t="str">
        <f t="shared" si="272"/>
        <v xml:space="preserve"> </v>
      </c>
      <c r="W2157" s="21">
        <f t="shared" si="273"/>
        <v>5</v>
      </c>
      <c r="X2157" s="21" t="str">
        <f t="shared" si="274"/>
        <v xml:space="preserve"> </v>
      </c>
    </row>
    <row r="2158" spans="1:24" ht="43.2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267"/>
        <v>41533.85423611111</v>
      </c>
      <c r="K2158">
        <v>1375475406</v>
      </c>
      <c r="L2158" s="10">
        <f t="shared" si="268"/>
        <v>41488.85423611111</v>
      </c>
      <c r="M2158" s="11">
        <f t="shared" si="269"/>
        <v>45</v>
      </c>
      <c r="N2158" t="b">
        <v>0</v>
      </c>
      <c r="O2158" s="9">
        <f t="shared" si="270"/>
        <v>2.6660714285714284E-2</v>
      </c>
      <c r="P2158" s="14">
        <f t="shared" si="271"/>
        <v>17.987951807228917</v>
      </c>
      <c r="Q2158" s="14" t="s">
        <v>8337</v>
      </c>
      <c r="R2158" s="14" t="s">
        <v>8338</v>
      </c>
      <c r="S2158">
        <v>83</v>
      </c>
      <c r="T2158" t="b">
        <v>0</v>
      </c>
      <c r="U2158" t="s">
        <v>8282</v>
      </c>
      <c r="V2158" t="str">
        <f t="shared" si="272"/>
        <v xml:space="preserve"> </v>
      </c>
      <c r="W2158" s="21">
        <f t="shared" si="273"/>
        <v>83</v>
      </c>
      <c r="X2158" s="21" t="str">
        <f t="shared" si="274"/>
        <v xml:space="preserve"> </v>
      </c>
    </row>
    <row r="2159" spans="1:24" ht="28.8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267"/>
        <v>42727.332638888889</v>
      </c>
      <c r="K2159">
        <v>1479684783</v>
      </c>
      <c r="L2159" s="10">
        <f t="shared" si="268"/>
        <v>42694.98128472222</v>
      </c>
      <c r="M2159" s="11">
        <f t="shared" si="269"/>
        <v>32.351354166668898</v>
      </c>
      <c r="N2159" t="b">
        <v>0</v>
      </c>
      <c r="O2159" s="9">
        <f t="shared" si="270"/>
        <v>0.28192</v>
      </c>
      <c r="P2159" s="14">
        <f t="shared" si="271"/>
        <v>370.94736842105266</v>
      </c>
      <c r="Q2159" s="14" t="s">
        <v>8337</v>
      </c>
      <c r="R2159" s="14" t="s">
        <v>8338</v>
      </c>
      <c r="S2159">
        <v>57</v>
      </c>
      <c r="T2159" t="b">
        <v>0</v>
      </c>
      <c r="U2159" t="s">
        <v>8282</v>
      </c>
      <c r="V2159" t="str">
        <f t="shared" si="272"/>
        <v xml:space="preserve"> </v>
      </c>
      <c r="W2159" s="21">
        <f t="shared" si="273"/>
        <v>57</v>
      </c>
      <c r="X2159" s="21" t="str">
        <f t="shared" si="274"/>
        <v xml:space="preserve"> </v>
      </c>
    </row>
    <row r="2160" spans="1:24" ht="43.2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267"/>
        <v>41309.853865740741</v>
      </c>
      <c r="K2160">
        <v>1356121774</v>
      </c>
      <c r="L2160" s="10">
        <f t="shared" si="268"/>
        <v>41264.853865740741</v>
      </c>
      <c r="M2160" s="11">
        <f t="shared" si="269"/>
        <v>45</v>
      </c>
      <c r="N2160" t="b">
        <v>0</v>
      </c>
      <c r="O2160" s="9">
        <f t="shared" si="270"/>
        <v>6.5900366666666668E-2</v>
      </c>
      <c r="P2160" s="14">
        <f t="shared" si="271"/>
        <v>63.569485530546629</v>
      </c>
      <c r="Q2160" s="14" t="s">
        <v>8337</v>
      </c>
      <c r="R2160" s="14" t="s">
        <v>8338</v>
      </c>
      <c r="S2160">
        <v>311</v>
      </c>
      <c r="T2160" t="b">
        <v>0</v>
      </c>
      <c r="U2160" t="s">
        <v>8282</v>
      </c>
      <c r="V2160" t="str">
        <f t="shared" si="272"/>
        <v xml:space="preserve"> </v>
      </c>
      <c r="W2160" s="21">
        <f t="shared" si="273"/>
        <v>311</v>
      </c>
      <c r="X2160" s="21" t="str">
        <f t="shared" si="274"/>
        <v xml:space="preserve"> </v>
      </c>
    </row>
    <row r="2161" spans="1:24" ht="57.6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267"/>
        <v>40740.731180555551</v>
      </c>
      <c r="K2161">
        <v>1308245574</v>
      </c>
      <c r="L2161" s="10">
        <f t="shared" si="268"/>
        <v>40710.731180555551</v>
      </c>
      <c r="M2161" s="11">
        <f t="shared" si="269"/>
        <v>30</v>
      </c>
      <c r="N2161" t="b">
        <v>0</v>
      </c>
      <c r="O2161" s="9">
        <f t="shared" si="270"/>
        <v>7.2222222222222219E-3</v>
      </c>
      <c r="P2161" s="14">
        <f t="shared" si="271"/>
        <v>13</v>
      </c>
      <c r="Q2161" s="14" t="s">
        <v>8337</v>
      </c>
      <c r="R2161" s="14" t="s">
        <v>8338</v>
      </c>
      <c r="S2161">
        <v>2</v>
      </c>
      <c r="T2161" t="b">
        <v>0</v>
      </c>
      <c r="U2161" t="s">
        <v>8282</v>
      </c>
      <c r="V2161" t="str">
        <f t="shared" si="272"/>
        <v xml:space="preserve"> </v>
      </c>
      <c r="W2161" s="21">
        <f t="shared" si="273"/>
        <v>2</v>
      </c>
      <c r="X2161" s="21" t="str">
        <f t="shared" si="274"/>
        <v xml:space="preserve"> </v>
      </c>
    </row>
    <row r="2162" spans="1:24" ht="43.2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267"/>
        <v>41048.711863425924</v>
      </c>
      <c r="K2162">
        <v>1334855105</v>
      </c>
      <c r="L2162" s="10">
        <f t="shared" si="268"/>
        <v>41018.711863425924</v>
      </c>
      <c r="M2162" s="11">
        <f t="shared" si="269"/>
        <v>30</v>
      </c>
      <c r="N2162" t="b">
        <v>0</v>
      </c>
      <c r="O2162" s="9">
        <f t="shared" si="270"/>
        <v>8.5000000000000006E-3</v>
      </c>
      <c r="P2162" s="14">
        <f t="shared" si="271"/>
        <v>5.3125</v>
      </c>
      <c r="Q2162" s="14" t="s">
        <v>8337</v>
      </c>
      <c r="R2162" s="14" t="s">
        <v>8338</v>
      </c>
      <c r="S2162">
        <v>16</v>
      </c>
      <c r="T2162" t="b">
        <v>0</v>
      </c>
      <c r="U2162" t="s">
        <v>8282</v>
      </c>
      <c r="V2162" t="str">
        <f t="shared" si="272"/>
        <v xml:space="preserve"> </v>
      </c>
      <c r="W2162" s="21">
        <f t="shared" si="273"/>
        <v>16</v>
      </c>
      <c r="X2162" s="21" t="str">
        <f t="shared" si="274"/>
        <v xml:space="preserve"> </v>
      </c>
    </row>
    <row r="2163" spans="1:24" ht="28.8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267"/>
        <v>42270.852534722217</v>
      </c>
      <c r="K2163">
        <v>1440448059</v>
      </c>
      <c r="L2163" s="10">
        <f t="shared" si="268"/>
        <v>42240.852534722217</v>
      </c>
      <c r="M2163" s="11">
        <f t="shared" si="269"/>
        <v>30</v>
      </c>
      <c r="N2163" t="b">
        <v>0</v>
      </c>
      <c r="O2163" s="9">
        <f t="shared" si="270"/>
        <v>1.1575</v>
      </c>
      <c r="P2163" s="14">
        <f t="shared" si="271"/>
        <v>35.615384615384613</v>
      </c>
      <c r="Q2163" s="14" t="s">
        <v>8329</v>
      </c>
      <c r="R2163" s="14" t="s">
        <v>8330</v>
      </c>
      <c r="S2163">
        <v>13</v>
      </c>
      <c r="T2163" t="b">
        <v>1</v>
      </c>
      <c r="U2163" t="s">
        <v>8276</v>
      </c>
      <c r="V2163">
        <f t="shared" si="272"/>
        <v>13</v>
      </c>
      <c r="W2163" s="21" t="str">
        <f t="shared" si="273"/>
        <v xml:space="preserve"> </v>
      </c>
      <c r="X2163" s="21" t="str">
        <f t="shared" si="274"/>
        <v xml:space="preserve"> </v>
      </c>
    </row>
    <row r="2164" spans="1:24" ht="43.2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267"/>
        <v>41844.766099537039</v>
      </c>
      <c r="K2164">
        <v>1403547791</v>
      </c>
      <c r="L2164" s="10">
        <f t="shared" si="268"/>
        <v>41813.766099537039</v>
      </c>
      <c r="M2164" s="11">
        <f t="shared" si="269"/>
        <v>31</v>
      </c>
      <c r="N2164" t="b">
        <v>0</v>
      </c>
      <c r="O2164" s="9">
        <f t="shared" si="270"/>
        <v>1.1226666666666667</v>
      </c>
      <c r="P2164" s="14">
        <f t="shared" si="271"/>
        <v>87.103448275862064</v>
      </c>
      <c r="Q2164" s="14" t="s">
        <v>8329</v>
      </c>
      <c r="R2164" s="14" t="s">
        <v>8330</v>
      </c>
      <c r="S2164">
        <v>58</v>
      </c>
      <c r="T2164" t="b">
        <v>1</v>
      </c>
      <c r="U2164" t="s">
        <v>8276</v>
      </c>
      <c r="V2164">
        <f t="shared" si="272"/>
        <v>58</v>
      </c>
      <c r="W2164" s="21" t="str">
        <f t="shared" si="273"/>
        <v xml:space="preserve"> </v>
      </c>
      <c r="X2164" s="21" t="str">
        <f t="shared" si="274"/>
        <v xml:space="preserve"> </v>
      </c>
    </row>
    <row r="2165" spans="1:24" ht="43.2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267"/>
        <v>42163.159722222219</v>
      </c>
      <c r="K2165">
        <v>1429306520</v>
      </c>
      <c r="L2165" s="10">
        <f t="shared" si="268"/>
        <v>42111.899537037039</v>
      </c>
      <c r="M2165" s="11">
        <f t="shared" si="269"/>
        <v>51.26018518517958</v>
      </c>
      <c r="N2165" t="b">
        <v>0</v>
      </c>
      <c r="O2165" s="9">
        <f t="shared" si="270"/>
        <v>1.3220000000000001</v>
      </c>
      <c r="P2165" s="14">
        <f t="shared" si="271"/>
        <v>75.11363636363636</v>
      </c>
      <c r="Q2165" s="14" t="s">
        <v>8329</v>
      </c>
      <c r="R2165" s="14" t="s">
        <v>8330</v>
      </c>
      <c r="S2165">
        <v>44</v>
      </c>
      <c r="T2165" t="b">
        <v>1</v>
      </c>
      <c r="U2165" t="s">
        <v>8276</v>
      </c>
      <c r="V2165">
        <f t="shared" si="272"/>
        <v>44</v>
      </c>
      <c r="W2165" s="21" t="str">
        <f t="shared" si="273"/>
        <v xml:space="preserve"> </v>
      </c>
      <c r="X2165" s="21" t="str">
        <f t="shared" si="274"/>
        <v xml:space="preserve"> </v>
      </c>
    </row>
    <row r="2166" spans="1:24" ht="28.8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267"/>
        <v>42546.165972222225</v>
      </c>
      <c r="K2166">
        <v>1464196414</v>
      </c>
      <c r="L2166" s="10">
        <f t="shared" si="268"/>
        <v>42515.71775462963</v>
      </c>
      <c r="M2166" s="11">
        <f t="shared" si="269"/>
        <v>30.448217592595029</v>
      </c>
      <c r="N2166" t="b">
        <v>0</v>
      </c>
      <c r="O2166" s="9">
        <f t="shared" si="270"/>
        <v>1.0263636363636364</v>
      </c>
      <c r="P2166" s="14">
        <f t="shared" si="271"/>
        <v>68.01204819277109</v>
      </c>
      <c r="Q2166" s="14" t="s">
        <v>8329</v>
      </c>
      <c r="R2166" s="14" t="s">
        <v>8330</v>
      </c>
      <c r="S2166">
        <v>83</v>
      </c>
      <c r="T2166" t="b">
        <v>1</v>
      </c>
      <c r="U2166" t="s">
        <v>8276</v>
      </c>
      <c r="V2166">
        <f t="shared" si="272"/>
        <v>83</v>
      </c>
      <c r="W2166" s="21" t="str">
        <f t="shared" si="273"/>
        <v xml:space="preserve"> </v>
      </c>
      <c r="X2166" s="21" t="str">
        <f t="shared" si="274"/>
        <v xml:space="preserve"> </v>
      </c>
    </row>
    <row r="2167" spans="1:24" ht="43.2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267"/>
        <v>42468.625405092593</v>
      </c>
      <c r="K2167">
        <v>1457539235</v>
      </c>
      <c r="L2167" s="10">
        <f t="shared" si="268"/>
        <v>42438.667071759264</v>
      </c>
      <c r="M2167" s="11">
        <f t="shared" si="269"/>
        <v>29.958333333328483</v>
      </c>
      <c r="N2167" t="b">
        <v>0</v>
      </c>
      <c r="O2167" s="9">
        <f t="shared" si="270"/>
        <v>1.3864000000000001</v>
      </c>
      <c r="P2167" s="14">
        <f t="shared" si="271"/>
        <v>29.623931623931625</v>
      </c>
      <c r="Q2167" s="14" t="s">
        <v>8329</v>
      </c>
      <c r="R2167" s="14" t="s">
        <v>8330</v>
      </c>
      <c r="S2167">
        <v>117</v>
      </c>
      <c r="T2167" t="b">
        <v>1</v>
      </c>
      <c r="U2167" t="s">
        <v>8276</v>
      </c>
      <c r="V2167">
        <f t="shared" si="272"/>
        <v>117</v>
      </c>
      <c r="W2167" s="21" t="str">
        <f t="shared" si="273"/>
        <v xml:space="preserve"> </v>
      </c>
      <c r="X2167" s="21" t="str">
        <f t="shared" si="274"/>
        <v xml:space="preserve"> </v>
      </c>
    </row>
    <row r="2168" spans="1:24" ht="57.6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267"/>
        <v>41978.879837962959</v>
      </c>
      <c r="K2168">
        <v>1413922018</v>
      </c>
      <c r="L2168" s="10">
        <f t="shared" si="268"/>
        <v>41933.838171296295</v>
      </c>
      <c r="M2168" s="11">
        <f t="shared" si="269"/>
        <v>45.041666666664241</v>
      </c>
      <c r="N2168" t="b">
        <v>0</v>
      </c>
      <c r="O2168" s="9">
        <f t="shared" si="270"/>
        <v>1.466</v>
      </c>
      <c r="P2168" s="14">
        <f t="shared" si="271"/>
        <v>91.625</v>
      </c>
      <c r="Q2168" s="14" t="s">
        <v>8329</v>
      </c>
      <c r="R2168" s="14" t="s">
        <v>8330</v>
      </c>
      <c r="S2168">
        <v>32</v>
      </c>
      <c r="T2168" t="b">
        <v>1</v>
      </c>
      <c r="U2168" t="s">
        <v>8276</v>
      </c>
      <c r="V2168">
        <f t="shared" si="272"/>
        <v>32</v>
      </c>
      <c r="W2168" s="21" t="str">
        <f t="shared" si="273"/>
        <v xml:space="preserve"> </v>
      </c>
      <c r="X2168" s="21" t="str">
        <f t="shared" si="274"/>
        <v xml:space="preserve"> </v>
      </c>
    </row>
    <row r="2169" spans="1:24" ht="28.8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267"/>
        <v>41167.066400462965</v>
      </c>
      <c r="K2169">
        <v>1346463337</v>
      </c>
      <c r="L2169" s="10">
        <f t="shared" si="268"/>
        <v>41153.066400462965</v>
      </c>
      <c r="M2169" s="11">
        <f t="shared" si="269"/>
        <v>14</v>
      </c>
      <c r="N2169" t="b">
        <v>0</v>
      </c>
      <c r="O2169" s="9">
        <f t="shared" si="270"/>
        <v>1.2</v>
      </c>
      <c r="P2169" s="14">
        <f t="shared" si="271"/>
        <v>22.5</v>
      </c>
      <c r="Q2169" s="14" t="s">
        <v>8329</v>
      </c>
      <c r="R2169" s="14" t="s">
        <v>8330</v>
      </c>
      <c r="S2169">
        <v>8</v>
      </c>
      <c r="T2169" t="b">
        <v>1</v>
      </c>
      <c r="U2169" t="s">
        <v>8276</v>
      </c>
      <c r="V2169">
        <f t="shared" si="272"/>
        <v>8</v>
      </c>
      <c r="W2169" s="21" t="str">
        <f t="shared" si="273"/>
        <v xml:space="preserve"> </v>
      </c>
      <c r="X2169" s="21" t="str">
        <f t="shared" si="274"/>
        <v xml:space="preserve"> </v>
      </c>
    </row>
    <row r="2170" spans="1:24" ht="28.8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267"/>
        <v>42776.208333333328</v>
      </c>
      <c r="K2170">
        <v>1484058261</v>
      </c>
      <c r="L2170" s="10">
        <f t="shared" si="268"/>
        <v>42745.600243055553</v>
      </c>
      <c r="M2170" s="11">
        <f t="shared" si="269"/>
        <v>30.608090277775773</v>
      </c>
      <c r="N2170" t="b">
        <v>0</v>
      </c>
      <c r="O2170" s="9">
        <f t="shared" si="270"/>
        <v>1.215816111111111</v>
      </c>
      <c r="P2170" s="14">
        <f t="shared" si="271"/>
        <v>64.366735294117646</v>
      </c>
      <c r="Q2170" s="14" t="s">
        <v>8329</v>
      </c>
      <c r="R2170" s="14" t="s">
        <v>8330</v>
      </c>
      <c r="S2170">
        <v>340</v>
      </c>
      <c r="T2170" t="b">
        <v>1</v>
      </c>
      <c r="U2170" t="s">
        <v>8276</v>
      </c>
      <c r="V2170">
        <f t="shared" si="272"/>
        <v>340</v>
      </c>
      <c r="W2170" s="21" t="str">
        <f t="shared" si="273"/>
        <v xml:space="preserve"> </v>
      </c>
      <c r="X2170" s="21" t="str">
        <f t="shared" si="274"/>
        <v xml:space="preserve"> </v>
      </c>
    </row>
    <row r="2171" spans="1:24" ht="57.6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267"/>
        <v>42796.700821759259</v>
      </c>
      <c r="K2171">
        <v>1488214151</v>
      </c>
      <c r="L2171" s="10">
        <f t="shared" si="268"/>
        <v>42793.700821759259</v>
      </c>
      <c r="M2171" s="11">
        <f t="shared" si="269"/>
        <v>3</v>
      </c>
      <c r="N2171" t="b">
        <v>0</v>
      </c>
      <c r="O2171" s="9">
        <f t="shared" si="270"/>
        <v>1</v>
      </c>
      <c r="P2171" s="14">
        <f t="shared" si="271"/>
        <v>21.857142857142858</v>
      </c>
      <c r="Q2171" s="14" t="s">
        <v>8329</v>
      </c>
      <c r="R2171" s="14" t="s">
        <v>8330</v>
      </c>
      <c r="S2171">
        <v>7</v>
      </c>
      <c r="T2171" t="b">
        <v>1</v>
      </c>
      <c r="U2171" t="s">
        <v>8276</v>
      </c>
      <c r="V2171">
        <f t="shared" si="272"/>
        <v>7</v>
      </c>
      <c r="W2171" s="21" t="str">
        <f t="shared" si="273"/>
        <v xml:space="preserve"> </v>
      </c>
      <c r="X2171" s="21" t="str">
        <f t="shared" si="274"/>
        <v xml:space="preserve"> </v>
      </c>
    </row>
    <row r="2172" spans="1:24" ht="43.2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267"/>
        <v>42238.750254629631</v>
      </c>
      <c r="K2172">
        <v>1436810422</v>
      </c>
      <c r="L2172" s="10">
        <f t="shared" si="268"/>
        <v>42198.750254629631</v>
      </c>
      <c r="M2172" s="11">
        <f t="shared" si="269"/>
        <v>40</v>
      </c>
      <c r="N2172" t="b">
        <v>0</v>
      </c>
      <c r="O2172" s="9">
        <f t="shared" si="270"/>
        <v>1.8085714285714285</v>
      </c>
      <c r="P2172" s="14">
        <f t="shared" si="271"/>
        <v>33.315789473684212</v>
      </c>
      <c r="Q2172" s="14" t="s">
        <v>8329</v>
      </c>
      <c r="R2172" s="14" t="s">
        <v>8330</v>
      </c>
      <c r="S2172">
        <v>19</v>
      </c>
      <c r="T2172" t="b">
        <v>1</v>
      </c>
      <c r="U2172" t="s">
        <v>8276</v>
      </c>
      <c r="V2172">
        <f t="shared" si="272"/>
        <v>19</v>
      </c>
      <c r="W2172" s="21" t="str">
        <f t="shared" si="273"/>
        <v xml:space="preserve"> </v>
      </c>
      <c r="X2172" s="21" t="str">
        <f t="shared" si="274"/>
        <v xml:space="preserve"> </v>
      </c>
    </row>
    <row r="2173" spans="1:24" ht="43.2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267"/>
        <v>42177.208333333328</v>
      </c>
      <c r="K2173">
        <v>1431903495</v>
      </c>
      <c r="L2173" s="10">
        <f t="shared" si="268"/>
        <v>42141.95711805555</v>
      </c>
      <c r="M2173" s="11">
        <f t="shared" si="269"/>
        <v>35.251215277778101</v>
      </c>
      <c r="N2173" t="b">
        <v>0</v>
      </c>
      <c r="O2173" s="9">
        <f t="shared" si="270"/>
        <v>1.0607500000000001</v>
      </c>
      <c r="P2173" s="14">
        <f t="shared" si="271"/>
        <v>90.276595744680847</v>
      </c>
      <c r="Q2173" s="14" t="s">
        <v>8329</v>
      </c>
      <c r="R2173" s="14" t="s">
        <v>8330</v>
      </c>
      <c r="S2173">
        <v>47</v>
      </c>
      <c r="T2173" t="b">
        <v>1</v>
      </c>
      <c r="U2173" t="s">
        <v>8276</v>
      </c>
      <c r="V2173">
        <f t="shared" si="272"/>
        <v>47</v>
      </c>
      <c r="W2173" s="21" t="str">
        <f t="shared" si="273"/>
        <v xml:space="preserve"> </v>
      </c>
      <c r="X2173" s="21" t="str">
        <f t="shared" si="274"/>
        <v xml:space="preserve"> </v>
      </c>
    </row>
    <row r="2174" spans="1:24" ht="43.2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267"/>
        <v>42112.580092592587</v>
      </c>
      <c r="K2174">
        <v>1426773320</v>
      </c>
      <c r="L2174" s="10">
        <f t="shared" si="268"/>
        <v>42082.580092592587</v>
      </c>
      <c r="M2174" s="11">
        <f t="shared" si="269"/>
        <v>30</v>
      </c>
      <c r="N2174" t="b">
        <v>0</v>
      </c>
      <c r="O2174" s="9">
        <f t="shared" si="270"/>
        <v>1</v>
      </c>
      <c r="P2174" s="14">
        <f t="shared" si="271"/>
        <v>76.92307692307692</v>
      </c>
      <c r="Q2174" s="14" t="s">
        <v>8329</v>
      </c>
      <c r="R2174" s="14" t="s">
        <v>8330</v>
      </c>
      <c r="S2174">
        <v>13</v>
      </c>
      <c r="T2174" t="b">
        <v>1</v>
      </c>
      <c r="U2174" t="s">
        <v>8276</v>
      </c>
      <c r="V2174">
        <f t="shared" si="272"/>
        <v>13</v>
      </c>
      <c r="W2174" s="21" t="str">
        <f t="shared" si="273"/>
        <v xml:space="preserve"> </v>
      </c>
      <c r="X2174" s="21" t="str">
        <f t="shared" si="274"/>
        <v xml:space="preserve"> </v>
      </c>
    </row>
    <row r="2175" spans="1:24" ht="43.2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267"/>
        <v>41527.165972222225</v>
      </c>
      <c r="K2175">
        <v>1376066243</v>
      </c>
      <c r="L2175" s="10">
        <f t="shared" si="268"/>
        <v>41495.692627314813</v>
      </c>
      <c r="M2175" s="11">
        <f t="shared" si="269"/>
        <v>31.473344907411956</v>
      </c>
      <c r="N2175" t="b">
        <v>0</v>
      </c>
      <c r="O2175" s="9">
        <f t="shared" si="270"/>
        <v>1.2692857142857144</v>
      </c>
      <c r="P2175" s="14">
        <f t="shared" si="271"/>
        <v>59.233333333333334</v>
      </c>
      <c r="Q2175" s="14" t="s">
        <v>8329</v>
      </c>
      <c r="R2175" s="14" t="s">
        <v>8330</v>
      </c>
      <c r="S2175">
        <v>90</v>
      </c>
      <c r="T2175" t="b">
        <v>1</v>
      </c>
      <c r="U2175" t="s">
        <v>8276</v>
      </c>
      <c r="V2175">
        <f t="shared" si="272"/>
        <v>90</v>
      </c>
      <c r="W2175" s="21" t="str">
        <f t="shared" si="273"/>
        <v xml:space="preserve"> </v>
      </c>
      <c r="X2175" s="21" t="str">
        <f t="shared" si="274"/>
        <v xml:space="preserve"> </v>
      </c>
    </row>
    <row r="2176" spans="1:24" ht="57.6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267"/>
        <v>42495.542905092589</v>
      </c>
      <c r="K2176">
        <v>1459861307</v>
      </c>
      <c r="L2176" s="10">
        <f t="shared" si="268"/>
        <v>42465.542905092589</v>
      </c>
      <c r="M2176" s="11">
        <f t="shared" si="269"/>
        <v>30</v>
      </c>
      <c r="N2176" t="b">
        <v>0</v>
      </c>
      <c r="O2176" s="9">
        <f t="shared" si="270"/>
        <v>1.0297499999999999</v>
      </c>
      <c r="P2176" s="14">
        <f t="shared" si="271"/>
        <v>65.38095238095238</v>
      </c>
      <c r="Q2176" s="14" t="s">
        <v>8329</v>
      </c>
      <c r="R2176" s="14" t="s">
        <v>8330</v>
      </c>
      <c r="S2176">
        <v>63</v>
      </c>
      <c r="T2176" t="b">
        <v>1</v>
      </c>
      <c r="U2176" t="s">
        <v>8276</v>
      </c>
      <c r="V2176">
        <f t="shared" si="272"/>
        <v>63</v>
      </c>
      <c r="W2176" s="21" t="str">
        <f t="shared" si="273"/>
        <v xml:space="preserve"> </v>
      </c>
      <c r="X2176" s="21" t="str">
        <f t="shared" si="274"/>
        <v xml:space="preserve"> </v>
      </c>
    </row>
    <row r="2177" spans="1:24" ht="43.2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267"/>
        <v>42572.009097222224</v>
      </c>
      <c r="K2177">
        <v>1468455186</v>
      </c>
      <c r="L2177" s="10">
        <f t="shared" si="268"/>
        <v>42565.009097222224</v>
      </c>
      <c r="M2177" s="11">
        <f t="shared" si="269"/>
        <v>7</v>
      </c>
      <c r="N2177" t="b">
        <v>0</v>
      </c>
      <c r="O2177" s="9">
        <f t="shared" si="270"/>
        <v>2.5</v>
      </c>
      <c r="P2177" s="14">
        <f t="shared" si="271"/>
        <v>67.307692307692307</v>
      </c>
      <c r="Q2177" s="14" t="s">
        <v>8329</v>
      </c>
      <c r="R2177" s="14" t="s">
        <v>8330</v>
      </c>
      <c r="S2177">
        <v>26</v>
      </c>
      <c r="T2177" t="b">
        <v>1</v>
      </c>
      <c r="U2177" t="s">
        <v>8276</v>
      </c>
      <c r="V2177">
        <f t="shared" si="272"/>
        <v>26</v>
      </c>
      <c r="W2177" s="21" t="str">
        <f t="shared" si="273"/>
        <v xml:space="preserve"> </v>
      </c>
      <c r="X2177" s="21" t="str">
        <f t="shared" si="274"/>
        <v xml:space="preserve"> </v>
      </c>
    </row>
    <row r="2178" spans="1:24" ht="43.2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ref="J2178:J2241" si="275">(((I2178/60)/60)/24)+DATE(1970,1,1)</f>
        <v>42126.633206018523</v>
      </c>
      <c r="K2178">
        <v>1427987509</v>
      </c>
      <c r="L2178" s="10">
        <f t="shared" ref="L2178:L2241" si="276">(((K2178/60)/60)/24)+DATE(1970,1,1)</f>
        <v>42096.633206018523</v>
      </c>
      <c r="M2178" s="11">
        <f t="shared" ref="M2178:M2241" si="277">J2178-L2178</f>
        <v>30</v>
      </c>
      <c r="N2178" t="b">
        <v>0</v>
      </c>
      <c r="O2178" s="9">
        <f t="shared" ref="O2178:O2241" si="278">E2178/D2178</f>
        <v>1.2602</v>
      </c>
      <c r="P2178" s="14">
        <f t="shared" ref="P2178:P2241" si="279">IF(E2178&gt;0,(E2178/S2178),0)</f>
        <v>88.74647887323944</v>
      </c>
      <c r="Q2178" s="14" t="s">
        <v>8329</v>
      </c>
      <c r="R2178" s="14" t="s">
        <v>8330</v>
      </c>
      <c r="S2178">
        <v>71</v>
      </c>
      <c r="T2178" t="b">
        <v>1</v>
      </c>
      <c r="U2178" t="s">
        <v>8276</v>
      </c>
      <c r="V2178">
        <f t="shared" si="272"/>
        <v>71</v>
      </c>
      <c r="W2178" s="21" t="str">
        <f t="shared" si="273"/>
        <v xml:space="preserve"> </v>
      </c>
      <c r="X2178" s="21" t="str">
        <f t="shared" si="274"/>
        <v xml:space="preserve"> </v>
      </c>
    </row>
    <row r="2179" spans="1:24" ht="72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si="275"/>
        <v>42527.250775462962</v>
      </c>
      <c r="K2179">
        <v>1463032867</v>
      </c>
      <c r="L2179" s="10">
        <f t="shared" si="276"/>
        <v>42502.250775462962</v>
      </c>
      <c r="M2179" s="11">
        <f t="shared" si="277"/>
        <v>25</v>
      </c>
      <c r="N2179" t="b">
        <v>0</v>
      </c>
      <c r="O2179" s="9">
        <f t="shared" si="278"/>
        <v>1.0012000000000001</v>
      </c>
      <c r="P2179" s="14">
        <f t="shared" si="279"/>
        <v>65.868421052631575</v>
      </c>
      <c r="Q2179" s="14" t="s">
        <v>8329</v>
      </c>
      <c r="R2179" s="14" t="s">
        <v>8330</v>
      </c>
      <c r="S2179">
        <v>38</v>
      </c>
      <c r="T2179" t="b">
        <v>1</v>
      </c>
      <c r="U2179" t="s">
        <v>8276</v>
      </c>
      <c r="V2179">
        <f t="shared" ref="V2179:V2242" si="280">IF(F2179 = "successful",S2179," ")</f>
        <v>38</v>
      </c>
      <c r="W2179" s="21" t="str">
        <f t="shared" ref="W2179:W2242" si="281">IF(F2179 = "failed",S2179," ")</f>
        <v xml:space="preserve"> </v>
      </c>
      <c r="X2179" s="21" t="str">
        <f t="shared" ref="X2179:X2242" si="282">IF(F2179 = "canceled",S2179," ")</f>
        <v xml:space="preserve"> </v>
      </c>
    </row>
    <row r="2180" spans="1:24" ht="43.2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275"/>
        <v>42753.63653935185</v>
      </c>
      <c r="K2180">
        <v>1482160597</v>
      </c>
      <c r="L2180" s="10">
        <f t="shared" si="276"/>
        <v>42723.63653935185</v>
      </c>
      <c r="M2180" s="11">
        <f t="shared" si="277"/>
        <v>30</v>
      </c>
      <c r="N2180" t="b">
        <v>0</v>
      </c>
      <c r="O2180" s="9">
        <f t="shared" si="278"/>
        <v>1.3864000000000001</v>
      </c>
      <c r="P2180" s="14">
        <f t="shared" si="279"/>
        <v>40.349243306169967</v>
      </c>
      <c r="Q2180" s="14" t="s">
        <v>8329</v>
      </c>
      <c r="R2180" s="14" t="s">
        <v>8330</v>
      </c>
      <c r="S2180">
        <v>859</v>
      </c>
      <c r="T2180" t="b">
        <v>1</v>
      </c>
      <c r="U2180" t="s">
        <v>8276</v>
      </c>
      <c r="V2180">
        <f t="shared" si="280"/>
        <v>859</v>
      </c>
      <c r="W2180" s="21" t="str">
        <f t="shared" si="281"/>
        <v xml:space="preserve"> </v>
      </c>
      <c r="X2180" s="21" t="str">
        <f t="shared" si="282"/>
        <v xml:space="preserve"> </v>
      </c>
    </row>
    <row r="2181" spans="1:24" ht="43.2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275"/>
        <v>42105.171203703707</v>
      </c>
      <c r="K2181">
        <v>1426133192</v>
      </c>
      <c r="L2181" s="10">
        <f t="shared" si="276"/>
        <v>42075.171203703707</v>
      </c>
      <c r="M2181" s="11">
        <f t="shared" si="277"/>
        <v>30</v>
      </c>
      <c r="N2181" t="b">
        <v>0</v>
      </c>
      <c r="O2181" s="9">
        <f t="shared" si="278"/>
        <v>1.6140000000000001</v>
      </c>
      <c r="P2181" s="14">
        <f t="shared" si="279"/>
        <v>76.857142857142861</v>
      </c>
      <c r="Q2181" s="14" t="s">
        <v>8329</v>
      </c>
      <c r="R2181" s="14" t="s">
        <v>8330</v>
      </c>
      <c r="S2181">
        <v>21</v>
      </c>
      <c r="T2181" t="b">
        <v>1</v>
      </c>
      <c r="U2181" t="s">
        <v>8276</v>
      </c>
      <c r="V2181">
        <f t="shared" si="280"/>
        <v>21</v>
      </c>
      <c r="W2181" s="21" t="str">
        <f t="shared" si="281"/>
        <v xml:space="preserve"> </v>
      </c>
      <c r="X2181" s="21" t="str">
        <f t="shared" si="282"/>
        <v xml:space="preserve"> </v>
      </c>
    </row>
    <row r="2182" spans="1:24" ht="28.8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275"/>
        <v>42321.711435185185</v>
      </c>
      <c r="K2182">
        <v>1443801868</v>
      </c>
      <c r="L2182" s="10">
        <f t="shared" si="276"/>
        <v>42279.669768518521</v>
      </c>
      <c r="M2182" s="11">
        <f t="shared" si="277"/>
        <v>42.041666666664241</v>
      </c>
      <c r="N2182" t="b">
        <v>0</v>
      </c>
      <c r="O2182" s="9">
        <f t="shared" si="278"/>
        <v>1.071842</v>
      </c>
      <c r="P2182" s="14">
        <f t="shared" si="279"/>
        <v>68.707820512820518</v>
      </c>
      <c r="Q2182" s="14" t="s">
        <v>8329</v>
      </c>
      <c r="R2182" s="14" t="s">
        <v>8330</v>
      </c>
      <c r="S2182">
        <v>78</v>
      </c>
      <c r="T2182" t="b">
        <v>1</v>
      </c>
      <c r="U2182" t="s">
        <v>8276</v>
      </c>
      <c r="V2182">
        <f t="shared" si="280"/>
        <v>78</v>
      </c>
      <c r="W2182" s="21" t="str">
        <f t="shared" si="281"/>
        <v xml:space="preserve"> </v>
      </c>
      <c r="X2182" s="21" t="str">
        <f t="shared" si="282"/>
        <v xml:space="preserve"> </v>
      </c>
    </row>
    <row r="2183" spans="1:24" ht="57.6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275"/>
        <v>42787.005243055552</v>
      </c>
      <c r="K2183">
        <v>1486426053</v>
      </c>
      <c r="L2183" s="10">
        <f t="shared" si="276"/>
        <v>42773.005243055552</v>
      </c>
      <c r="M2183" s="11">
        <f t="shared" si="277"/>
        <v>14</v>
      </c>
      <c r="N2183" t="b">
        <v>0</v>
      </c>
      <c r="O2183" s="9">
        <f t="shared" si="278"/>
        <v>1.5309999999999999</v>
      </c>
      <c r="P2183" s="14">
        <f t="shared" si="279"/>
        <v>57.773584905660378</v>
      </c>
      <c r="Q2183" s="14" t="s">
        <v>8337</v>
      </c>
      <c r="R2183" s="14" t="s">
        <v>8355</v>
      </c>
      <c r="S2183">
        <v>53</v>
      </c>
      <c r="T2183" t="b">
        <v>1</v>
      </c>
      <c r="U2183" t="s">
        <v>8297</v>
      </c>
      <c r="V2183">
        <f t="shared" si="280"/>
        <v>53</v>
      </c>
      <c r="W2183" s="21" t="str">
        <f t="shared" si="281"/>
        <v xml:space="preserve"> </v>
      </c>
      <c r="X2183" s="21" t="str">
        <f t="shared" si="282"/>
        <v xml:space="preserve"> </v>
      </c>
    </row>
    <row r="2184" spans="1:24" ht="43.2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275"/>
        <v>41914.900752314818</v>
      </c>
      <c r="K2184">
        <v>1409261825</v>
      </c>
      <c r="L2184" s="10">
        <f t="shared" si="276"/>
        <v>41879.900752314818</v>
      </c>
      <c r="M2184" s="11">
        <f t="shared" si="277"/>
        <v>35</v>
      </c>
      <c r="N2184" t="b">
        <v>0</v>
      </c>
      <c r="O2184" s="9">
        <f t="shared" si="278"/>
        <v>5.2416666666666663</v>
      </c>
      <c r="P2184" s="14">
        <f t="shared" si="279"/>
        <v>44.171348314606739</v>
      </c>
      <c r="Q2184" s="14" t="s">
        <v>8337</v>
      </c>
      <c r="R2184" s="14" t="s">
        <v>8355</v>
      </c>
      <c r="S2184">
        <v>356</v>
      </c>
      <c r="T2184" t="b">
        <v>1</v>
      </c>
      <c r="U2184" t="s">
        <v>8297</v>
      </c>
      <c r="V2184">
        <f t="shared" si="280"/>
        <v>356</v>
      </c>
      <c r="W2184" s="21" t="str">
        <f t="shared" si="281"/>
        <v xml:space="preserve"> </v>
      </c>
      <c r="X2184" s="21" t="str">
        <f t="shared" si="282"/>
        <v xml:space="preserve"> </v>
      </c>
    </row>
    <row r="2185" spans="1:24" ht="43.2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275"/>
        <v>42775.208333333328</v>
      </c>
      <c r="K2185">
        <v>1484037977</v>
      </c>
      <c r="L2185" s="10">
        <f t="shared" si="276"/>
        <v>42745.365474537044</v>
      </c>
      <c r="M2185" s="11">
        <f t="shared" si="277"/>
        <v>29.842858796284418</v>
      </c>
      <c r="N2185" t="b">
        <v>0</v>
      </c>
      <c r="O2185" s="9">
        <f t="shared" si="278"/>
        <v>4.8927777777777779</v>
      </c>
      <c r="P2185" s="14">
        <f t="shared" si="279"/>
        <v>31.566308243727597</v>
      </c>
      <c r="Q2185" s="14" t="s">
        <v>8337</v>
      </c>
      <c r="R2185" s="14" t="s">
        <v>8355</v>
      </c>
      <c r="S2185">
        <v>279</v>
      </c>
      <c r="T2185" t="b">
        <v>1</v>
      </c>
      <c r="U2185" t="s">
        <v>8297</v>
      </c>
      <c r="V2185">
        <f t="shared" si="280"/>
        <v>279</v>
      </c>
      <c r="W2185" s="21" t="str">
        <f t="shared" si="281"/>
        <v xml:space="preserve"> </v>
      </c>
      <c r="X2185" s="21" t="str">
        <f t="shared" si="282"/>
        <v xml:space="preserve"> </v>
      </c>
    </row>
    <row r="2186" spans="1:24" ht="57.6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275"/>
        <v>42394.666666666672</v>
      </c>
      <c r="K2186">
        <v>1452530041</v>
      </c>
      <c r="L2186" s="10">
        <f t="shared" si="276"/>
        <v>42380.690289351856</v>
      </c>
      <c r="M2186" s="11">
        <f t="shared" si="277"/>
        <v>13.976377314815181</v>
      </c>
      <c r="N2186" t="b">
        <v>1</v>
      </c>
      <c r="O2186" s="9">
        <f t="shared" si="278"/>
        <v>2.8473999999999999</v>
      </c>
      <c r="P2186" s="14">
        <f t="shared" si="279"/>
        <v>107.04511278195488</v>
      </c>
      <c r="Q2186" s="14" t="s">
        <v>8337</v>
      </c>
      <c r="R2186" s="14" t="s">
        <v>8355</v>
      </c>
      <c r="S2186">
        <v>266</v>
      </c>
      <c r="T2186" t="b">
        <v>1</v>
      </c>
      <c r="U2186" t="s">
        <v>8297</v>
      </c>
      <c r="V2186">
        <f t="shared" si="280"/>
        <v>266</v>
      </c>
      <c r="W2186" s="21" t="str">
        <f t="shared" si="281"/>
        <v xml:space="preserve"> </v>
      </c>
      <c r="X2186" s="21" t="str">
        <f t="shared" si="282"/>
        <v xml:space="preserve"> </v>
      </c>
    </row>
    <row r="2187" spans="1:24" ht="43.2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275"/>
        <v>41359.349988425929</v>
      </c>
      <c r="K2187">
        <v>1360830239</v>
      </c>
      <c r="L2187" s="10">
        <f t="shared" si="276"/>
        <v>41319.349988425929</v>
      </c>
      <c r="M2187" s="11">
        <f t="shared" si="277"/>
        <v>40</v>
      </c>
      <c r="N2187" t="b">
        <v>0</v>
      </c>
      <c r="O2187" s="9">
        <f t="shared" si="278"/>
        <v>18.569700000000001</v>
      </c>
      <c r="P2187" s="14">
        <f t="shared" si="279"/>
        <v>149.03451043338683</v>
      </c>
      <c r="Q2187" s="14" t="s">
        <v>8337</v>
      </c>
      <c r="R2187" s="14" t="s">
        <v>8355</v>
      </c>
      <c r="S2187">
        <v>623</v>
      </c>
      <c r="T2187" t="b">
        <v>1</v>
      </c>
      <c r="U2187" t="s">
        <v>8297</v>
      </c>
      <c r="V2187">
        <f t="shared" si="280"/>
        <v>623</v>
      </c>
      <c r="W2187" s="21" t="str">
        <f t="shared" si="281"/>
        <v xml:space="preserve"> </v>
      </c>
      <c r="X2187" s="21" t="str">
        <f t="shared" si="282"/>
        <v xml:space="preserve"> </v>
      </c>
    </row>
    <row r="2188" spans="1:24" ht="43.2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275"/>
        <v>42620.083333333328</v>
      </c>
      <c r="K2188">
        <v>1470062743</v>
      </c>
      <c r="L2188" s="10">
        <f t="shared" si="276"/>
        <v>42583.615081018521</v>
      </c>
      <c r="M2188" s="11">
        <f t="shared" si="277"/>
        <v>36.468252314807614</v>
      </c>
      <c r="N2188" t="b">
        <v>0</v>
      </c>
      <c r="O2188" s="9">
        <f t="shared" si="278"/>
        <v>1.0967499999999999</v>
      </c>
      <c r="P2188" s="14">
        <f t="shared" si="279"/>
        <v>55.956632653061227</v>
      </c>
      <c r="Q2188" s="14" t="s">
        <v>8337</v>
      </c>
      <c r="R2188" s="14" t="s">
        <v>8355</v>
      </c>
      <c r="S2188">
        <v>392</v>
      </c>
      <c r="T2188" t="b">
        <v>1</v>
      </c>
      <c r="U2188" t="s">
        <v>8297</v>
      </c>
      <c r="V2188">
        <f t="shared" si="280"/>
        <v>392</v>
      </c>
      <c r="W2188" s="21" t="str">
        <f t="shared" si="281"/>
        <v xml:space="preserve"> </v>
      </c>
      <c r="X2188" s="21" t="str">
        <f t="shared" si="282"/>
        <v xml:space="preserve"> </v>
      </c>
    </row>
    <row r="2189" spans="1:24" ht="43.2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275"/>
        <v>42097.165972222225</v>
      </c>
      <c r="K2189">
        <v>1425531666</v>
      </c>
      <c r="L2189" s="10">
        <f t="shared" si="276"/>
        <v>42068.209097222221</v>
      </c>
      <c r="M2189" s="11">
        <f t="shared" si="277"/>
        <v>28.956875000003492</v>
      </c>
      <c r="N2189" t="b">
        <v>1</v>
      </c>
      <c r="O2189" s="9">
        <f t="shared" si="278"/>
        <v>10.146425000000001</v>
      </c>
      <c r="P2189" s="14">
        <f t="shared" si="279"/>
        <v>56.970381807973048</v>
      </c>
      <c r="Q2189" s="14" t="s">
        <v>8337</v>
      </c>
      <c r="R2189" s="14" t="s">
        <v>8355</v>
      </c>
      <c r="S2189">
        <v>3562</v>
      </c>
      <c r="T2189" t="b">
        <v>1</v>
      </c>
      <c r="U2189" t="s">
        <v>8297</v>
      </c>
      <c r="V2189">
        <f t="shared" si="280"/>
        <v>3562</v>
      </c>
      <c r="W2189" s="21" t="str">
        <f t="shared" si="281"/>
        <v xml:space="preserve"> </v>
      </c>
      <c r="X2189" s="21" t="str">
        <f t="shared" si="282"/>
        <v xml:space="preserve"> </v>
      </c>
    </row>
    <row r="2190" spans="1:24" ht="43.2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275"/>
        <v>42668.708333333328</v>
      </c>
      <c r="K2190">
        <v>1474380241</v>
      </c>
      <c r="L2190" s="10">
        <f t="shared" si="276"/>
        <v>42633.586122685185</v>
      </c>
      <c r="M2190" s="11">
        <f t="shared" si="277"/>
        <v>35.122210648143664</v>
      </c>
      <c r="N2190" t="b">
        <v>0</v>
      </c>
      <c r="O2190" s="9">
        <f t="shared" si="278"/>
        <v>4.1217692027666546</v>
      </c>
      <c r="P2190" s="14">
        <f t="shared" si="279"/>
        <v>44.056420233463037</v>
      </c>
      <c r="Q2190" s="14" t="s">
        <v>8337</v>
      </c>
      <c r="R2190" s="14" t="s">
        <v>8355</v>
      </c>
      <c r="S2190">
        <v>514</v>
      </c>
      <c r="T2190" t="b">
        <v>1</v>
      </c>
      <c r="U2190" t="s">
        <v>8297</v>
      </c>
      <c r="V2190">
        <f t="shared" si="280"/>
        <v>514</v>
      </c>
      <c r="W2190" s="21" t="str">
        <f t="shared" si="281"/>
        <v xml:space="preserve"> </v>
      </c>
      <c r="X2190" s="21" t="str">
        <f t="shared" si="282"/>
        <v xml:space="preserve"> </v>
      </c>
    </row>
    <row r="2191" spans="1:24" ht="43.2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275"/>
        <v>42481.916666666672</v>
      </c>
      <c r="K2191">
        <v>1460055300</v>
      </c>
      <c r="L2191" s="10">
        <f t="shared" si="276"/>
        <v>42467.788194444445</v>
      </c>
      <c r="M2191" s="11">
        <f t="shared" si="277"/>
        <v>14.128472222226264</v>
      </c>
      <c r="N2191" t="b">
        <v>0</v>
      </c>
      <c r="O2191" s="9">
        <f t="shared" si="278"/>
        <v>5.0324999999999998</v>
      </c>
      <c r="P2191" s="14">
        <f t="shared" si="279"/>
        <v>68.625</v>
      </c>
      <c r="Q2191" s="14" t="s">
        <v>8337</v>
      </c>
      <c r="R2191" s="14" t="s">
        <v>8355</v>
      </c>
      <c r="S2191">
        <v>88</v>
      </c>
      <c r="T2191" t="b">
        <v>1</v>
      </c>
      <c r="U2191" t="s">
        <v>8297</v>
      </c>
      <c r="V2191">
        <f t="shared" si="280"/>
        <v>88</v>
      </c>
      <c r="W2191" s="21" t="str">
        <f t="shared" si="281"/>
        <v xml:space="preserve"> </v>
      </c>
      <c r="X2191" s="21" t="str">
        <f t="shared" si="282"/>
        <v xml:space="preserve"> </v>
      </c>
    </row>
    <row r="2192" spans="1:24" ht="43.2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275"/>
        <v>42452.290972222225</v>
      </c>
      <c r="K2192">
        <v>1455721204</v>
      </c>
      <c r="L2192" s="10">
        <f t="shared" si="276"/>
        <v>42417.625046296293</v>
      </c>
      <c r="M2192" s="11">
        <f t="shared" si="277"/>
        <v>34.665925925932243</v>
      </c>
      <c r="N2192" t="b">
        <v>0</v>
      </c>
      <c r="O2192" s="9">
        <f t="shared" si="278"/>
        <v>1.8461052631578947</v>
      </c>
      <c r="P2192" s="14">
        <f t="shared" si="279"/>
        <v>65.318435754189949</v>
      </c>
      <c r="Q2192" s="14" t="s">
        <v>8337</v>
      </c>
      <c r="R2192" s="14" t="s">
        <v>8355</v>
      </c>
      <c r="S2192">
        <v>537</v>
      </c>
      <c r="T2192" t="b">
        <v>1</v>
      </c>
      <c r="U2192" t="s">
        <v>8297</v>
      </c>
      <c r="V2192">
        <f t="shared" si="280"/>
        <v>537</v>
      </c>
      <c r="W2192" s="21" t="str">
        <f t="shared" si="281"/>
        <v xml:space="preserve"> </v>
      </c>
      <c r="X2192" s="21" t="str">
        <f t="shared" si="282"/>
        <v xml:space="preserve"> </v>
      </c>
    </row>
    <row r="2193" spans="1:24" ht="43.2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275"/>
        <v>42780.833645833336</v>
      </c>
      <c r="K2193">
        <v>1486065627</v>
      </c>
      <c r="L2193" s="10">
        <f t="shared" si="276"/>
        <v>42768.833645833336</v>
      </c>
      <c r="M2193" s="11">
        <f t="shared" si="277"/>
        <v>12</v>
      </c>
      <c r="N2193" t="b">
        <v>0</v>
      </c>
      <c r="O2193" s="9">
        <f t="shared" si="278"/>
        <v>1.1973333333333334</v>
      </c>
      <c r="P2193" s="14">
        <f t="shared" si="279"/>
        <v>35.92</v>
      </c>
      <c r="Q2193" s="14" t="s">
        <v>8337</v>
      </c>
      <c r="R2193" s="14" t="s">
        <v>8355</v>
      </c>
      <c r="S2193">
        <v>25</v>
      </c>
      <c r="T2193" t="b">
        <v>1</v>
      </c>
      <c r="U2193" t="s">
        <v>8297</v>
      </c>
      <c r="V2193">
        <f t="shared" si="280"/>
        <v>25</v>
      </c>
      <c r="W2193" s="21" t="str">
        <f t="shared" si="281"/>
        <v xml:space="preserve"> </v>
      </c>
      <c r="X2193" s="21" t="str">
        <f t="shared" si="282"/>
        <v xml:space="preserve"> </v>
      </c>
    </row>
    <row r="2194" spans="1:24" ht="43.2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275"/>
        <v>42719.958333333328</v>
      </c>
      <c r="K2194">
        <v>1479414344</v>
      </c>
      <c r="L2194" s="10">
        <f t="shared" si="276"/>
        <v>42691.8512037037</v>
      </c>
      <c r="M2194" s="11">
        <f t="shared" si="277"/>
        <v>28.107129629628616</v>
      </c>
      <c r="N2194" t="b">
        <v>0</v>
      </c>
      <c r="O2194" s="9">
        <f t="shared" si="278"/>
        <v>10.812401666666668</v>
      </c>
      <c r="P2194" s="14">
        <f t="shared" si="279"/>
        <v>40.070667078443485</v>
      </c>
      <c r="Q2194" s="14" t="s">
        <v>8337</v>
      </c>
      <c r="R2194" s="14" t="s">
        <v>8355</v>
      </c>
      <c r="S2194">
        <v>3238</v>
      </c>
      <c r="T2194" t="b">
        <v>1</v>
      </c>
      <c r="U2194" t="s">
        <v>8297</v>
      </c>
      <c r="V2194">
        <f t="shared" si="280"/>
        <v>3238</v>
      </c>
      <c r="W2194" s="21" t="str">
        <f t="shared" si="281"/>
        <v xml:space="preserve"> </v>
      </c>
      <c r="X2194" s="21" t="str">
        <f t="shared" si="282"/>
        <v xml:space="preserve"> </v>
      </c>
    </row>
    <row r="2195" spans="1:24" ht="57.6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275"/>
        <v>42695.207638888889</v>
      </c>
      <c r="K2195">
        <v>1477043072</v>
      </c>
      <c r="L2195" s="10">
        <f t="shared" si="276"/>
        <v>42664.405925925923</v>
      </c>
      <c r="M2195" s="11">
        <f t="shared" si="277"/>
        <v>30.801712962966121</v>
      </c>
      <c r="N2195" t="b">
        <v>0</v>
      </c>
      <c r="O2195" s="9">
        <f t="shared" si="278"/>
        <v>4.5237333333333334</v>
      </c>
      <c r="P2195" s="14">
        <f t="shared" si="279"/>
        <v>75.647714604236342</v>
      </c>
      <c r="Q2195" s="14" t="s">
        <v>8337</v>
      </c>
      <c r="R2195" s="14" t="s">
        <v>8355</v>
      </c>
      <c r="S2195">
        <v>897</v>
      </c>
      <c r="T2195" t="b">
        <v>1</v>
      </c>
      <c r="U2195" t="s">
        <v>8297</v>
      </c>
      <c r="V2195">
        <f t="shared" si="280"/>
        <v>897</v>
      </c>
      <c r="W2195" s="21" t="str">
        <f t="shared" si="281"/>
        <v xml:space="preserve"> </v>
      </c>
      <c r="X2195" s="21" t="str">
        <f t="shared" si="282"/>
        <v xml:space="preserve"> </v>
      </c>
    </row>
    <row r="2196" spans="1:24" ht="57.6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275"/>
        <v>42455.716319444444</v>
      </c>
      <c r="K2196">
        <v>1456423890</v>
      </c>
      <c r="L2196" s="10">
        <f t="shared" si="276"/>
        <v>42425.757986111115</v>
      </c>
      <c r="M2196" s="11">
        <f t="shared" si="277"/>
        <v>29.958333333328483</v>
      </c>
      <c r="N2196" t="b">
        <v>0</v>
      </c>
      <c r="O2196" s="9">
        <f t="shared" si="278"/>
        <v>5.3737000000000004</v>
      </c>
      <c r="P2196" s="14">
        <f t="shared" si="279"/>
        <v>61.203872437357631</v>
      </c>
      <c r="Q2196" s="14" t="s">
        <v>8337</v>
      </c>
      <c r="R2196" s="14" t="s">
        <v>8355</v>
      </c>
      <c r="S2196">
        <v>878</v>
      </c>
      <c r="T2196" t="b">
        <v>1</v>
      </c>
      <c r="U2196" t="s">
        <v>8297</v>
      </c>
      <c r="V2196">
        <f t="shared" si="280"/>
        <v>878</v>
      </c>
      <c r="W2196" s="21" t="str">
        <f t="shared" si="281"/>
        <v xml:space="preserve"> </v>
      </c>
      <c r="X2196" s="21" t="str">
        <f t="shared" si="282"/>
        <v xml:space="preserve"> </v>
      </c>
    </row>
    <row r="2197" spans="1:24" ht="28.8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275"/>
        <v>42227.771990740745</v>
      </c>
      <c r="K2197">
        <v>1436725900</v>
      </c>
      <c r="L2197" s="10">
        <f t="shared" si="276"/>
        <v>42197.771990740745</v>
      </c>
      <c r="M2197" s="11">
        <f t="shared" si="277"/>
        <v>30</v>
      </c>
      <c r="N2197" t="b">
        <v>0</v>
      </c>
      <c r="O2197" s="9">
        <f t="shared" si="278"/>
        <v>1.2032608695652174</v>
      </c>
      <c r="P2197" s="14">
        <f t="shared" si="279"/>
        <v>48.130434782608695</v>
      </c>
      <c r="Q2197" s="14" t="s">
        <v>8337</v>
      </c>
      <c r="R2197" s="14" t="s">
        <v>8355</v>
      </c>
      <c r="S2197">
        <v>115</v>
      </c>
      <c r="T2197" t="b">
        <v>1</v>
      </c>
      <c r="U2197" t="s">
        <v>8297</v>
      </c>
      <c r="V2197">
        <f t="shared" si="280"/>
        <v>115</v>
      </c>
      <c r="W2197" s="21" t="str">
        <f t="shared" si="281"/>
        <v xml:space="preserve"> </v>
      </c>
      <c r="X2197" s="21" t="str">
        <f t="shared" si="282"/>
        <v xml:space="preserve"> </v>
      </c>
    </row>
    <row r="2198" spans="1:24" ht="28.8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275"/>
        <v>42706.291666666672</v>
      </c>
      <c r="K2198">
        <v>1478000502</v>
      </c>
      <c r="L2198" s="10">
        <f t="shared" si="276"/>
        <v>42675.487291666665</v>
      </c>
      <c r="M2198" s="11">
        <f t="shared" si="277"/>
        <v>30.804375000006985</v>
      </c>
      <c r="N2198" t="b">
        <v>0</v>
      </c>
      <c r="O2198" s="9">
        <f t="shared" si="278"/>
        <v>1.1383571428571428</v>
      </c>
      <c r="P2198" s="14">
        <f t="shared" si="279"/>
        <v>68.106837606837601</v>
      </c>
      <c r="Q2198" s="14" t="s">
        <v>8337</v>
      </c>
      <c r="R2198" s="14" t="s">
        <v>8355</v>
      </c>
      <c r="S2198">
        <v>234</v>
      </c>
      <c r="T2198" t="b">
        <v>1</v>
      </c>
      <c r="U2198" t="s">
        <v>8297</v>
      </c>
      <c r="V2198">
        <f t="shared" si="280"/>
        <v>234</v>
      </c>
      <c r="W2198" s="21" t="str">
        <f t="shared" si="281"/>
        <v xml:space="preserve"> </v>
      </c>
      <c r="X2198" s="21" t="str">
        <f t="shared" si="282"/>
        <v xml:space="preserve"> </v>
      </c>
    </row>
    <row r="2199" spans="1:24" ht="43.2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275"/>
        <v>42063.584016203706</v>
      </c>
      <c r="K2199">
        <v>1422540059</v>
      </c>
      <c r="L2199" s="10">
        <f t="shared" si="276"/>
        <v>42033.584016203706</v>
      </c>
      <c r="M2199" s="11">
        <f t="shared" si="277"/>
        <v>30</v>
      </c>
      <c r="N2199" t="b">
        <v>0</v>
      </c>
      <c r="O2199" s="9">
        <f t="shared" si="278"/>
        <v>9.5103109999999997</v>
      </c>
      <c r="P2199" s="14">
        <f t="shared" si="279"/>
        <v>65.891300230946882</v>
      </c>
      <c r="Q2199" s="14" t="s">
        <v>8337</v>
      </c>
      <c r="R2199" s="14" t="s">
        <v>8355</v>
      </c>
      <c r="S2199">
        <v>4330</v>
      </c>
      <c r="T2199" t="b">
        <v>1</v>
      </c>
      <c r="U2199" t="s">
        <v>8297</v>
      </c>
      <c r="V2199">
        <f t="shared" si="280"/>
        <v>4330</v>
      </c>
      <c r="W2199" s="21" t="str">
        <f t="shared" si="281"/>
        <v xml:space="preserve"> </v>
      </c>
      <c r="X2199" s="21" t="str">
        <f t="shared" si="282"/>
        <v xml:space="preserve"> </v>
      </c>
    </row>
    <row r="2200" spans="1:24" ht="43.2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275"/>
        <v>42322.555555555555</v>
      </c>
      <c r="K2200">
        <v>1444911600</v>
      </c>
      <c r="L2200" s="10">
        <f t="shared" si="276"/>
        <v>42292.513888888891</v>
      </c>
      <c r="M2200" s="11">
        <f t="shared" si="277"/>
        <v>30.041666666664241</v>
      </c>
      <c r="N2200" t="b">
        <v>0</v>
      </c>
      <c r="O2200" s="9">
        <f t="shared" si="278"/>
        <v>1.3289249999999999</v>
      </c>
      <c r="P2200" s="14">
        <f t="shared" si="279"/>
        <v>81.654377880184327</v>
      </c>
      <c r="Q2200" s="14" t="s">
        <v>8337</v>
      </c>
      <c r="R2200" s="14" t="s">
        <v>8355</v>
      </c>
      <c r="S2200">
        <v>651</v>
      </c>
      <c r="T2200" t="b">
        <v>1</v>
      </c>
      <c r="U2200" t="s">
        <v>8297</v>
      </c>
      <c r="V2200">
        <f t="shared" si="280"/>
        <v>651</v>
      </c>
      <c r="W2200" s="21" t="str">
        <f t="shared" si="281"/>
        <v xml:space="preserve"> </v>
      </c>
      <c r="X2200" s="21" t="str">
        <f t="shared" si="282"/>
        <v xml:space="preserve"> </v>
      </c>
    </row>
    <row r="2201" spans="1:24" ht="28.8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275"/>
        <v>42292.416643518518</v>
      </c>
      <c r="K2201">
        <v>1442311198</v>
      </c>
      <c r="L2201" s="10">
        <f t="shared" si="276"/>
        <v>42262.416643518518</v>
      </c>
      <c r="M2201" s="11">
        <f t="shared" si="277"/>
        <v>30</v>
      </c>
      <c r="N2201" t="b">
        <v>1</v>
      </c>
      <c r="O2201" s="9">
        <f t="shared" si="278"/>
        <v>1.4697777777777778</v>
      </c>
      <c r="P2201" s="14">
        <f t="shared" si="279"/>
        <v>52.701195219123505</v>
      </c>
      <c r="Q2201" s="14" t="s">
        <v>8337</v>
      </c>
      <c r="R2201" s="14" t="s">
        <v>8355</v>
      </c>
      <c r="S2201">
        <v>251</v>
      </c>
      <c r="T2201" t="b">
        <v>1</v>
      </c>
      <c r="U2201" t="s">
        <v>8297</v>
      </c>
      <c r="V2201">
        <f t="shared" si="280"/>
        <v>251</v>
      </c>
      <c r="W2201" s="21" t="str">
        <f t="shared" si="281"/>
        <v xml:space="preserve"> </v>
      </c>
      <c r="X2201" s="21" t="str">
        <f t="shared" si="282"/>
        <v xml:space="preserve"> </v>
      </c>
    </row>
    <row r="2202" spans="1:24" ht="43.2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275"/>
        <v>42191.125</v>
      </c>
      <c r="K2202">
        <v>1433775668</v>
      </c>
      <c r="L2202" s="10">
        <f t="shared" si="276"/>
        <v>42163.625787037032</v>
      </c>
      <c r="M2202" s="11">
        <f t="shared" si="277"/>
        <v>27.499212962968159</v>
      </c>
      <c r="N2202" t="b">
        <v>0</v>
      </c>
      <c r="O2202" s="9">
        <f t="shared" si="278"/>
        <v>5.4215</v>
      </c>
      <c r="P2202" s="14">
        <f t="shared" si="279"/>
        <v>41.228136882129277</v>
      </c>
      <c r="Q2202" s="14" t="s">
        <v>8337</v>
      </c>
      <c r="R2202" s="14" t="s">
        <v>8355</v>
      </c>
      <c r="S2202">
        <v>263</v>
      </c>
      <c r="T2202" t="b">
        <v>1</v>
      </c>
      <c r="U2202" t="s">
        <v>8297</v>
      </c>
      <c r="V2202">
        <f t="shared" si="280"/>
        <v>263</v>
      </c>
      <c r="W2202" s="21" t="str">
        <f t="shared" si="281"/>
        <v xml:space="preserve"> </v>
      </c>
      <c r="X2202" s="21" t="str">
        <f t="shared" si="282"/>
        <v xml:space="preserve"> </v>
      </c>
    </row>
    <row r="2203" spans="1:24" ht="43.2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275"/>
        <v>41290.846817129634</v>
      </c>
      <c r="K2203">
        <v>1357157965</v>
      </c>
      <c r="L2203" s="10">
        <f t="shared" si="276"/>
        <v>41276.846817129634</v>
      </c>
      <c r="M2203" s="11">
        <f t="shared" si="277"/>
        <v>14</v>
      </c>
      <c r="N2203" t="b">
        <v>0</v>
      </c>
      <c r="O2203" s="9">
        <f t="shared" si="278"/>
        <v>3.8271818181818182</v>
      </c>
      <c r="P2203" s="14">
        <f t="shared" si="279"/>
        <v>15.035357142857142</v>
      </c>
      <c r="Q2203" s="14" t="s">
        <v>8329</v>
      </c>
      <c r="R2203" s="14" t="s">
        <v>8334</v>
      </c>
      <c r="S2203">
        <v>28</v>
      </c>
      <c r="T2203" t="b">
        <v>1</v>
      </c>
      <c r="U2203" t="s">
        <v>8280</v>
      </c>
      <c r="V2203">
        <f t="shared" si="280"/>
        <v>28</v>
      </c>
      <c r="W2203" s="21" t="str">
        <f t="shared" si="281"/>
        <v xml:space="preserve"> </v>
      </c>
      <c r="X2203" s="21" t="str">
        <f t="shared" si="282"/>
        <v xml:space="preserve"> </v>
      </c>
    </row>
    <row r="2204" spans="1:24" ht="28.8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275"/>
        <v>41214.849166666667</v>
      </c>
      <c r="K2204">
        <v>1349209368</v>
      </c>
      <c r="L2204" s="10">
        <f t="shared" si="276"/>
        <v>41184.849166666667</v>
      </c>
      <c r="M2204" s="11">
        <f t="shared" si="277"/>
        <v>30</v>
      </c>
      <c r="N2204" t="b">
        <v>0</v>
      </c>
      <c r="O2204" s="9">
        <f t="shared" si="278"/>
        <v>7.0418124999999998</v>
      </c>
      <c r="P2204" s="14">
        <f t="shared" si="279"/>
        <v>39.066920943134534</v>
      </c>
      <c r="Q2204" s="14" t="s">
        <v>8329</v>
      </c>
      <c r="R2204" s="14" t="s">
        <v>8334</v>
      </c>
      <c r="S2204">
        <v>721</v>
      </c>
      <c r="T2204" t="b">
        <v>1</v>
      </c>
      <c r="U2204" t="s">
        <v>8280</v>
      </c>
      <c r="V2204">
        <f t="shared" si="280"/>
        <v>721</v>
      </c>
      <c r="W2204" s="21" t="str">
        <f t="shared" si="281"/>
        <v xml:space="preserve"> </v>
      </c>
      <c r="X2204" s="21" t="str">
        <f t="shared" si="282"/>
        <v xml:space="preserve"> </v>
      </c>
    </row>
    <row r="2205" spans="1:24" ht="43.2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275"/>
        <v>42271.85974537037</v>
      </c>
      <c r="K2205">
        <v>1440535082</v>
      </c>
      <c r="L2205" s="10">
        <f t="shared" si="276"/>
        <v>42241.85974537037</v>
      </c>
      <c r="M2205" s="11">
        <f t="shared" si="277"/>
        <v>30</v>
      </c>
      <c r="N2205" t="b">
        <v>0</v>
      </c>
      <c r="O2205" s="9">
        <f t="shared" si="278"/>
        <v>1.0954999999999999</v>
      </c>
      <c r="P2205" s="14">
        <f t="shared" si="279"/>
        <v>43.82</v>
      </c>
      <c r="Q2205" s="14" t="s">
        <v>8329</v>
      </c>
      <c r="R2205" s="14" t="s">
        <v>8334</v>
      </c>
      <c r="S2205">
        <v>50</v>
      </c>
      <c r="T2205" t="b">
        <v>1</v>
      </c>
      <c r="U2205" t="s">
        <v>8280</v>
      </c>
      <c r="V2205">
        <f t="shared" si="280"/>
        <v>50</v>
      </c>
      <c r="W2205" s="21" t="str">
        <f t="shared" si="281"/>
        <v xml:space="preserve"> </v>
      </c>
      <c r="X2205" s="21" t="str">
        <f t="shared" si="282"/>
        <v xml:space="preserve"> </v>
      </c>
    </row>
    <row r="2206" spans="1:24" ht="43.2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275"/>
        <v>41342.311562499999</v>
      </c>
      <c r="K2206">
        <v>1360222119</v>
      </c>
      <c r="L2206" s="10">
        <f t="shared" si="276"/>
        <v>41312.311562499999</v>
      </c>
      <c r="M2206" s="11">
        <f t="shared" si="277"/>
        <v>30</v>
      </c>
      <c r="N2206" t="b">
        <v>0</v>
      </c>
      <c r="O2206" s="9">
        <f t="shared" si="278"/>
        <v>1.3286666666666667</v>
      </c>
      <c r="P2206" s="14">
        <f t="shared" si="279"/>
        <v>27.301369863013697</v>
      </c>
      <c r="Q2206" s="14" t="s">
        <v>8329</v>
      </c>
      <c r="R2206" s="14" t="s">
        <v>8334</v>
      </c>
      <c r="S2206">
        <v>73</v>
      </c>
      <c r="T2206" t="b">
        <v>1</v>
      </c>
      <c r="U2206" t="s">
        <v>8280</v>
      </c>
      <c r="V2206">
        <f t="shared" si="280"/>
        <v>73</v>
      </c>
      <c r="W2206" s="21" t="str">
        <f t="shared" si="281"/>
        <v xml:space="preserve"> </v>
      </c>
      <c r="X2206" s="21" t="str">
        <f t="shared" si="282"/>
        <v xml:space="preserve"> </v>
      </c>
    </row>
    <row r="2207" spans="1:24" ht="43.2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275"/>
        <v>41061.82163194444</v>
      </c>
      <c r="K2207">
        <v>1335987789</v>
      </c>
      <c r="L2207" s="10">
        <f t="shared" si="276"/>
        <v>41031.82163194444</v>
      </c>
      <c r="M2207" s="11">
        <f t="shared" si="277"/>
        <v>30</v>
      </c>
      <c r="N2207" t="b">
        <v>0</v>
      </c>
      <c r="O2207" s="9">
        <f t="shared" si="278"/>
        <v>1.52</v>
      </c>
      <c r="P2207" s="14">
        <f t="shared" si="279"/>
        <v>42.222222222222221</v>
      </c>
      <c r="Q2207" s="14" t="s">
        <v>8329</v>
      </c>
      <c r="R2207" s="14" t="s">
        <v>8334</v>
      </c>
      <c r="S2207">
        <v>27</v>
      </c>
      <c r="T2207" t="b">
        <v>1</v>
      </c>
      <c r="U2207" t="s">
        <v>8280</v>
      </c>
      <c r="V2207">
        <f t="shared" si="280"/>
        <v>27</v>
      </c>
      <c r="W2207" s="21" t="str">
        <f t="shared" si="281"/>
        <v xml:space="preserve"> </v>
      </c>
      <c r="X2207" s="21" t="str">
        <f t="shared" si="282"/>
        <v xml:space="preserve"> </v>
      </c>
    </row>
    <row r="2208" spans="1:24" ht="43.2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275"/>
        <v>41015.257222222222</v>
      </c>
      <c r="K2208">
        <v>1333001424</v>
      </c>
      <c r="L2208" s="10">
        <f t="shared" si="276"/>
        <v>40997.257222222222</v>
      </c>
      <c r="M2208" s="11">
        <f t="shared" si="277"/>
        <v>18</v>
      </c>
      <c r="N2208" t="b">
        <v>0</v>
      </c>
      <c r="O2208" s="9">
        <f t="shared" si="278"/>
        <v>1.0272727272727273</v>
      </c>
      <c r="P2208" s="14">
        <f t="shared" si="279"/>
        <v>33.235294117647058</v>
      </c>
      <c r="Q2208" s="14" t="s">
        <v>8329</v>
      </c>
      <c r="R2208" s="14" t="s">
        <v>8334</v>
      </c>
      <c r="S2208">
        <v>34</v>
      </c>
      <c r="T2208" t="b">
        <v>1</v>
      </c>
      <c r="U2208" t="s">
        <v>8280</v>
      </c>
      <c r="V2208">
        <f t="shared" si="280"/>
        <v>34</v>
      </c>
      <c r="W2208" s="21" t="str">
        <f t="shared" si="281"/>
        <v xml:space="preserve"> </v>
      </c>
      <c r="X2208" s="21" t="str">
        <f t="shared" si="282"/>
        <v xml:space="preserve"> </v>
      </c>
    </row>
    <row r="2209" spans="1:24" ht="43.2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275"/>
        <v>41594.235798611109</v>
      </c>
      <c r="K2209">
        <v>1381984773</v>
      </c>
      <c r="L2209" s="10">
        <f t="shared" si="276"/>
        <v>41564.194131944445</v>
      </c>
      <c r="M2209" s="11">
        <f t="shared" si="277"/>
        <v>30.041666666664241</v>
      </c>
      <c r="N2209" t="b">
        <v>0</v>
      </c>
      <c r="O2209" s="9">
        <f t="shared" si="278"/>
        <v>1</v>
      </c>
      <c r="P2209" s="14">
        <f t="shared" si="279"/>
        <v>285.71428571428572</v>
      </c>
      <c r="Q2209" s="14" t="s">
        <v>8329</v>
      </c>
      <c r="R2209" s="14" t="s">
        <v>8334</v>
      </c>
      <c r="S2209">
        <v>7</v>
      </c>
      <c r="T2209" t="b">
        <v>1</v>
      </c>
      <c r="U2209" t="s">
        <v>8280</v>
      </c>
      <c r="V2209">
        <f t="shared" si="280"/>
        <v>7</v>
      </c>
      <c r="W2209" s="21" t="str">
        <f t="shared" si="281"/>
        <v xml:space="preserve"> </v>
      </c>
      <c r="X2209" s="21" t="str">
        <f t="shared" si="282"/>
        <v xml:space="preserve"> </v>
      </c>
    </row>
    <row r="2210" spans="1:24" ht="43.2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275"/>
        <v>41006.166666666664</v>
      </c>
      <c r="K2210">
        <v>1328649026</v>
      </c>
      <c r="L2210" s="10">
        <f t="shared" si="276"/>
        <v>40946.882245370369</v>
      </c>
      <c r="M2210" s="11">
        <f t="shared" si="277"/>
        <v>59.284421296295477</v>
      </c>
      <c r="N2210" t="b">
        <v>0</v>
      </c>
      <c r="O2210" s="9">
        <f t="shared" si="278"/>
        <v>1.016</v>
      </c>
      <c r="P2210" s="14">
        <f t="shared" si="279"/>
        <v>42.333333333333336</v>
      </c>
      <c r="Q2210" s="14" t="s">
        <v>8329</v>
      </c>
      <c r="R2210" s="14" t="s">
        <v>8334</v>
      </c>
      <c r="S2210">
        <v>24</v>
      </c>
      <c r="T2210" t="b">
        <v>1</v>
      </c>
      <c r="U2210" t="s">
        <v>8280</v>
      </c>
      <c r="V2210">
        <f t="shared" si="280"/>
        <v>24</v>
      </c>
      <c r="W2210" s="21" t="str">
        <f t="shared" si="281"/>
        <v xml:space="preserve"> </v>
      </c>
      <c r="X2210" s="21" t="str">
        <f t="shared" si="282"/>
        <v xml:space="preserve"> </v>
      </c>
    </row>
    <row r="2211" spans="1:24" ht="28.8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275"/>
        <v>41743.958333333336</v>
      </c>
      <c r="K2211">
        <v>1396524644</v>
      </c>
      <c r="L2211" s="10">
        <f t="shared" si="276"/>
        <v>41732.479675925926</v>
      </c>
      <c r="M2211" s="11">
        <f t="shared" si="277"/>
        <v>11.478657407409628</v>
      </c>
      <c r="N2211" t="b">
        <v>0</v>
      </c>
      <c r="O2211" s="9">
        <f t="shared" si="278"/>
        <v>1.508</v>
      </c>
      <c r="P2211" s="14">
        <f t="shared" si="279"/>
        <v>50.266666666666666</v>
      </c>
      <c r="Q2211" s="14" t="s">
        <v>8329</v>
      </c>
      <c r="R2211" s="14" t="s">
        <v>8334</v>
      </c>
      <c r="S2211">
        <v>15</v>
      </c>
      <c r="T2211" t="b">
        <v>1</v>
      </c>
      <c r="U2211" t="s">
        <v>8280</v>
      </c>
      <c r="V2211">
        <f t="shared" si="280"/>
        <v>15</v>
      </c>
      <c r="W2211" s="21" t="str">
        <f t="shared" si="281"/>
        <v xml:space="preserve"> </v>
      </c>
      <c r="X2211" s="21" t="str">
        <f t="shared" si="282"/>
        <v xml:space="preserve"> </v>
      </c>
    </row>
    <row r="2212" spans="1:24" ht="43.2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275"/>
        <v>41013.73333333333</v>
      </c>
      <c r="K2212">
        <v>1329442510</v>
      </c>
      <c r="L2212" s="10">
        <f t="shared" si="276"/>
        <v>40956.066087962965</v>
      </c>
      <c r="M2212" s="11">
        <f t="shared" si="277"/>
        <v>57.667245370364981</v>
      </c>
      <c r="N2212" t="b">
        <v>0</v>
      </c>
      <c r="O2212" s="9">
        <f t="shared" si="278"/>
        <v>1.11425</v>
      </c>
      <c r="P2212" s="14">
        <f t="shared" si="279"/>
        <v>61.902777777777779</v>
      </c>
      <c r="Q2212" s="14" t="s">
        <v>8329</v>
      </c>
      <c r="R2212" s="14" t="s">
        <v>8334</v>
      </c>
      <c r="S2212">
        <v>72</v>
      </c>
      <c r="T2212" t="b">
        <v>1</v>
      </c>
      <c r="U2212" t="s">
        <v>8280</v>
      </c>
      <c r="V2212">
        <f t="shared" si="280"/>
        <v>72</v>
      </c>
      <c r="W2212" s="21" t="str">
        <f t="shared" si="281"/>
        <v xml:space="preserve"> </v>
      </c>
      <c r="X2212" s="21" t="str">
        <f t="shared" si="282"/>
        <v xml:space="preserve"> </v>
      </c>
    </row>
    <row r="2213" spans="1:24" ht="43.2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275"/>
        <v>41739.290972222225</v>
      </c>
      <c r="K2213">
        <v>1395168625</v>
      </c>
      <c r="L2213" s="10">
        <f t="shared" si="276"/>
        <v>41716.785011574073</v>
      </c>
      <c r="M2213" s="11">
        <f t="shared" si="277"/>
        <v>22.505960648151813</v>
      </c>
      <c r="N2213" t="b">
        <v>0</v>
      </c>
      <c r="O2213" s="9">
        <f t="shared" si="278"/>
        <v>1.956</v>
      </c>
      <c r="P2213" s="14">
        <f t="shared" si="279"/>
        <v>40.75</v>
      </c>
      <c r="Q2213" s="14" t="s">
        <v>8329</v>
      </c>
      <c r="R2213" s="14" t="s">
        <v>8334</v>
      </c>
      <c r="S2213">
        <v>120</v>
      </c>
      <c r="T2213" t="b">
        <v>1</v>
      </c>
      <c r="U2213" t="s">
        <v>8280</v>
      </c>
      <c r="V2213">
        <f t="shared" si="280"/>
        <v>120</v>
      </c>
      <c r="W2213" s="21" t="str">
        <f t="shared" si="281"/>
        <v xml:space="preserve"> </v>
      </c>
      <c r="X2213" s="21" t="str">
        <f t="shared" si="282"/>
        <v xml:space="preserve"> </v>
      </c>
    </row>
    <row r="2214" spans="1:24" ht="43.2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275"/>
        <v>41582.041666666664</v>
      </c>
      <c r="K2214">
        <v>1380650177</v>
      </c>
      <c r="L2214" s="10">
        <f t="shared" si="276"/>
        <v>41548.747418981482</v>
      </c>
      <c r="M2214" s="11">
        <f t="shared" si="277"/>
        <v>33.294247685182199</v>
      </c>
      <c r="N2214" t="b">
        <v>0</v>
      </c>
      <c r="O2214" s="9">
        <f t="shared" si="278"/>
        <v>1.1438333333333333</v>
      </c>
      <c r="P2214" s="14">
        <f t="shared" si="279"/>
        <v>55.796747967479675</v>
      </c>
      <c r="Q2214" s="14" t="s">
        <v>8329</v>
      </c>
      <c r="R2214" s="14" t="s">
        <v>8334</v>
      </c>
      <c r="S2214">
        <v>123</v>
      </c>
      <c r="T2214" t="b">
        <v>1</v>
      </c>
      <c r="U2214" t="s">
        <v>8280</v>
      </c>
      <c r="V2214">
        <f t="shared" si="280"/>
        <v>123</v>
      </c>
      <c r="W2214" s="21" t="str">
        <f t="shared" si="281"/>
        <v xml:space="preserve"> </v>
      </c>
      <c r="X2214" s="21" t="str">
        <f t="shared" si="282"/>
        <v xml:space="preserve"> </v>
      </c>
    </row>
    <row r="2215" spans="1:24" ht="57.6" x14ac:dyDescent="0.3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275"/>
        <v>42139.826145833329</v>
      </c>
      <c r="K2215">
        <v>1429127379</v>
      </c>
      <c r="L2215" s="10">
        <f t="shared" si="276"/>
        <v>42109.826145833329</v>
      </c>
      <c r="M2215" s="11">
        <f t="shared" si="277"/>
        <v>30</v>
      </c>
      <c r="N2215" t="b">
        <v>0</v>
      </c>
      <c r="O2215" s="9">
        <f t="shared" si="278"/>
        <v>2</v>
      </c>
      <c r="P2215" s="14">
        <f t="shared" si="279"/>
        <v>10</v>
      </c>
      <c r="Q2215" s="14" t="s">
        <v>8329</v>
      </c>
      <c r="R2215" s="14" t="s">
        <v>8334</v>
      </c>
      <c r="S2215">
        <v>1</v>
      </c>
      <c r="T2215" t="b">
        <v>1</v>
      </c>
      <c r="U2215" t="s">
        <v>8280</v>
      </c>
      <c r="V2215">
        <f t="shared" si="280"/>
        <v>1</v>
      </c>
      <c r="W2215" s="21" t="str">
        <f t="shared" si="281"/>
        <v xml:space="preserve"> </v>
      </c>
      <c r="X2215" s="21" t="str">
        <f t="shared" si="282"/>
        <v xml:space="preserve"> </v>
      </c>
    </row>
    <row r="2216" spans="1:24" ht="43.2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275"/>
        <v>41676.792222222226</v>
      </c>
      <c r="K2216">
        <v>1389121248</v>
      </c>
      <c r="L2216" s="10">
        <f t="shared" si="276"/>
        <v>41646.792222222226</v>
      </c>
      <c r="M2216" s="11">
        <f t="shared" si="277"/>
        <v>30</v>
      </c>
      <c r="N2216" t="b">
        <v>0</v>
      </c>
      <c r="O2216" s="9">
        <f t="shared" si="278"/>
        <v>2.9250166666666666</v>
      </c>
      <c r="P2216" s="14">
        <f t="shared" si="279"/>
        <v>73.125416666666666</v>
      </c>
      <c r="Q2216" s="14" t="s">
        <v>8329</v>
      </c>
      <c r="R2216" s="14" t="s">
        <v>8334</v>
      </c>
      <c r="S2216">
        <v>24</v>
      </c>
      <c r="T2216" t="b">
        <v>1</v>
      </c>
      <c r="U2216" t="s">
        <v>8280</v>
      </c>
      <c r="V2216">
        <f t="shared" si="280"/>
        <v>24</v>
      </c>
      <c r="W2216" s="21" t="str">
        <f t="shared" si="281"/>
        <v xml:space="preserve"> </v>
      </c>
      <c r="X2216" s="21" t="str">
        <f t="shared" si="282"/>
        <v xml:space="preserve"> </v>
      </c>
    </row>
    <row r="2217" spans="1:24" ht="28.8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275"/>
        <v>40981.290972222225</v>
      </c>
      <c r="K2217">
        <v>1329671572</v>
      </c>
      <c r="L2217" s="10">
        <f t="shared" si="276"/>
        <v>40958.717268518521</v>
      </c>
      <c r="M2217" s="11">
        <f t="shared" si="277"/>
        <v>22.573703703703359</v>
      </c>
      <c r="N2217" t="b">
        <v>0</v>
      </c>
      <c r="O2217" s="9">
        <f t="shared" si="278"/>
        <v>1.5636363636363637</v>
      </c>
      <c r="P2217" s="14">
        <f t="shared" si="279"/>
        <v>26.060606060606062</v>
      </c>
      <c r="Q2217" s="14" t="s">
        <v>8329</v>
      </c>
      <c r="R2217" s="14" t="s">
        <v>8334</v>
      </c>
      <c r="S2217">
        <v>33</v>
      </c>
      <c r="T2217" t="b">
        <v>1</v>
      </c>
      <c r="U2217" t="s">
        <v>8280</v>
      </c>
      <c r="V2217">
        <f t="shared" si="280"/>
        <v>33</v>
      </c>
      <c r="W2217" s="21" t="str">
        <f t="shared" si="281"/>
        <v xml:space="preserve"> </v>
      </c>
      <c r="X2217" s="21" t="str">
        <f t="shared" si="282"/>
        <v xml:space="preserve"> </v>
      </c>
    </row>
    <row r="2218" spans="1:24" ht="43.2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275"/>
        <v>42208.751678240747</v>
      </c>
      <c r="K2218">
        <v>1436464945</v>
      </c>
      <c r="L2218" s="10">
        <f t="shared" si="276"/>
        <v>42194.751678240747</v>
      </c>
      <c r="M2218" s="11">
        <f t="shared" si="277"/>
        <v>14</v>
      </c>
      <c r="N2218" t="b">
        <v>0</v>
      </c>
      <c r="O2218" s="9">
        <f t="shared" si="278"/>
        <v>1.0566666666666666</v>
      </c>
      <c r="P2218" s="14">
        <f t="shared" si="279"/>
        <v>22.642857142857142</v>
      </c>
      <c r="Q2218" s="14" t="s">
        <v>8329</v>
      </c>
      <c r="R2218" s="14" t="s">
        <v>8334</v>
      </c>
      <c r="S2218">
        <v>14</v>
      </c>
      <c r="T2218" t="b">
        <v>1</v>
      </c>
      <c r="U2218" t="s">
        <v>8280</v>
      </c>
      <c r="V2218">
        <f t="shared" si="280"/>
        <v>14</v>
      </c>
      <c r="W2218" s="21" t="str">
        <f t="shared" si="281"/>
        <v xml:space="preserve"> </v>
      </c>
      <c r="X2218" s="21" t="str">
        <f t="shared" si="282"/>
        <v xml:space="preserve"> </v>
      </c>
    </row>
    <row r="2219" spans="1:24" ht="43.2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275"/>
        <v>42310.333333333328</v>
      </c>
      <c r="K2219">
        <v>1445539113</v>
      </c>
      <c r="L2219" s="10">
        <f t="shared" si="276"/>
        <v>42299.776770833334</v>
      </c>
      <c r="M2219" s="11">
        <f t="shared" si="277"/>
        <v>10.55656249999447</v>
      </c>
      <c r="N2219" t="b">
        <v>0</v>
      </c>
      <c r="O2219" s="9">
        <f t="shared" si="278"/>
        <v>1.0119047619047619</v>
      </c>
      <c r="P2219" s="14">
        <f t="shared" si="279"/>
        <v>47.222222222222221</v>
      </c>
      <c r="Q2219" s="14" t="s">
        <v>8329</v>
      </c>
      <c r="R2219" s="14" t="s">
        <v>8334</v>
      </c>
      <c r="S2219">
        <v>9</v>
      </c>
      <c r="T2219" t="b">
        <v>1</v>
      </c>
      <c r="U2219" t="s">
        <v>8280</v>
      </c>
      <c r="V2219">
        <f t="shared" si="280"/>
        <v>9</v>
      </c>
      <c r="W2219" s="21" t="str">
        <f t="shared" si="281"/>
        <v xml:space="preserve"> </v>
      </c>
      <c r="X2219" s="21" t="str">
        <f t="shared" si="282"/>
        <v xml:space="preserve"> </v>
      </c>
    </row>
    <row r="2220" spans="1:24" ht="43.2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275"/>
        <v>41150</v>
      </c>
      <c r="K2220">
        <v>1344281383</v>
      </c>
      <c r="L2220" s="10">
        <f t="shared" si="276"/>
        <v>41127.812303240738</v>
      </c>
      <c r="M2220" s="11">
        <f t="shared" si="277"/>
        <v>22.187696759261598</v>
      </c>
      <c r="N2220" t="b">
        <v>0</v>
      </c>
      <c r="O2220" s="9">
        <f t="shared" si="278"/>
        <v>1.2283299999999999</v>
      </c>
      <c r="P2220" s="14">
        <f t="shared" si="279"/>
        <v>32.324473684210524</v>
      </c>
      <c r="Q2220" s="14" t="s">
        <v>8329</v>
      </c>
      <c r="R2220" s="14" t="s">
        <v>8334</v>
      </c>
      <c r="S2220">
        <v>76</v>
      </c>
      <c r="T2220" t="b">
        <v>1</v>
      </c>
      <c r="U2220" t="s">
        <v>8280</v>
      </c>
      <c r="V2220">
        <f t="shared" si="280"/>
        <v>76</v>
      </c>
      <c r="W2220" s="21" t="str">
        <f t="shared" si="281"/>
        <v xml:space="preserve"> </v>
      </c>
      <c r="X2220" s="21" t="str">
        <f t="shared" si="282"/>
        <v xml:space="preserve"> </v>
      </c>
    </row>
    <row r="2221" spans="1:24" ht="43.2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275"/>
        <v>42235.718888888892</v>
      </c>
      <c r="K2221">
        <v>1437412512</v>
      </c>
      <c r="L2221" s="10">
        <f t="shared" si="276"/>
        <v>42205.718888888892</v>
      </c>
      <c r="M2221" s="11">
        <f t="shared" si="277"/>
        <v>30</v>
      </c>
      <c r="N2221" t="b">
        <v>0</v>
      </c>
      <c r="O2221" s="9">
        <f t="shared" si="278"/>
        <v>1.0149999999999999</v>
      </c>
      <c r="P2221" s="14">
        <f t="shared" si="279"/>
        <v>53.421052631578945</v>
      </c>
      <c r="Q2221" s="14" t="s">
        <v>8329</v>
      </c>
      <c r="R2221" s="14" t="s">
        <v>8334</v>
      </c>
      <c r="S2221">
        <v>19</v>
      </c>
      <c r="T2221" t="b">
        <v>1</v>
      </c>
      <c r="U2221" t="s">
        <v>8280</v>
      </c>
      <c r="V2221">
        <f t="shared" si="280"/>
        <v>19</v>
      </c>
      <c r="W2221" s="21" t="str">
        <f t="shared" si="281"/>
        <v xml:space="preserve"> </v>
      </c>
      <c r="X2221" s="21" t="str">
        <f t="shared" si="282"/>
        <v xml:space="preserve"> </v>
      </c>
    </row>
    <row r="2222" spans="1:24" ht="43.2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275"/>
        <v>41482.060601851852</v>
      </c>
      <c r="K2222">
        <v>1372296436</v>
      </c>
      <c r="L2222" s="10">
        <f t="shared" si="276"/>
        <v>41452.060601851852</v>
      </c>
      <c r="M2222" s="11">
        <f t="shared" si="277"/>
        <v>30</v>
      </c>
      <c r="N2222" t="b">
        <v>0</v>
      </c>
      <c r="O2222" s="9">
        <f t="shared" si="278"/>
        <v>1.0114285714285713</v>
      </c>
      <c r="P2222" s="14">
        <f t="shared" si="279"/>
        <v>51.304347826086953</v>
      </c>
      <c r="Q2222" s="14" t="s">
        <v>8329</v>
      </c>
      <c r="R2222" s="14" t="s">
        <v>8334</v>
      </c>
      <c r="S2222">
        <v>69</v>
      </c>
      <c r="T2222" t="b">
        <v>1</v>
      </c>
      <c r="U2222" t="s">
        <v>8280</v>
      </c>
      <c r="V2222">
        <f t="shared" si="280"/>
        <v>69</v>
      </c>
      <c r="W2222" s="21" t="str">
        <f t="shared" si="281"/>
        <v xml:space="preserve"> </v>
      </c>
      <c r="X2222" s="21" t="str">
        <f t="shared" si="282"/>
        <v xml:space="preserve"> </v>
      </c>
    </row>
    <row r="2223" spans="1:24" ht="43.2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275"/>
        <v>42483</v>
      </c>
      <c r="K2223">
        <v>1458748809</v>
      </c>
      <c r="L2223" s="10">
        <f t="shared" si="276"/>
        <v>42452.666770833333</v>
      </c>
      <c r="M2223" s="11">
        <f t="shared" si="277"/>
        <v>30.33322916666657</v>
      </c>
      <c r="N2223" t="b">
        <v>0</v>
      </c>
      <c r="O2223" s="9">
        <f t="shared" si="278"/>
        <v>1.0811999999999999</v>
      </c>
      <c r="P2223" s="14">
        <f t="shared" si="279"/>
        <v>37.197247706422019</v>
      </c>
      <c r="Q2223" s="14" t="s">
        <v>8337</v>
      </c>
      <c r="R2223" s="14" t="s">
        <v>8355</v>
      </c>
      <c r="S2223">
        <v>218</v>
      </c>
      <c r="T2223" t="b">
        <v>1</v>
      </c>
      <c r="U2223" t="s">
        <v>8297</v>
      </c>
      <c r="V2223">
        <f t="shared" si="280"/>
        <v>218</v>
      </c>
      <c r="W2223" s="21" t="str">
        <f t="shared" si="281"/>
        <v xml:space="preserve"> </v>
      </c>
      <c r="X2223" s="21" t="str">
        <f t="shared" si="282"/>
        <v xml:space="preserve"> </v>
      </c>
    </row>
    <row r="2224" spans="1:24" ht="43.2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275"/>
        <v>40936.787581018521</v>
      </c>
      <c r="K2224">
        <v>1325184847</v>
      </c>
      <c r="L2224" s="10">
        <f t="shared" si="276"/>
        <v>40906.787581018521</v>
      </c>
      <c r="M2224" s="11">
        <f t="shared" si="277"/>
        <v>30</v>
      </c>
      <c r="N2224" t="b">
        <v>0</v>
      </c>
      <c r="O2224" s="9">
        <f t="shared" si="278"/>
        <v>1.6259999999999999</v>
      </c>
      <c r="P2224" s="14">
        <f t="shared" si="279"/>
        <v>27.1</v>
      </c>
      <c r="Q2224" s="14" t="s">
        <v>8337</v>
      </c>
      <c r="R2224" s="14" t="s">
        <v>8355</v>
      </c>
      <c r="S2224">
        <v>30</v>
      </c>
      <c r="T2224" t="b">
        <v>1</v>
      </c>
      <c r="U2224" t="s">
        <v>8297</v>
      </c>
      <c r="V2224">
        <f t="shared" si="280"/>
        <v>30</v>
      </c>
      <c r="W2224" s="21" t="str">
        <f t="shared" si="281"/>
        <v xml:space="preserve"> </v>
      </c>
      <c r="X2224" s="21" t="str">
        <f t="shared" si="282"/>
        <v xml:space="preserve"> </v>
      </c>
    </row>
    <row r="2225" spans="1:24" ht="57.6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275"/>
        <v>42182.640833333338</v>
      </c>
      <c r="K2225">
        <v>1432826568</v>
      </c>
      <c r="L2225" s="10">
        <f t="shared" si="276"/>
        <v>42152.640833333338</v>
      </c>
      <c r="M2225" s="11">
        <f t="shared" si="277"/>
        <v>30</v>
      </c>
      <c r="N2225" t="b">
        <v>0</v>
      </c>
      <c r="O2225" s="9">
        <f t="shared" si="278"/>
        <v>1.0580000000000001</v>
      </c>
      <c r="P2225" s="14">
        <f t="shared" si="279"/>
        <v>206.31</v>
      </c>
      <c r="Q2225" s="14" t="s">
        <v>8337</v>
      </c>
      <c r="R2225" s="14" t="s">
        <v>8355</v>
      </c>
      <c r="S2225">
        <v>100</v>
      </c>
      <c r="T2225" t="b">
        <v>1</v>
      </c>
      <c r="U2225" t="s">
        <v>8297</v>
      </c>
      <c r="V2225">
        <f t="shared" si="280"/>
        <v>100</v>
      </c>
      <c r="W2225" s="21" t="str">
        <f t="shared" si="281"/>
        <v xml:space="preserve"> </v>
      </c>
      <c r="X2225" s="21" t="str">
        <f t="shared" si="282"/>
        <v xml:space="preserve"> </v>
      </c>
    </row>
    <row r="2226" spans="1:24" ht="43.2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275"/>
        <v>42672.791666666672</v>
      </c>
      <c r="K2226">
        <v>1475337675</v>
      </c>
      <c r="L2226" s="10">
        <f t="shared" si="276"/>
        <v>42644.667534722219</v>
      </c>
      <c r="M2226" s="11">
        <f t="shared" si="277"/>
        <v>28.124131944452529</v>
      </c>
      <c r="N2226" t="b">
        <v>0</v>
      </c>
      <c r="O2226" s="9">
        <f t="shared" si="278"/>
        <v>2.4315000000000002</v>
      </c>
      <c r="P2226" s="14">
        <f t="shared" si="279"/>
        <v>82.145270270270274</v>
      </c>
      <c r="Q2226" s="14" t="s">
        <v>8337</v>
      </c>
      <c r="R2226" s="14" t="s">
        <v>8355</v>
      </c>
      <c r="S2226">
        <v>296</v>
      </c>
      <c r="T2226" t="b">
        <v>1</v>
      </c>
      <c r="U2226" t="s">
        <v>8297</v>
      </c>
      <c r="V2226">
        <f t="shared" si="280"/>
        <v>296</v>
      </c>
      <c r="W2226" s="21" t="str">
        <f t="shared" si="281"/>
        <v xml:space="preserve"> </v>
      </c>
      <c r="X2226" s="21" t="str">
        <f t="shared" si="282"/>
        <v xml:space="preserve"> </v>
      </c>
    </row>
    <row r="2227" spans="1:24" ht="43.2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275"/>
        <v>41903.79184027778</v>
      </c>
      <c r="K2227">
        <v>1408734015</v>
      </c>
      <c r="L2227" s="10">
        <f t="shared" si="276"/>
        <v>41873.79184027778</v>
      </c>
      <c r="M2227" s="11">
        <f t="shared" si="277"/>
        <v>30</v>
      </c>
      <c r="N2227" t="b">
        <v>0</v>
      </c>
      <c r="O2227" s="9">
        <f t="shared" si="278"/>
        <v>9.4483338095238096</v>
      </c>
      <c r="P2227" s="14">
        <f t="shared" si="279"/>
        <v>164.79651993355483</v>
      </c>
      <c r="Q2227" s="14" t="s">
        <v>8337</v>
      </c>
      <c r="R2227" s="14" t="s">
        <v>8355</v>
      </c>
      <c r="S2227">
        <v>1204</v>
      </c>
      <c r="T2227" t="b">
        <v>1</v>
      </c>
      <c r="U2227" t="s">
        <v>8297</v>
      </c>
      <c r="V2227">
        <f t="shared" si="280"/>
        <v>1204</v>
      </c>
      <c r="W2227" s="21" t="str">
        <f t="shared" si="281"/>
        <v xml:space="preserve"> </v>
      </c>
      <c r="X2227" s="21" t="str">
        <f t="shared" si="282"/>
        <v xml:space="preserve"> </v>
      </c>
    </row>
    <row r="2228" spans="1:24" ht="43.2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275"/>
        <v>42412.207638888889</v>
      </c>
      <c r="K2228">
        <v>1452625822</v>
      </c>
      <c r="L2228" s="10">
        <f t="shared" si="276"/>
        <v>42381.79886574074</v>
      </c>
      <c r="M2228" s="11">
        <f t="shared" si="277"/>
        <v>30.408773148148612</v>
      </c>
      <c r="N2228" t="b">
        <v>0</v>
      </c>
      <c r="O2228" s="9">
        <f t="shared" si="278"/>
        <v>1.0846283333333333</v>
      </c>
      <c r="P2228" s="14">
        <f t="shared" si="279"/>
        <v>60.820280373831778</v>
      </c>
      <c r="Q2228" s="14" t="s">
        <v>8337</v>
      </c>
      <c r="R2228" s="14" t="s">
        <v>8355</v>
      </c>
      <c r="S2228">
        <v>321</v>
      </c>
      <c r="T2228" t="b">
        <v>1</v>
      </c>
      <c r="U2228" t="s">
        <v>8297</v>
      </c>
      <c r="V2228">
        <f t="shared" si="280"/>
        <v>321</v>
      </c>
      <c r="W2228" s="21" t="str">
        <f t="shared" si="281"/>
        <v xml:space="preserve"> </v>
      </c>
      <c r="X2228" s="21" t="str">
        <f t="shared" si="282"/>
        <v xml:space="preserve"> </v>
      </c>
    </row>
    <row r="2229" spans="1:24" ht="43.2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275"/>
        <v>41591.849016203705</v>
      </c>
      <c r="K2229">
        <v>1381778555</v>
      </c>
      <c r="L2229" s="10">
        <f t="shared" si="276"/>
        <v>41561.807349537034</v>
      </c>
      <c r="M2229" s="11">
        <f t="shared" si="277"/>
        <v>30.041666666671517</v>
      </c>
      <c r="N2229" t="b">
        <v>0</v>
      </c>
      <c r="O2229" s="9">
        <f t="shared" si="278"/>
        <v>1.5737692307692308</v>
      </c>
      <c r="P2229" s="14">
        <f t="shared" si="279"/>
        <v>67.970099667774093</v>
      </c>
      <c r="Q2229" s="14" t="s">
        <v>8337</v>
      </c>
      <c r="R2229" s="14" t="s">
        <v>8355</v>
      </c>
      <c r="S2229">
        <v>301</v>
      </c>
      <c r="T2229" t="b">
        <v>1</v>
      </c>
      <c r="U2229" t="s">
        <v>8297</v>
      </c>
      <c r="V2229">
        <f t="shared" si="280"/>
        <v>301</v>
      </c>
      <c r="W2229" s="21" t="str">
        <f t="shared" si="281"/>
        <v xml:space="preserve"> </v>
      </c>
      <c r="X2229" s="21" t="str">
        <f t="shared" si="282"/>
        <v xml:space="preserve"> </v>
      </c>
    </row>
    <row r="2230" spans="1:24" ht="57.6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275"/>
        <v>42232.278194444443</v>
      </c>
      <c r="K2230">
        <v>1437115236</v>
      </c>
      <c r="L2230" s="10">
        <f t="shared" si="276"/>
        <v>42202.278194444443</v>
      </c>
      <c r="M2230" s="11">
        <f t="shared" si="277"/>
        <v>30</v>
      </c>
      <c r="N2230" t="b">
        <v>0</v>
      </c>
      <c r="O2230" s="9">
        <f t="shared" si="278"/>
        <v>11.744899999999999</v>
      </c>
      <c r="P2230" s="14">
        <f t="shared" si="279"/>
        <v>81.561805555555551</v>
      </c>
      <c r="Q2230" s="14" t="s">
        <v>8337</v>
      </c>
      <c r="R2230" s="14" t="s">
        <v>8355</v>
      </c>
      <c r="S2230">
        <v>144</v>
      </c>
      <c r="T2230" t="b">
        <v>1</v>
      </c>
      <c r="U2230" t="s">
        <v>8297</v>
      </c>
      <c r="V2230">
        <f t="shared" si="280"/>
        <v>144</v>
      </c>
      <c r="W2230" s="21" t="str">
        <f t="shared" si="281"/>
        <v xml:space="preserve"> </v>
      </c>
      <c r="X2230" s="21" t="str">
        <f t="shared" si="282"/>
        <v xml:space="preserve"> </v>
      </c>
    </row>
    <row r="2231" spans="1:24" ht="43.2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275"/>
        <v>41520.166666666664</v>
      </c>
      <c r="K2231">
        <v>1375113391</v>
      </c>
      <c r="L2231" s="10">
        <f t="shared" si="276"/>
        <v>41484.664247685185</v>
      </c>
      <c r="M2231" s="11">
        <f t="shared" si="277"/>
        <v>35.502418981479423</v>
      </c>
      <c r="N2231" t="b">
        <v>0</v>
      </c>
      <c r="O2231" s="9">
        <f t="shared" si="278"/>
        <v>1.7104755366949576</v>
      </c>
      <c r="P2231" s="14">
        <f t="shared" si="279"/>
        <v>25.42547309833024</v>
      </c>
      <c r="Q2231" s="14" t="s">
        <v>8337</v>
      </c>
      <c r="R2231" s="14" t="s">
        <v>8355</v>
      </c>
      <c r="S2231">
        <v>539</v>
      </c>
      <c r="T2231" t="b">
        <v>1</v>
      </c>
      <c r="U2231" t="s">
        <v>8297</v>
      </c>
      <c r="V2231">
        <f t="shared" si="280"/>
        <v>539</v>
      </c>
      <c r="W2231" s="21" t="str">
        <f t="shared" si="281"/>
        <v xml:space="preserve"> </v>
      </c>
      <c r="X2231" s="21" t="str">
        <f t="shared" si="282"/>
        <v xml:space="preserve"> </v>
      </c>
    </row>
    <row r="2232" spans="1:24" ht="43.2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275"/>
        <v>41754.881099537037</v>
      </c>
      <c r="K2232">
        <v>1395868127</v>
      </c>
      <c r="L2232" s="10">
        <f t="shared" si="276"/>
        <v>41724.881099537037</v>
      </c>
      <c r="M2232" s="11">
        <f t="shared" si="277"/>
        <v>30</v>
      </c>
      <c r="N2232" t="b">
        <v>0</v>
      </c>
      <c r="O2232" s="9">
        <f t="shared" si="278"/>
        <v>1.2595294117647058</v>
      </c>
      <c r="P2232" s="14">
        <f t="shared" si="279"/>
        <v>21.497991967871485</v>
      </c>
      <c r="Q2232" s="14" t="s">
        <v>8337</v>
      </c>
      <c r="R2232" s="14" t="s">
        <v>8355</v>
      </c>
      <c r="S2232">
        <v>498</v>
      </c>
      <c r="T2232" t="b">
        <v>1</v>
      </c>
      <c r="U2232" t="s">
        <v>8297</v>
      </c>
      <c r="V2232">
        <f t="shared" si="280"/>
        <v>498</v>
      </c>
      <c r="W2232" s="21" t="str">
        <f t="shared" si="281"/>
        <v xml:space="preserve"> </v>
      </c>
      <c r="X2232" s="21" t="str">
        <f t="shared" si="282"/>
        <v xml:space="preserve"> </v>
      </c>
    </row>
    <row r="2233" spans="1:24" ht="43.2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275"/>
        <v>41450.208333333336</v>
      </c>
      <c r="K2233">
        <v>1369864301</v>
      </c>
      <c r="L2233" s="10">
        <f t="shared" si="276"/>
        <v>41423.910891203705</v>
      </c>
      <c r="M2233" s="11">
        <f t="shared" si="277"/>
        <v>26.297442129631236</v>
      </c>
      <c r="N2233" t="b">
        <v>0</v>
      </c>
      <c r="O2233" s="9">
        <f t="shared" si="278"/>
        <v>12.121296000000001</v>
      </c>
      <c r="P2233" s="14">
        <f t="shared" si="279"/>
        <v>27.226630727762803</v>
      </c>
      <c r="Q2233" s="14" t="s">
        <v>8337</v>
      </c>
      <c r="R2233" s="14" t="s">
        <v>8355</v>
      </c>
      <c r="S2233">
        <v>1113</v>
      </c>
      <c r="T2233" t="b">
        <v>1</v>
      </c>
      <c r="U2233" t="s">
        <v>8297</v>
      </c>
      <c r="V2233">
        <f t="shared" si="280"/>
        <v>1113</v>
      </c>
      <c r="W2233" s="21" t="str">
        <f t="shared" si="281"/>
        <v xml:space="preserve"> </v>
      </c>
      <c r="X2233" s="21" t="str">
        <f t="shared" si="282"/>
        <v xml:space="preserve"> </v>
      </c>
    </row>
    <row r="2234" spans="1:24" ht="43.2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275"/>
        <v>41839.125</v>
      </c>
      <c r="K2234">
        <v>1402945408</v>
      </c>
      <c r="L2234" s="10">
        <f t="shared" si="276"/>
        <v>41806.794074074074</v>
      </c>
      <c r="M2234" s="11">
        <f t="shared" si="277"/>
        <v>32.33092592592584</v>
      </c>
      <c r="N2234" t="b">
        <v>0</v>
      </c>
      <c r="O2234" s="9">
        <f t="shared" si="278"/>
        <v>4.9580000000000002</v>
      </c>
      <c r="P2234" s="14">
        <f t="shared" si="279"/>
        <v>25.091093117408906</v>
      </c>
      <c r="Q2234" s="14" t="s">
        <v>8337</v>
      </c>
      <c r="R2234" s="14" t="s">
        <v>8355</v>
      </c>
      <c r="S2234">
        <v>988</v>
      </c>
      <c r="T2234" t="b">
        <v>1</v>
      </c>
      <c r="U2234" t="s">
        <v>8297</v>
      </c>
      <c r="V2234">
        <f t="shared" si="280"/>
        <v>988</v>
      </c>
      <c r="W2234" s="21" t="str">
        <f t="shared" si="281"/>
        <v xml:space="preserve"> </v>
      </c>
      <c r="X2234" s="21" t="str">
        <f t="shared" si="282"/>
        <v xml:space="preserve"> </v>
      </c>
    </row>
    <row r="2235" spans="1:24" ht="43.2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275"/>
        <v>42352</v>
      </c>
      <c r="K2235">
        <v>1448269539</v>
      </c>
      <c r="L2235" s="10">
        <f t="shared" si="276"/>
        <v>42331.378923611104</v>
      </c>
      <c r="M2235" s="11">
        <f t="shared" si="277"/>
        <v>20.621076388895744</v>
      </c>
      <c r="N2235" t="b">
        <v>0</v>
      </c>
      <c r="O2235" s="9">
        <f t="shared" si="278"/>
        <v>3.3203999999999998</v>
      </c>
      <c r="P2235" s="14">
        <f t="shared" si="279"/>
        <v>21.230179028132991</v>
      </c>
      <c r="Q2235" s="14" t="s">
        <v>8337</v>
      </c>
      <c r="R2235" s="14" t="s">
        <v>8355</v>
      </c>
      <c r="S2235">
        <v>391</v>
      </c>
      <c r="T2235" t="b">
        <v>1</v>
      </c>
      <c r="U2235" t="s">
        <v>8297</v>
      </c>
      <c r="V2235">
        <f t="shared" si="280"/>
        <v>391</v>
      </c>
      <c r="W2235" s="21" t="str">
        <f t="shared" si="281"/>
        <v xml:space="preserve"> </v>
      </c>
      <c r="X2235" s="21" t="str">
        <f t="shared" si="282"/>
        <v xml:space="preserve"> </v>
      </c>
    </row>
    <row r="2236" spans="1:24" ht="43.2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275"/>
        <v>42740.824618055558</v>
      </c>
      <c r="K2236">
        <v>1481053647</v>
      </c>
      <c r="L2236" s="10">
        <f t="shared" si="276"/>
        <v>42710.824618055558</v>
      </c>
      <c r="M2236" s="11">
        <f t="shared" si="277"/>
        <v>30</v>
      </c>
      <c r="N2236" t="b">
        <v>0</v>
      </c>
      <c r="O2236" s="9">
        <f t="shared" si="278"/>
        <v>11.65</v>
      </c>
      <c r="P2236" s="14">
        <f t="shared" si="279"/>
        <v>41.607142857142854</v>
      </c>
      <c r="Q2236" s="14" t="s">
        <v>8337</v>
      </c>
      <c r="R2236" s="14" t="s">
        <v>8355</v>
      </c>
      <c r="S2236">
        <v>28</v>
      </c>
      <c r="T2236" t="b">
        <v>1</v>
      </c>
      <c r="U2236" t="s">
        <v>8297</v>
      </c>
      <c r="V2236">
        <f t="shared" si="280"/>
        <v>28</v>
      </c>
      <c r="W2236" s="21" t="str">
        <f t="shared" si="281"/>
        <v xml:space="preserve"> </v>
      </c>
      <c r="X2236" s="21" t="str">
        <f t="shared" si="282"/>
        <v xml:space="preserve"> </v>
      </c>
    </row>
    <row r="2237" spans="1:24" ht="28.8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275"/>
        <v>42091.980451388896</v>
      </c>
      <c r="K2237">
        <v>1424997111</v>
      </c>
      <c r="L2237" s="10">
        <f t="shared" si="276"/>
        <v>42062.022118055553</v>
      </c>
      <c r="M2237" s="11">
        <f t="shared" si="277"/>
        <v>29.958333333343035</v>
      </c>
      <c r="N2237" t="b">
        <v>0</v>
      </c>
      <c r="O2237" s="9">
        <f t="shared" si="278"/>
        <v>1.5331538461538461</v>
      </c>
      <c r="P2237" s="14">
        <f t="shared" si="279"/>
        <v>135.58503401360545</v>
      </c>
      <c r="Q2237" s="14" t="s">
        <v>8337</v>
      </c>
      <c r="R2237" s="14" t="s">
        <v>8355</v>
      </c>
      <c r="S2237">
        <v>147</v>
      </c>
      <c r="T2237" t="b">
        <v>1</v>
      </c>
      <c r="U2237" t="s">
        <v>8297</v>
      </c>
      <c r="V2237">
        <f t="shared" si="280"/>
        <v>147</v>
      </c>
      <c r="W2237" s="21" t="str">
        <f t="shared" si="281"/>
        <v xml:space="preserve"> </v>
      </c>
      <c r="X2237" s="21" t="str">
        <f t="shared" si="282"/>
        <v xml:space="preserve"> </v>
      </c>
    </row>
    <row r="2238" spans="1:24" ht="43.2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275"/>
        <v>42401.617164351846</v>
      </c>
      <c r="K2238">
        <v>1451746123</v>
      </c>
      <c r="L2238" s="10">
        <f t="shared" si="276"/>
        <v>42371.617164351846</v>
      </c>
      <c r="M2238" s="11">
        <f t="shared" si="277"/>
        <v>30</v>
      </c>
      <c r="N2238" t="b">
        <v>0</v>
      </c>
      <c r="O2238" s="9">
        <f t="shared" si="278"/>
        <v>5.3710714285714287</v>
      </c>
      <c r="P2238" s="14">
        <f t="shared" si="279"/>
        <v>22.116176470588236</v>
      </c>
      <c r="Q2238" s="14" t="s">
        <v>8337</v>
      </c>
      <c r="R2238" s="14" t="s">
        <v>8355</v>
      </c>
      <c r="S2238">
        <v>680</v>
      </c>
      <c r="T2238" t="b">
        <v>1</v>
      </c>
      <c r="U2238" t="s">
        <v>8297</v>
      </c>
      <c r="V2238">
        <f t="shared" si="280"/>
        <v>680</v>
      </c>
      <c r="W2238" s="21" t="str">
        <f t="shared" si="281"/>
        <v xml:space="preserve"> </v>
      </c>
      <c r="X2238" s="21" t="str">
        <f t="shared" si="282"/>
        <v xml:space="preserve"> </v>
      </c>
    </row>
    <row r="2239" spans="1:24" ht="43.2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275"/>
        <v>41955.332638888889</v>
      </c>
      <c r="K2239">
        <v>1412294683</v>
      </c>
      <c r="L2239" s="10">
        <f t="shared" si="276"/>
        <v>41915.003275462965</v>
      </c>
      <c r="M2239" s="11">
        <f t="shared" si="277"/>
        <v>40.329363425924385</v>
      </c>
      <c r="N2239" t="b">
        <v>0</v>
      </c>
      <c r="O2239" s="9">
        <f t="shared" si="278"/>
        <v>3.5292777777777777</v>
      </c>
      <c r="P2239" s="14">
        <f t="shared" si="279"/>
        <v>64.625635808748726</v>
      </c>
      <c r="Q2239" s="14" t="s">
        <v>8337</v>
      </c>
      <c r="R2239" s="14" t="s">
        <v>8355</v>
      </c>
      <c r="S2239">
        <v>983</v>
      </c>
      <c r="T2239" t="b">
        <v>1</v>
      </c>
      <c r="U2239" t="s">
        <v>8297</v>
      </c>
      <c r="V2239">
        <f t="shared" si="280"/>
        <v>983</v>
      </c>
      <c r="W2239" s="21" t="str">
        <f t="shared" si="281"/>
        <v xml:space="preserve"> </v>
      </c>
      <c r="X2239" s="21" t="str">
        <f t="shared" si="282"/>
        <v xml:space="preserve"> </v>
      </c>
    </row>
    <row r="2240" spans="1:24" ht="28.8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275"/>
        <v>42804.621712962966</v>
      </c>
      <c r="K2240">
        <v>1486565716</v>
      </c>
      <c r="L2240" s="10">
        <f t="shared" si="276"/>
        <v>42774.621712962966</v>
      </c>
      <c r="M2240" s="11">
        <f t="shared" si="277"/>
        <v>30</v>
      </c>
      <c r="N2240" t="b">
        <v>0</v>
      </c>
      <c r="O2240" s="9">
        <f t="shared" si="278"/>
        <v>1.3740000000000001</v>
      </c>
      <c r="P2240" s="14">
        <f t="shared" si="279"/>
        <v>69.569620253164558</v>
      </c>
      <c r="Q2240" s="14" t="s">
        <v>8337</v>
      </c>
      <c r="R2240" s="14" t="s">
        <v>8355</v>
      </c>
      <c r="S2240">
        <v>79</v>
      </c>
      <c r="T2240" t="b">
        <v>1</v>
      </c>
      <c r="U2240" t="s">
        <v>8297</v>
      </c>
      <c r="V2240">
        <f t="shared" si="280"/>
        <v>79</v>
      </c>
      <c r="W2240" s="21" t="str">
        <f t="shared" si="281"/>
        <v xml:space="preserve"> </v>
      </c>
      <c r="X2240" s="21" t="str">
        <f t="shared" si="282"/>
        <v xml:space="preserve"> </v>
      </c>
    </row>
    <row r="2241" spans="1:24" ht="28.8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275"/>
        <v>41609.168055555558</v>
      </c>
      <c r="K2241">
        <v>1382742014</v>
      </c>
      <c r="L2241" s="10">
        <f t="shared" si="276"/>
        <v>41572.958495370374</v>
      </c>
      <c r="M2241" s="11">
        <f t="shared" si="277"/>
        <v>36.209560185183364</v>
      </c>
      <c r="N2241" t="b">
        <v>0</v>
      </c>
      <c r="O2241" s="9">
        <f t="shared" si="278"/>
        <v>1.2802667999999999</v>
      </c>
      <c r="P2241" s="14">
        <f t="shared" si="279"/>
        <v>75.133028169014082</v>
      </c>
      <c r="Q2241" s="14" t="s">
        <v>8337</v>
      </c>
      <c r="R2241" s="14" t="s">
        <v>8355</v>
      </c>
      <c r="S2241">
        <v>426</v>
      </c>
      <c r="T2241" t="b">
        <v>1</v>
      </c>
      <c r="U2241" t="s">
        <v>8297</v>
      </c>
      <c r="V2241">
        <f t="shared" si="280"/>
        <v>426</v>
      </c>
      <c r="W2241" s="21" t="str">
        <f t="shared" si="281"/>
        <v xml:space="preserve"> </v>
      </c>
      <c r="X2241" s="21" t="str">
        <f t="shared" si="282"/>
        <v xml:space="preserve"> </v>
      </c>
    </row>
    <row r="2242" spans="1:24" ht="43.2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ref="J2242:J2305" si="283">(((I2242/60)/60)/24)+DATE(1970,1,1)</f>
        <v>42482.825740740736</v>
      </c>
      <c r="K2242">
        <v>1458762544</v>
      </c>
      <c r="L2242" s="10">
        <f t="shared" ref="L2242:L2305" si="284">(((K2242/60)/60)/24)+DATE(1970,1,1)</f>
        <v>42452.825740740736</v>
      </c>
      <c r="M2242" s="11">
        <f t="shared" ref="M2242:M2305" si="285">J2242-L2242</f>
        <v>30</v>
      </c>
      <c r="N2242" t="b">
        <v>0</v>
      </c>
      <c r="O2242" s="9">
        <f t="shared" ref="O2242:O2305" si="286">E2242/D2242</f>
        <v>2.7067999999999999</v>
      </c>
      <c r="P2242" s="14">
        <f t="shared" ref="P2242:P2305" si="287">IF(E2242&gt;0,(E2242/S2242),0)</f>
        <v>140.97916666666666</v>
      </c>
      <c r="Q2242" s="14" t="s">
        <v>8337</v>
      </c>
      <c r="R2242" s="14" t="s">
        <v>8355</v>
      </c>
      <c r="S2242">
        <v>96</v>
      </c>
      <c r="T2242" t="b">
        <v>1</v>
      </c>
      <c r="U2242" t="s">
        <v>8297</v>
      </c>
      <c r="V2242">
        <f t="shared" si="280"/>
        <v>96</v>
      </c>
      <c r="W2242" s="21" t="str">
        <f t="shared" si="281"/>
        <v xml:space="preserve"> </v>
      </c>
      <c r="X2242" s="21" t="str">
        <f t="shared" si="282"/>
        <v xml:space="preserve"> </v>
      </c>
    </row>
    <row r="2243" spans="1:24" ht="43.2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si="283"/>
        <v>42796.827546296292</v>
      </c>
      <c r="K2243">
        <v>1485892300</v>
      </c>
      <c r="L2243" s="10">
        <f t="shared" si="284"/>
        <v>42766.827546296292</v>
      </c>
      <c r="M2243" s="11">
        <f t="shared" si="285"/>
        <v>30</v>
      </c>
      <c r="N2243" t="b">
        <v>0</v>
      </c>
      <c r="O2243" s="9">
        <f t="shared" si="286"/>
        <v>8.0640000000000001</v>
      </c>
      <c r="P2243" s="14">
        <f t="shared" si="287"/>
        <v>49.472392638036808</v>
      </c>
      <c r="Q2243" s="14" t="s">
        <v>8337</v>
      </c>
      <c r="R2243" s="14" t="s">
        <v>8355</v>
      </c>
      <c r="S2243">
        <v>163</v>
      </c>
      <c r="T2243" t="b">
        <v>1</v>
      </c>
      <c r="U2243" t="s">
        <v>8297</v>
      </c>
      <c r="V2243">
        <f t="shared" ref="V2243:V2306" si="288">IF(F2243 = "successful",S2243," ")</f>
        <v>163</v>
      </c>
      <c r="W2243" s="21" t="str">
        <f t="shared" ref="W2243:W2306" si="289">IF(F2243 = "failed",S2243," ")</f>
        <v xml:space="preserve"> </v>
      </c>
      <c r="X2243" s="21" t="str">
        <f t="shared" ref="X2243:X2306" si="290">IF(F2243 = "canceled",S2243," ")</f>
        <v xml:space="preserve"> </v>
      </c>
    </row>
    <row r="2244" spans="1:24" ht="28.8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283"/>
        <v>41605.126388888886</v>
      </c>
      <c r="K2244">
        <v>1382449733</v>
      </c>
      <c r="L2244" s="10">
        <f t="shared" si="284"/>
        <v>41569.575613425928</v>
      </c>
      <c r="M2244" s="11">
        <f t="shared" si="285"/>
        <v>35.550775462957972</v>
      </c>
      <c r="N2244" t="b">
        <v>0</v>
      </c>
      <c r="O2244" s="9">
        <f t="shared" si="286"/>
        <v>13.600976000000001</v>
      </c>
      <c r="P2244" s="14">
        <f t="shared" si="287"/>
        <v>53.865251485148519</v>
      </c>
      <c r="Q2244" s="14" t="s">
        <v>8337</v>
      </c>
      <c r="R2244" s="14" t="s">
        <v>8355</v>
      </c>
      <c r="S2244">
        <v>2525</v>
      </c>
      <c r="T2244" t="b">
        <v>1</v>
      </c>
      <c r="U2244" t="s">
        <v>8297</v>
      </c>
      <c r="V2244">
        <f t="shared" si="288"/>
        <v>2525</v>
      </c>
      <c r="W2244" s="21" t="str">
        <f t="shared" si="289"/>
        <v xml:space="preserve"> </v>
      </c>
      <c r="X2244" s="21" t="str">
        <f t="shared" si="290"/>
        <v xml:space="preserve"> </v>
      </c>
    </row>
    <row r="2245" spans="1:24" ht="43.2" x14ac:dyDescent="0.3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283"/>
        <v>42807.125</v>
      </c>
      <c r="K2245">
        <v>1488823290</v>
      </c>
      <c r="L2245" s="10">
        <f t="shared" si="284"/>
        <v>42800.751041666663</v>
      </c>
      <c r="M2245" s="11">
        <f t="shared" si="285"/>
        <v>6.3739583333372138</v>
      </c>
      <c r="N2245" t="b">
        <v>0</v>
      </c>
      <c r="O2245" s="9">
        <f t="shared" si="286"/>
        <v>9302.5</v>
      </c>
      <c r="P2245" s="14">
        <f t="shared" si="287"/>
        <v>4.5712530712530715</v>
      </c>
      <c r="Q2245" s="14" t="s">
        <v>8337</v>
      </c>
      <c r="R2245" s="14" t="s">
        <v>8355</v>
      </c>
      <c r="S2245">
        <v>2035</v>
      </c>
      <c r="T2245" t="b">
        <v>1</v>
      </c>
      <c r="U2245" t="s">
        <v>8297</v>
      </c>
      <c r="V2245">
        <f t="shared" si="288"/>
        <v>2035</v>
      </c>
      <c r="W2245" s="21" t="str">
        <f t="shared" si="289"/>
        <v xml:space="preserve"> </v>
      </c>
      <c r="X2245" s="21" t="str">
        <f t="shared" si="290"/>
        <v xml:space="preserve"> </v>
      </c>
    </row>
    <row r="2246" spans="1:24" ht="43.2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283"/>
        <v>42659.854166666672</v>
      </c>
      <c r="K2246">
        <v>1475609946</v>
      </c>
      <c r="L2246" s="10">
        <f t="shared" si="284"/>
        <v>42647.818819444445</v>
      </c>
      <c r="M2246" s="11">
        <f t="shared" si="285"/>
        <v>12.035347222226846</v>
      </c>
      <c r="N2246" t="b">
        <v>0</v>
      </c>
      <c r="O2246" s="9">
        <f t="shared" si="286"/>
        <v>3.7702</v>
      </c>
      <c r="P2246" s="14">
        <f t="shared" si="287"/>
        <v>65.00344827586207</v>
      </c>
      <c r="Q2246" s="14" t="s">
        <v>8337</v>
      </c>
      <c r="R2246" s="14" t="s">
        <v>8355</v>
      </c>
      <c r="S2246">
        <v>290</v>
      </c>
      <c r="T2246" t="b">
        <v>1</v>
      </c>
      <c r="U2246" t="s">
        <v>8297</v>
      </c>
      <c r="V2246">
        <f t="shared" si="288"/>
        <v>290</v>
      </c>
      <c r="W2246" s="21" t="str">
        <f t="shared" si="289"/>
        <v xml:space="preserve"> </v>
      </c>
      <c r="X2246" s="21" t="str">
        <f t="shared" si="290"/>
        <v xml:space="preserve"> </v>
      </c>
    </row>
    <row r="2247" spans="1:24" ht="43.2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283"/>
        <v>41691.75</v>
      </c>
      <c r="K2247">
        <v>1390323617</v>
      </c>
      <c r="L2247" s="10">
        <f t="shared" si="284"/>
        <v>41660.708530092597</v>
      </c>
      <c r="M2247" s="11">
        <f t="shared" si="285"/>
        <v>31.041469907402643</v>
      </c>
      <c r="N2247" t="b">
        <v>0</v>
      </c>
      <c r="O2247" s="9">
        <f t="shared" si="286"/>
        <v>26.47025</v>
      </c>
      <c r="P2247" s="14">
        <f t="shared" si="287"/>
        <v>53.475252525252522</v>
      </c>
      <c r="Q2247" s="14" t="s">
        <v>8337</v>
      </c>
      <c r="R2247" s="14" t="s">
        <v>8355</v>
      </c>
      <c r="S2247">
        <v>1980</v>
      </c>
      <c r="T2247" t="b">
        <v>1</v>
      </c>
      <c r="U2247" t="s">
        <v>8297</v>
      </c>
      <c r="V2247">
        <f t="shared" si="288"/>
        <v>1980</v>
      </c>
      <c r="W2247" s="21" t="str">
        <f t="shared" si="289"/>
        <v xml:space="preserve"> </v>
      </c>
      <c r="X2247" s="21" t="str">
        <f t="shared" si="290"/>
        <v xml:space="preserve"> </v>
      </c>
    </row>
    <row r="2248" spans="1:24" ht="43.2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283"/>
        <v>42251.79178240741</v>
      </c>
      <c r="K2248">
        <v>1438801210</v>
      </c>
      <c r="L2248" s="10">
        <f t="shared" si="284"/>
        <v>42221.79178240741</v>
      </c>
      <c r="M2248" s="11">
        <f t="shared" si="285"/>
        <v>30</v>
      </c>
      <c r="N2248" t="b">
        <v>0</v>
      </c>
      <c r="O2248" s="9">
        <f t="shared" si="286"/>
        <v>1.0012000000000001</v>
      </c>
      <c r="P2248" s="14">
        <f t="shared" si="287"/>
        <v>43.912280701754383</v>
      </c>
      <c r="Q2248" s="14" t="s">
        <v>8337</v>
      </c>
      <c r="R2248" s="14" t="s">
        <v>8355</v>
      </c>
      <c r="S2248">
        <v>57</v>
      </c>
      <c r="T2248" t="b">
        <v>1</v>
      </c>
      <c r="U2248" t="s">
        <v>8297</v>
      </c>
      <c r="V2248">
        <f t="shared" si="288"/>
        <v>57</v>
      </c>
      <c r="W2248" s="21" t="str">
        <f t="shared" si="289"/>
        <v xml:space="preserve"> </v>
      </c>
      <c r="X2248" s="21" t="str">
        <f t="shared" si="290"/>
        <v xml:space="preserve"> </v>
      </c>
    </row>
    <row r="2249" spans="1:24" ht="28.8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283"/>
        <v>42214.666261574079</v>
      </c>
      <c r="K2249">
        <v>1436975965</v>
      </c>
      <c r="L2249" s="10">
        <f t="shared" si="284"/>
        <v>42200.666261574079</v>
      </c>
      <c r="M2249" s="11">
        <f t="shared" si="285"/>
        <v>14</v>
      </c>
      <c r="N2249" t="b">
        <v>0</v>
      </c>
      <c r="O2249" s="9">
        <f t="shared" si="286"/>
        <v>1.0445405405405406</v>
      </c>
      <c r="P2249" s="14">
        <f t="shared" si="287"/>
        <v>50.852631578947367</v>
      </c>
      <c r="Q2249" s="14" t="s">
        <v>8337</v>
      </c>
      <c r="R2249" s="14" t="s">
        <v>8355</v>
      </c>
      <c r="S2249">
        <v>380</v>
      </c>
      <c r="T2249" t="b">
        <v>1</v>
      </c>
      <c r="U2249" t="s">
        <v>8297</v>
      </c>
      <c r="V2249">
        <f t="shared" si="288"/>
        <v>380</v>
      </c>
      <c r="W2249" s="21" t="str">
        <f t="shared" si="289"/>
        <v xml:space="preserve"> </v>
      </c>
      <c r="X2249" s="21" t="str">
        <f t="shared" si="290"/>
        <v xml:space="preserve"> </v>
      </c>
    </row>
    <row r="2250" spans="1:24" ht="43.2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283"/>
        <v>42718.875902777778</v>
      </c>
      <c r="K2250">
        <v>1479157278</v>
      </c>
      <c r="L2250" s="10">
        <f t="shared" si="284"/>
        <v>42688.875902777778</v>
      </c>
      <c r="M2250" s="11">
        <f t="shared" si="285"/>
        <v>30</v>
      </c>
      <c r="N2250" t="b">
        <v>0</v>
      </c>
      <c r="O2250" s="9">
        <f t="shared" si="286"/>
        <v>1.0721428571428571</v>
      </c>
      <c r="P2250" s="14">
        <f t="shared" si="287"/>
        <v>58.6328125</v>
      </c>
      <c r="Q2250" s="14" t="s">
        <v>8337</v>
      </c>
      <c r="R2250" s="14" t="s">
        <v>8355</v>
      </c>
      <c r="S2250">
        <v>128</v>
      </c>
      <c r="T2250" t="b">
        <v>1</v>
      </c>
      <c r="U2250" t="s">
        <v>8297</v>
      </c>
      <c r="V2250">
        <f t="shared" si="288"/>
        <v>128</v>
      </c>
      <c r="W2250" s="21" t="str">
        <f t="shared" si="289"/>
        <v xml:space="preserve"> </v>
      </c>
      <c r="X2250" s="21" t="str">
        <f t="shared" si="290"/>
        <v xml:space="preserve"> </v>
      </c>
    </row>
    <row r="2251" spans="1:24" ht="43.2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283"/>
        <v>41366.661631944444</v>
      </c>
      <c r="K2251">
        <v>1362329565</v>
      </c>
      <c r="L2251" s="10">
        <f t="shared" si="284"/>
        <v>41336.703298611108</v>
      </c>
      <c r="M2251" s="11">
        <f t="shared" si="285"/>
        <v>29.958333333335759</v>
      </c>
      <c r="N2251" t="b">
        <v>0</v>
      </c>
      <c r="O2251" s="9">
        <f t="shared" si="286"/>
        <v>1.6877142857142857</v>
      </c>
      <c r="P2251" s="14">
        <f t="shared" si="287"/>
        <v>32.81666666666667</v>
      </c>
      <c r="Q2251" s="14" t="s">
        <v>8337</v>
      </c>
      <c r="R2251" s="14" t="s">
        <v>8355</v>
      </c>
      <c r="S2251">
        <v>180</v>
      </c>
      <c r="T2251" t="b">
        <v>1</v>
      </c>
      <c r="U2251" t="s">
        <v>8297</v>
      </c>
      <c r="V2251">
        <f t="shared" si="288"/>
        <v>180</v>
      </c>
      <c r="W2251" s="21" t="str">
        <f t="shared" si="289"/>
        <v xml:space="preserve"> </v>
      </c>
      <c r="X2251" s="21" t="str">
        <f t="shared" si="290"/>
        <v xml:space="preserve"> </v>
      </c>
    </row>
    <row r="2252" spans="1:24" ht="43.2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283"/>
        <v>42707.0471412037</v>
      </c>
      <c r="K2252">
        <v>1478131673</v>
      </c>
      <c r="L2252" s="10">
        <f t="shared" si="284"/>
        <v>42677.005474537036</v>
      </c>
      <c r="M2252" s="11">
        <f t="shared" si="285"/>
        <v>30.041666666664241</v>
      </c>
      <c r="N2252" t="b">
        <v>0</v>
      </c>
      <c r="O2252" s="9">
        <f t="shared" si="286"/>
        <v>9.7511200000000002</v>
      </c>
      <c r="P2252" s="14">
        <f t="shared" si="287"/>
        <v>426.93169877408059</v>
      </c>
      <c r="Q2252" s="14" t="s">
        <v>8337</v>
      </c>
      <c r="R2252" s="14" t="s">
        <v>8355</v>
      </c>
      <c r="S2252">
        <v>571</v>
      </c>
      <c r="T2252" t="b">
        <v>1</v>
      </c>
      <c r="U2252" t="s">
        <v>8297</v>
      </c>
      <c r="V2252">
        <f t="shared" si="288"/>
        <v>571</v>
      </c>
      <c r="W2252" s="21" t="str">
        <f t="shared" si="289"/>
        <v xml:space="preserve"> </v>
      </c>
      <c r="X2252" s="21" t="str">
        <f t="shared" si="290"/>
        <v xml:space="preserve"> </v>
      </c>
    </row>
    <row r="2253" spans="1:24" ht="43.2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283"/>
        <v>41867.34579861111</v>
      </c>
      <c r="K2253">
        <v>1406362677</v>
      </c>
      <c r="L2253" s="10">
        <f t="shared" si="284"/>
        <v>41846.34579861111</v>
      </c>
      <c r="M2253" s="11">
        <f t="shared" si="285"/>
        <v>21</v>
      </c>
      <c r="N2253" t="b">
        <v>0</v>
      </c>
      <c r="O2253" s="9">
        <f t="shared" si="286"/>
        <v>1.3444929411764706</v>
      </c>
      <c r="P2253" s="14">
        <f t="shared" si="287"/>
        <v>23.808729166666669</v>
      </c>
      <c r="Q2253" s="14" t="s">
        <v>8337</v>
      </c>
      <c r="R2253" s="14" t="s">
        <v>8355</v>
      </c>
      <c r="S2253">
        <v>480</v>
      </c>
      <c r="T2253" t="b">
        <v>1</v>
      </c>
      <c r="U2253" t="s">
        <v>8297</v>
      </c>
      <c r="V2253">
        <f t="shared" si="288"/>
        <v>480</v>
      </c>
      <c r="W2253" s="21" t="str">
        <f t="shared" si="289"/>
        <v xml:space="preserve"> </v>
      </c>
      <c r="X2253" s="21" t="str">
        <f t="shared" si="290"/>
        <v xml:space="preserve"> </v>
      </c>
    </row>
    <row r="2254" spans="1:24" ht="43.2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283"/>
        <v>42588.327986111108</v>
      </c>
      <c r="K2254">
        <v>1469173938</v>
      </c>
      <c r="L2254" s="10">
        <f t="shared" si="284"/>
        <v>42573.327986111108</v>
      </c>
      <c r="M2254" s="11">
        <f t="shared" si="285"/>
        <v>15</v>
      </c>
      <c r="N2254" t="b">
        <v>0</v>
      </c>
      <c r="O2254" s="9">
        <f t="shared" si="286"/>
        <v>2.722777777777778</v>
      </c>
      <c r="P2254" s="14">
        <f t="shared" si="287"/>
        <v>98.413654618473899</v>
      </c>
      <c r="Q2254" s="14" t="s">
        <v>8337</v>
      </c>
      <c r="R2254" s="14" t="s">
        <v>8355</v>
      </c>
      <c r="S2254">
        <v>249</v>
      </c>
      <c r="T2254" t="b">
        <v>1</v>
      </c>
      <c r="U2254" t="s">
        <v>8297</v>
      </c>
      <c r="V2254">
        <f t="shared" si="288"/>
        <v>249</v>
      </c>
      <c r="W2254" s="21" t="str">
        <f t="shared" si="289"/>
        <v xml:space="preserve"> </v>
      </c>
      <c r="X2254" s="21" t="str">
        <f t="shared" si="290"/>
        <v xml:space="preserve"> </v>
      </c>
    </row>
    <row r="2255" spans="1:24" ht="43.2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283"/>
        <v>42326.672997685186</v>
      </c>
      <c r="K2255">
        <v>1445267347</v>
      </c>
      <c r="L2255" s="10">
        <f t="shared" si="284"/>
        <v>42296.631331018521</v>
      </c>
      <c r="M2255" s="11">
        <f t="shared" si="285"/>
        <v>30.041666666664241</v>
      </c>
      <c r="N2255" t="b">
        <v>0</v>
      </c>
      <c r="O2255" s="9">
        <f t="shared" si="286"/>
        <v>1.1268750000000001</v>
      </c>
      <c r="P2255" s="14">
        <f t="shared" si="287"/>
        <v>107.32142857142857</v>
      </c>
      <c r="Q2255" s="14" t="s">
        <v>8337</v>
      </c>
      <c r="R2255" s="14" t="s">
        <v>8355</v>
      </c>
      <c r="S2255">
        <v>84</v>
      </c>
      <c r="T2255" t="b">
        <v>1</v>
      </c>
      <c r="U2255" t="s">
        <v>8297</v>
      </c>
      <c r="V2255">
        <f t="shared" si="288"/>
        <v>84</v>
      </c>
      <c r="W2255" s="21" t="str">
        <f t="shared" si="289"/>
        <v xml:space="preserve"> </v>
      </c>
      <c r="X2255" s="21" t="str">
        <f t="shared" si="290"/>
        <v xml:space="preserve"> </v>
      </c>
    </row>
    <row r="2256" spans="1:24" ht="43.2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283"/>
        <v>42759.647777777776</v>
      </c>
      <c r="K2256">
        <v>1484667168</v>
      </c>
      <c r="L2256" s="10">
        <f t="shared" si="284"/>
        <v>42752.647777777776</v>
      </c>
      <c r="M2256" s="11">
        <f t="shared" si="285"/>
        <v>7</v>
      </c>
      <c r="N2256" t="b">
        <v>0</v>
      </c>
      <c r="O2256" s="9">
        <f t="shared" si="286"/>
        <v>4.5979999999999999</v>
      </c>
      <c r="P2256" s="14">
        <f t="shared" si="287"/>
        <v>11.67005076142132</v>
      </c>
      <c r="Q2256" s="14" t="s">
        <v>8337</v>
      </c>
      <c r="R2256" s="14" t="s">
        <v>8355</v>
      </c>
      <c r="S2256">
        <v>197</v>
      </c>
      <c r="T2256" t="b">
        <v>1</v>
      </c>
      <c r="U2256" t="s">
        <v>8297</v>
      </c>
      <c r="V2256">
        <f t="shared" si="288"/>
        <v>197</v>
      </c>
      <c r="W2256" s="21" t="str">
        <f t="shared" si="289"/>
        <v xml:space="preserve"> </v>
      </c>
      <c r="X2256" s="21" t="str">
        <f t="shared" si="290"/>
        <v xml:space="preserve"> </v>
      </c>
    </row>
    <row r="2257" spans="1:24" ht="28.8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283"/>
        <v>42497.951979166668</v>
      </c>
      <c r="K2257">
        <v>1460069451</v>
      </c>
      <c r="L2257" s="10">
        <f t="shared" si="284"/>
        <v>42467.951979166668</v>
      </c>
      <c r="M2257" s="11">
        <f t="shared" si="285"/>
        <v>30</v>
      </c>
      <c r="N2257" t="b">
        <v>0</v>
      </c>
      <c r="O2257" s="9">
        <f t="shared" si="286"/>
        <v>2.8665822784810127</v>
      </c>
      <c r="P2257" s="14">
        <f t="shared" si="287"/>
        <v>41.782287822878232</v>
      </c>
      <c r="Q2257" s="14" t="s">
        <v>8337</v>
      </c>
      <c r="R2257" s="14" t="s">
        <v>8355</v>
      </c>
      <c r="S2257">
        <v>271</v>
      </c>
      <c r="T2257" t="b">
        <v>1</v>
      </c>
      <c r="U2257" t="s">
        <v>8297</v>
      </c>
      <c r="V2257">
        <f t="shared" si="288"/>
        <v>271</v>
      </c>
      <c r="W2257" s="21" t="str">
        <f t="shared" si="289"/>
        <v xml:space="preserve"> </v>
      </c>
      <c r="X2257" s="21" t="str">
        <f t="shared" si="290"/>
        <v xml:space="preserve"> </v>
      </c>
    </row>
    <row r="2258" spans="1:24" ht="43.2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283"/>
        <v>42696.451921296291</v>
      </c>
      <c r="K2258">
        <v>1478602246</v>
      </c>
      <c r="L2258" s="10">
        <f t="shared" si="284"/>
        <v>42682.451921296291</v>
      </c>
      <c r="M2258" s="11">
        <f t="shared" si="285"/>
        <v>14</v>
      </c>
      <c r="N2258" t="b">
        <v>0</v>
      </c>
      <c r="O2258" s="9">
        <f t="shared" si="286"/>
        <v>2.2270833333333333</v>
      </c>
      <c r="P2258" s="14">
        <f t="shared" si="287"/>
        <v>21.38</v>
      </c>
      <c r="Q2258" s="14" t="s">
        <v>8337</v>
      </c>
      <c r="R2258" s="14" t="s">
        <v>8355</v>
      </c>
      <c r="S2258">
        <v>50</v>
      </c>
      <c r="T2258" t="b">
        <v>1</v>
      </c>
      <c r="U2258" t="s">
        <v>8297</v>
      </c>
      <c r="V2258">
        <f t="shared" si="288"/>
        <v>50</v>
      </c>
      <c r="W2258" s="21" t="str">
        <f t="shared" si="289"/>
        <v xml:space="preserve"> </v>
      </c>
      <c r="X2258" s="21" t="str">
        <f t="shared" si="290"/>
        <v xml:space="preserve"> </v>
      </c>
    </row>
    <row r="2259" spans="1:24" ht="57.6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283"/>
        <v>42540.958333333328</v>
      </c>
      <c r="K2259">
        <v>1463351329</v>
      </c>
      <c r="L2259" s="10">
        <f t="shared" si="284"/>
        <v>42505.936678240745</v>
      </c>
      <c r="M2259" s="11">
        <f t="shared" si="285"/>
        <v>35.021655092583387</v>
      </c>
      <c r="N2259" t="b">
        <v>0</v>
      </c>
      <c r="O2259" s="9">
        <f t="shared" si="286"/>
        <v>6.3613999999999997</v>
      </c>
      <c r="P2259" s="14">
        <f t="shared" si="287"/>
        <v>94.103550295857985</v>
      </c>
      <c r="Q2259" s="14" t="s">
        <v>8337</v>
      </c>
      <c r="R2259" s="14" t="s">
        <v>8355</v>
      </c>
      <c r="S2259">
        <v>169</v>
      </c>
      <c r="T2259" t="b">
        <v>1</v>
      </c>
      <c r="U2259" t="s">
        <v>8297</v>
      </c>
      <c r="V2259">
        <f t="shared" si="288"/>
        <v>169</v>
      </c>
      <c r="W2259" s="21" t="str">
        <f t="shared" si="289"/>
        <v xml:space="preserve"> </v>
      </c>
      <c r="X2259" s="21" t="str">
        <f t="shared" si="290"/>
        <v xml:space="preserve"> </v>
      </c>
    </row>
    <row r="2260" spans="1:24" ht="28.8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283"/>
        <v>42166.75100694444</v>
      </c>
      <c r="K2260">
        <v>1431453687</v>
      </c>
      <c r="L2260" s="10">
        <f t="shared" si="284"/>
        <v>42136.75100694444</v>
      </c>
      <c r="M2260" s="11">
        <f t="shared" si="285"/>
        <v>30</v>
      </c>
      <c r="N2260" t="b">
        <v>0</v>
      </c>
      <c r="O2260" s="9">
        <f t="shared" si="286"/>
        <v>1.4650000000000001</v>
      </c>
      <c r="P2260" s="14">
        <f t="shared" si="287"/>
        <v>15.721951219512196</v>
      </c>
      <c r="Q2260" s="14" t="s">
        <v>8337</v>
      </c>
      <c r="R2260" s="14" t="s">
        <v>8355</v>
      </c>
      <c r="S2260">
        <v>205</v>
      </c>
      <c r="T2260" t="b">
        <v>1</v>
      </c>
      <c r="U2260" t="s">
        <v>8297</v>
      </c>
      <c r="V2260">
        <f t="shared" si="288"/>
        <v>205</v>
      </c>
      <c r="W2260" s="21" t="str">
        <f t="shared" si="289"/>
        <v xml:space="preserve"> </v>
      </c>
      <c r="X2260" s="21" t="str">
        <f t="shared" si="290"/>
        <v xml:space="preserve"> </v>
      </c>
    </row>
    <row r="2261" spans="1:24" ht="43.2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283"/>
        <v>42712.804814814815</v>
      </c>
      <c r="K2261">
        <v>1480360736</v>
      </c>
      <c r="L2261" s="10">
        <f t="shared" si="284"/>
        <v>42702.804814814815</v>
      </c>
      <c r="M2261" s="11">
        <f t="shared" si="285"/>
        <v>10</v>
      </c>
      <c r="N2261" t="b">
        <v>0</v>
      </c>
      <c r="O2261" s="9">
        <f t="shared" si="286"/>
        <v>18.670999999999999</v>
      </c>
      <c r="P2261" s="14">
        <f t="shared" si="287"/>
        <v>90.635922330097088</v>
      </c>
      <c r="Q2261" s="14" t="s">
        <v>8337</v>
      </c>
      <c r="R2261" s="14" t="s">
        <v>8355</v>
      </c>
      <c r="S2261">
        <v>206</v>
      </c>
      <c r="T2261" t="b">
        <v>1</v>
      </c>
      <c r="U2261" t="s">
        <v>8297</v>
      </c>
      <c r="V2261">
        <f t="shared" si="288"/>
        <v>206</v>
      </c>
      <c r="W2261" s="21" t="str">
        <f t="shared" si="289"/>
        <v xml:space="preserve"> </v>
      </c>
      <c r="X2261" s="21" t="str">
        <f t="shared" si="290"/>
        <v xml:space="preserve"> </v>
      </c>
    </row>
    <row r="2262" spans="1:24" ht="43.2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283"/>
        <v>41724.975115740745</v>
      </c>
      <c r="K2262">
        <v>1393287850</v>
      </c>
      <c r="L2262" s="10">
        <f t="shared" si="284"/>
        <v>41695.016782407409</v>
      </c>
      <c r="M2262" s="11">
        <f t="shared" si="285"/>
        <v>29.958333333335759</v>
      </c>
      <c r="N2262" t="b">
        <v>0</v>
      </c>
      <c r="O2262" s="9">
        <f t="shared" si="286"/>
        <v>3.2692000000000001</v>
      </c>
      <c r="P2262" s="14">
        <f t="shared" si="287"/>
        <v>97.297619047619051</v>
      </c>
      <c r="Q2262" s="14" t="s">
        <v>8337</v>
      </c>
      <c r="R2262" s="14" t="s">
        <v>8355</v>
      </c>
      <c r="S2262">
        <v>84</v>
      </c>
      <c r="T2262" t="b">
        <v>1</v>
      </c>
      <c r="U2262" t="s">
        <v>8297</v>
      </c>
      <c r="V2262">
        <f t="shared" si="288"/>
        <v>84</v>
      </c>
      <c r="W2262" s="21" t="str">
        <f t="shared" si="289"/>
        <v xml:space="preserve"> </v>
      </c>
      <c r="X2262" s="21" t="str">
        <f t="shared" si="290"/>
        <v xml:space="preserve"> </v>
      </c>
    </row>
    <row r="2263" spans="1:24" ht="43.2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283"/>
        <v>42780.724768518514</v>
      </c>
      <c r="K2263">
        <v>1485278620</v>
      </c>
      <c r="L2263" s="10">
        <f t="shared" si="284"/>
        <v>42759.724768518514</v>
      </c>
      <c r="M2263" s="11">
        <f t="shared" si="285"/>
        <v>21</v>
      </c>
      <c r="N2263" t="b">
        <v>0</v>
      </c>
      <c r="O2263" s="9">
        <f t="shared" si="286"/>
        <v>7.7949999999999999</v>
      </c>
      <c r="P2263" s="14">
        <f t="shared" si="287"/>
        <v>37.11904761904762</v>
      </c>
      <c r="Q2263" s="14" t="s">
        <v>8337</v>
      </c>
      <c r="R2263" s="14" t="s">
        <v>8355</v>
      </c>
      <c r="S2263">
        <v>210</v>
      </c>
      <c r="T2263" t="b">
        <v>1</v>
      </c>
      <c r="U2263" t="s">
        <v>8297</v>
      </c>
      <c r="V2263">
        <f t="shared" si="288"/>
        <v>210</v>
      </c>
      <c r="W2263" s="21" t="str">
        <f t="shared" si="289"/>
        <v xml:space="preserve"> </v>
      </c>
      <c r="X2263" s="21" t="str">
        <f t="shared" si="290"/>
        <v xml:space="preserve"> </v>
      </c>
    </row>
    <row r="2264" spans="1:24" ht="43.2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283"/>
        <v>41961</v>
      </c>
      <c r="K2264">
        <v>1413295358</v>
      </c>
      <c r="L2264" s="10">
        <f t="shared" si="284"/>
        <v>41926.585162037038</v>
      </c>
      <c r="M2264" s="11">
        <f t="shared" si="285"/>
        <v>34.414837962962338</v>
      </c>
      <c r="N2264" t="b">
        <v>0</v>
      </c>
      <c r="O2264" s="9">
        <f t="shared" si="286"/>
        <v>1.5415151515151515</v>
      </c>
      <c r="P2264" s="14">
        <f t="shared" si="287"/>
        <v>28.104972375690608</v>
      </c>
      <c r="Q2264" s="14" t="s">
        <v>8337</v>
      </c>
      <c r="R2264" s="14" t="s">
        <v>8355</v>
      </c>
      <c r="S2264">
        <v>181</v>
      </c>
      <c r="T2264" t="b">
        <v>1</v>
      </c>
      <c r="U2264" t="s">
        <v>8297</v>
      </c>
      <c r="V2264">
        <f t="shared" si="288"/>
        <v>181</v>
      </c>
      <c r="W2264" s="21" t="str">
        <f t="shared" si="289"/>
        <v xml:space="preserve"> </v>
      </c>
      <c r="X2264" s="21" t="str">
        <f t="shared" si="290"/>
        <v xml:space="preserve"> </v>
      </c>
    </row>
    <row r="2265" spans="1:24" ht="43.2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283"/>
        <v>42035.832326388889</v>
      </c>
      <c r="K2265">
        <v>1420919913</v>
      </c>
      <c r="L2265" s="10">
        <f t="shared" si="284"/>
        <v>42014.832326388889</v>
      </c>
      <c r="M2265" s="11">
        <f t="shared" si="285"/>
        <v>21</v>
      </c>
      <c r="N2265" t="b">
        <v>0</v>
      </c>
      <c r="O2265" s="9">
        <f t="shared" si="286"/>
        <v>1.1554666666666666</v>
      </c>
      <c r="P2265" s="14">
        <f t="shared" si="287"/>
        <v>144.43333333333334</v>
      </c>
      <c r="Q2265" s="14" t="s">
        <v>8337</v>
      </c>
      <c r="R2265" s="14" t="s">
        <v>8355</v>
      </c>
      <c r="S2265">
        <v>60</v>
      </c>
      <c r="T2265" t="b">
        <v>1</v>
      </c>
      <c r="U2265" t="s">
        <v>8297</v>
      </c>
      <c r="V2265">
        <f t="shared" si="288"/>
        <v>60</v>
      </c>
      <c r="W2265" s="21" t="str">
        <f t="shared" si="289"/>
        <v xml:space="preserve"> </v>
      </c>
      <c r="X2265" s="21" t="str">
        <f t="shared" si="290"/>
        <v xml:space="preserve"> </v>
      </c>
    </row>
    <row r="2266" spans="1:24" ht="57.6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283"/>
        <v>42513.125</v>
      </c>
      <c r="K2266">
        <v>1462543114</v>
      </c>
      <c r="L2266" s="10">
        <f t="shared" si="284"/>
        <v>42496.582337962958</v>
      </c>
      <c r="M2266" s="11">
        <f t="shared" si="285"/>
        <v>16.542662037041737</v>
      </c>
      <c r="N2266" t="b">
        <v>0</v>
      </c>
      <c r="O2266" s="9">
        <f t="shared" si="286"/>
        <v>1.8003333333333333</v>
      </c>
      <c r="P2266" s="14">
        <f t="shared" si="287"/>
        <v>24.274157303370785</v>
      </c>
      <c r="Q2266" s="14" t="s">
        <v>8337</v>
      </c>
      <c r="R2266" s="14" t="s">
        <v>8355</v>
      </c>
      <c r="S2266">
        <v>445</v>
      </c>
      <c r="T2266" t="b">
        <v>1</v>
      </c>
      <c r="U2266" t="s">
        <v>8297</v>
      </c>
      <c r="V2266">
        <f t="shared" si="288"/>
        <v>445</v>
      </c>
      <c r="W2266" s="21" t="str">
        <f t="shared" si="289"/>
        <v xml:space="preserve"> </v>
      </c>
      <c r="X2266" s="21" t="str">
        <f t="shared" si="290"/>
        <v xml:space="preserve"> </v>
      </c>
    </row>
    <row r="2267" spans="1:24" ht="43.2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283"/>
        <v>42696.853090277778</v>
      </c>
      <c r="K2267">
        <v>1479241707</v>
      </c>
      <c r="L2267" s="10">
        <f t="shared" si="284"/>
        <v>42689.853090277778</v>
      </c>
      <c r="M2267" s="11">
        <f t="shared" si="285"/>
        <v>7</v>
      </c>
      <c r="N2267" t="b">
        <v>0</v>
      </c>
      <c r="O2267" s="9">
        <f t="shared" si="286"/>
        <v>2.9849999999999999</v>
      </c>
      <c r="P2267" s="14">
        <f t="shared" si="287"/>
        <v>35.117647058823529</v>
      </c>
      <c r="Q2267" s="14" t="s">
        <v>8337</v>
      </c>
      <c r="R2267" s="14" t="s">
        <v>8355</v>
      </c>
      <c r="S2267">
        <v>17</v>
      </c>
      <c r="T2267" t="b">
        <v>1</v>
      </c>
      <c r="U2267" t="s">
        <v>8297</v>
      </c>
      <c r="V2267">
        <f t="shared" si="288"/>
        <v>17</v>
      </c>
      <c r="W2267" s="21" t="str">
        <f t="shared" si="289"/>
        <v xml:space="preserve"> </v>
      </c>
      <c r="X2267" s="21" t="str">
        <f t="shared" si="290"/>
        <v xml:space="preserve"> </v>
      </c>
    </row>
    <row r="2268" spans="1:24" ht="43.2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283"/>
        <v>42487.083333333328</v>
      </c>
      <c r="K2268">
        <v>1460235592</v>
      </c>
      <c r="L2268" s="10">
        <f t="shared" si="284"/>
        <v>42469.874907407408</v>
      </c>
      <c r="M2268" s="11">
        <f t="shared" si="285"/>
        <v>17.208425925920892</v>
      </c>
      <c r="N2268" t="b">
        <v>0</v>
      </c>
      <c r="O2268" s="9">
        <f t="shared" si="286"/>
        <v>3.2026666666666666</v>
      </c>
      <c r="P2268" s="14">
        <f t="shared" si="287"/>
        <v>24.762886597938145</v>
      </c>
      <c r="Q2268" s="14" t="s">
        <v>8337</v>
      </c>
      <c r="R2268" s="14" t="s">
        <v>8355</v>
      </c>
      <c r="S2268">
        <v>194</v>
      </c>
      <c r="T2268" t="b">
        <v>1</v>
      </c>
      <c r="U2268" t="s">
        <v>8297</v>
      </c>
      <c r="V2268">
        <f t="shared" si="288"/>
        <v>194</v>
      </c>
      <c r="W2268" s="21" t="str">
        <f t="shared" si="289"/>
        <v xml:space="preserve"> </v>
      </c>
      <c r="X2268" s="21" t="str">
        <f t="shared" si="290"/>
        <v xml:space="preserve"> </v>
      </c>
    </row>
    <row r="2269" spans="1:24" ht="43.2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283"/>
        <v>41994.041666666672</v>
      </c>
      <c r="K2269">
        <v>1416945297</v>
      </c>
      <c r="L2269" s="10">
        <f t="shared" si="284"/>
        <v>41968.829826388886</v>
      </c>
      <c r="M2269" s="11">
        <f t="shared" si="285"/>
        <v>25.211840277785086</v>
      </c>
      <c r="N2269" t="b">
        <v>0</v>
      </c>
      <c r="O2269" s="9">
        <f t="shared" si="286"/>
        <v>3.80525</v>
      </c>
      <c r="P2269" s="14">
        <f t="shared" si="287"/>
        <v>188.37871287128712</v>
      </c>
      <c r="Q2269" s="14" t="s">
        <v>8337</v>
      </c>
      <c r="R2269" s="14" t="s">
        <v>8355</v>
      </c>
      <c r="S2269">
        <v>404</v>
      </c>
      <c r="T2269" t="b">
        <v>1</v>
      </c>
      <c r="U2269" t="s">
        <v>8297</v>
      </c>
      <c r="V2269">
        <f t="shared" si="288"/>
        <v>404</v>
      </c>
      <c r="W2269" s="21" t="str">
        <f t="shared" si="289"/>
        <v xml:space="preserve"> </v>
      </c>
      <c r="X2269" s="21" t="str">
        <f t="shared" si="290"/>
        <v xml:space="preserve"> </v>
      </c>
    </row>
    <row r="2270" spans="1:24" ht="43.2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283"/>
        <v>42806.082349537035</v>
      </c>
      <c r="K2270">
        <v>1486691915</v>
      </c>
      <c r="L2270" s="10">
        <f t="shared" si="284"/>
        <v>42776.082349537035</v>
      </c>
      <c r="M2270" s="11">
        <f t="shared" si="285"/>
        <v>30</v>
      </c>
      <c r="N2270" t="b">
        <v>0</v>
      </c>
      <c r="O2270" s="9">
        <f t="shared" si="286"/>
        <v>1.026</v>
      </c>
      <c r="P2270" s="14">
        <f t="shared" si="287"/>
        <v>148.08247422680412</v>
      </c>
      <c r="Q2270" s="14" t="s">
        <v>8337</v>
      </c>
      <c r="R2270" s="14" t="s">
        <v>8355</v>
      </c>
      <c r="S2270">
        <v>194</v>
      </c>
      <c r="T2270" t="b">
        <v>1</v>
      </c>
      <c r="U2270" t="s">
        <v>8297</v>
      </c>
      <c r="V2270">
        <f t="shared" si="288"/>
        <v>194</v>
      </c>
      <c r="W2270" s="21" t="str">
        <f t="shared" si="289"/>
        <v xml:space="preserve"> </v>
      </c>
      <c r="X2270" s="21" t="str">
        <f t="shared" si="290"/>
        <v xml:space="preserve"> </v>
      </c>
    </row>
    <row r="2271" spans="1:24" ht="43.2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283"/>
        <v>42801.208333333328</v>
      </c>
      <c r="K2271">
        <v>1486745663</v>
      </c>
      <c r="L2271" s="10">
        <f t="shared" si="284"/>
        <v>42776.704432870371</v>
      </c>
      <c r="M2271" s="11">
        <f t="shared" si="285"/>
        <v>24.503900462957972</v>
      </c>
      <c r="N2271" t="b">
        <v>0</v>
      </c>
      <c r="O2271" s="9">
        <f t="shared" si="286"/>
        <v>18.016400000000001</v>
      </c>
      <c r="P2271" s="14">
        <f t="shared" si="287"/>
        <v>49.934589800443462</v>
      </c>
      <c r="Q2271" s="14" t="s">
        <v>8337</v>
      </c>
      <c r="R2271" s="14" t="s">
        <v>8355</v>
      </c>
      <c r="S2271">
        <v>902</v>
      </c>
      <c r="T2271" t="b">
        <v>1</v>
      </c>
      <c r="U2271" t="s">
        <v>8297</v>
      </c>
      <c r="V2271">
        <f t="shared" si="288"/>
        <v>902</v>
      </c>
      <c r="W2271" s="21" t="str">
        <f t="shared" si="289"/>
        <v xml:space="preserve"> </v>
      </c>
      <c r="X2271" s="21" t="str">
        <f t="shared" si="290"/>
        <v xml:space="preserve"> </v>
      </c>
    </row>
    <row r="2272" spans="1:24" ht="43.2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283"/>
        <v>42745.915972222225</v>
      </c>
      <c r="K2272">
        <v>1482353513</v>
      </c>
      <c r="L2272" s="10">
        <f t="shared" si="284"/>
        <v>42725.869363425925</v>
      </c>
      <c r="M2272" s="11">
        <f t="shared" si="285"/>
        <v>20.046608796299552</v>
      </c>
      <c r="N2272" t="b">
        <v>0</v>
      </c>
      <c r="O2272" s="9">
        <f t="shared" si="286"/>
        <v>7.2024800000000004</v>
      </c>
      <c r="P2272" s="14">
        <f t="shared" si="287"/>
        <v>107.82155688622754</v>
      </c>
      <c r="Q2272" s="14" t="s">
        <v>8337</v>
      </c>
      <c r="R2272" s="14" t="s">
        <v>8355</v>
      </c>
      <c r="S2272">
        <v>1670</v>
      </c>
      <c r="T2272" t="b">
        <v>1</v>
      </c>
      <c r="U2272" t="s">
        <v>8297</v>
      </c>
      <c r="V2272">
        <f t="shared" si="288"/>
        <v>1670</v>
      </c>
      <c r="W2272" s="21" t="str">
        <f t="shared" si="289"/>
        <v xml:space="preserve"> </v>
      </c>
      <c r="X2272" s="21" t="str">
        <f t="shared" si="290"/>
        <v xml:space="preserve"> </v>
      </c>
    </row>
    <row r="2273" spans="1:24" ht="43.2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283"/>
        <v>42714.000046296293</v>
      </c>
      <c r="K2273">
        <v>1478736004</v>
      </c>
      <c r="L2273" s="10">
        <f t="shared" si="284"/>
        <v>42684.000046296293</v>
      </c>
      <c r="M2273" s="11">
        <f t="shared" si="285"/>
        <v>30</v>
      </c>
      <c r="N2273" t="b">
        <v>0</v>
      </c>
      <c r="O2273" s="9">
        <f t="shared" si="286"/>
        <v>2.8309000000000002</v>
      </c>
      <c r="P2273" s="14">
        <f t="shared" si="287"/>
        <v>42.63403614457831</v>
      </c>
      <c r="Q2273" s="14" t="s">
        <v>8337</v>
      </c>
      <c r="R2273" s="14" t="s">
        <v>8355</v>
      </c>
      <c r="S2273">
        <v>1328</v>
      </c>
      <c r="T2273" t="b">
        <v>1</v>
      </c>
      <c r="U2273" t="s">
        <v>8297</v>
      </c>
      <c r="V2273">
        <f t="shared" si="288"/>
        <v>1328</v>
      </c>
      <c r="W2273" s="21" t="str">
        <f t="shared" si="289"/>
        <v xml:space="preserve"> </v>
      </c>
      <c r="X2273" s="21" t="str">
        <f t="shared" si="290"/>
        <v xml:space="preserve"> </v>
      </c>
    </row>
    <row r="2274" spans="1:24" ht="43.2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283"/>
        <v>42345.699490740735</v>
      </c>
      <c r="K2274">
        <v>1446914836</v>
      </c>
      <c r="L2274" s="10">
        <f t="shared" si="284"/>
        <v>42315.699490740735</v>
      </c>
      <c r="M2274" s="11">
        <f t="shared" si="285"/>
        <v>30</v>
      </c>
      <c r="N2274" t="b">
        <v>0</v>
      </c>
      <c r="O2274" s="9">
        <f t="shared" si="286"/>
        <v>13.566000000000001</v>
      </c>
      <c r="P2274" s="14">
        <f t="shared" si="287"/>
        <v>14.370762711864407</v>
      </c>
      <c r="Q2274" s="14" t="s">
        <v>8337</v>
      </c>
      <c r="R2274" s="14" t="s">
        <v>8355</v>
      </c>
      <c r="S2274">
        <v>944</v>
      </c>
      <c r="T2274" t="b">
        <v>1</v>
      </c>
      <c r="U2274" t="s">
        <v>8297</v>
      </c>
      <c r="V2274">
        <f t="shared" si="288"/>
        <v>944</v>
      </c>
      <c r="W2274" s="21" t="str">
        <f t="shared" si="289"/>
        <v xml:space="preserve"> </v>
      </c>
      <c r="X2274" s="21" t="str">
        <f t="shared" si="290"/>
        <v xml:space="preserve"> </v>
      </c>
    </row>
    <row r="2275" spans="1:24" ht="43.2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283"/>
        <v>42806.507430555561</v>
      </c>
      <c r="K2275">
        <v>1487164242</v>
      </c>
      <c r="L2275" s="10">
        <f t="shared" si="284"/>
        <v>42781.549097222218</v>
      </c>
      <c r="M2275" s="11">
        <f t="shared" si="285"/>
        <v>24.958333333343035</v>
      </c>
      <c r="N2275" t="b">
        <v>0</v>
      </c>
      <c r="O2275" s="9">
        <f t="shared" si="286"/>
        <v>2.2035999999999998</v>
      </c>
      <c r="P2275" s="14">
        <f t="shared" si="287"/>
        <v>37.476190476190474</v>
      </c>
      <c r="Q2275" s="14" t="s">
        <v>8337</v>
      </c>
      <c r="R2275" s="14" t="s">
        <v>8355</v>
      </c>
      <c r="S2275">
        <v>147</v>
      </c>
      <c r="T2275" t="b">
        <v>1</v>
      </c>
      <c r="U2275" t="s">
        <v>8297</v>
      </c>
      <c r="V2275">
        <f t="shared" si="288"/>
        <v>147</v>
      </c>
      <c r="W2275" s="21" t="str">
        <f t="shared" si="289"/>
        <v xml:space="preserve"> </v>
      </c>
      <c r="X2275" s="21" t="str">
        <f t="shared" si="290"/>
        <v xml:space="preserve"> </v>
      </c>
    </row>
    <row r="2276" spans="1:24" ht="57.6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283"/>
        <v>41693.500659722224</v>
      </c>
      <c r="K2276">
        <v>1390564857</v>
      </c>
      <c r="L2276" s="10">
        <f t="shared" si="284"/>
        <v>41663.500659722224</v>
      </c>
      <c r="M2276" s="11">
        <f t="shared" si="285"/>
        <v>30</v>
      </c>
      <c r="N2276" t="b">
        <v>0</v>
      </c>
      <c r="O2276" s="9">
        <f t="shared" si="286"/>
        <v>1.196</v>
      </c>
      <c r="P2276" s="14">
        <f t="shared" si="287"/>
        <v>30.202020202020201</v>
      </c>
      <c r="Q2276" s="14" t="s">
        <v>8337</v>
      </c>
      <c r="R2276" s="14" t="s">
        <v>8355</v>
      </c>
      <c r="S2276">
        <v>99</v>
      </c>
      <c r="T2276" t="b">
        <v>1</v>
      </c>
      <c r="U2276" t="s">
        <v>8297</v>
      </c>
      <c r="V2276">
        <f t="shared" si="288"/>
        <v>99</v>
      </c>
      <c r="W2276" s="21" t="str">
        <f t="shared" si="289"/>
        <v xml:space="preserve"> </v>
      </c>
      <c r="X2276" s="21" t="str">
        <f t="shared" si="290"/>
        <v xml:space="preserve"> </v>
      </c>
    </row>
    <row r="2277" spans="1:24" ht="43.2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283"/>
        <v>41995.616655092599</v>
      </c>
      <c r="K2277">
        <v>1416667679</v>
      </c>
      <c r="L2277" s="10">
        <f t="shared" si="284"/>
        <v>41965.616655092599</v>
      </c>
      <c r="M2277" s="11">
        <f t="shared" si="285"/>
        <v>30</v>
      </c>
      <c r="N2277" t="b">
        <v>0</v>
      </c>
      <c r="O2277" s="9">
        <f t="shared" si="286"/>
        <v>4.0776923076923079</v>
      </c>
      <c r="P2277" s="14">
        <f t="shared" si="287"/>
        <v>33.550632911392405</v>
      </c>
      <c r="Q2277" s="14" t="s">
        <v>8337</v>
      </c>
      <c r="R2277" s="14" t="s">
        <v>8355</v>
      </c>
      <c r="S2277">
        <v>79</v>
      </c>
      <c r="T2277" t="b">
        <v>1</v>
      </c>
      <c r="U2277" t="s">
        <v>8297</v>
      </c>
      <c r="V2277">
        <f t="shared" si="288"/>
        <v>79</v>
      </c>
      <c r="W2277" s="21" t="str">
        <f t="shared" si="289"/>
        <v xml:space="preserve"> </v>
      </c>
      <c r="X2277" s="21" t="str">
        <f t="shared" si="290"/>
        <v xml:space="preserve"> </v>
      </c>
    </row>
    <row r="2278" spans="1:24" ht="57.6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283"/>
        <v>41644.651493055557</v>
      </c>
      <c r="K2278">
        <v>1386344289</v>
      </c>
      <c r="L2278" s="10">
        <f t="shared" si="284"/>
        <v>41614.651493055557</v>
      </c>
      <c r="M2278" s="11">
        <f t="shared" si="285"/>
        <v>30</v>
      </c>
      <c r="N2278" t="b">
        <v>0</v>
      </c>
      <c r="O2278" s="9">
        <f t="shared" si="286"/>
        <v>1.0581826105905425</v>
      </c>
      <c r="P2278" s="14">
        <f t="shared" si="287"/>
        <v>64.74666666666667</v>
      </c>
      <c r="Q2278" s="14" t="s">
        <v>8337</v>
      </c>
      <c r="R2278" s="14" t="s">
        <v>8355</v>
      </c>
      <c r="S2278">
        <v>75</v>
      </c>
      <c r="T2278" t="b">
        <v>1</v>
      </c>
      <c r="U2278" t="s">
        <v>8297</v>
      </c>
      <c r="V2278">
        <f t="shared" si="288"/>
        <v>75</v>
      </c>
      <c r="W2278" s="21" t="str">
        <f t="shared" si="289"/>
        <v xml:space="preserve"> </v>
      </c>
      <c r="X2278" s="21" t="str">
        <f t="shared" si="290"/>
        <v xml:space="preserve"> </v>
      </c>
    </row>
    <row r="2279" spans="1:24" ht="43.2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283"/>
        <v>40966.678506944445</v>
      </c>
      <c r="K2279">
        <v>1327767423</v>
      </c>
      <c r="L2279" s="10">
        <f t="shared" si="284"/>
        <v>40936.678506944445</v>
      </c>
      <c r="M2279" s="11">
        <f t="shared" si="285"/>
        <v>30</v>
      </c>
      <c r="N2279" t="b">
        <v>0</v>
      </c>
      <c r="O2279" s="9">
        <f t="shared" si="286"/>
        <v>1.4108235294117648</v>
      </c>
      <c r="P2279" s="14">
        <f t="shared" si="287"/>
        <v>57.932367149758456</v>
      </c>
      <c r="Q2279" s="14" t="s">
        <v>8337</v>
      </c>
      <c r="R2279" s="14" t="s">
        <v>8355</v>
      </c>
      <c r="S2279">
        <v>207</v>
      </c>
      <c r="T2279" t="b">
        <v>1</v>
      </c>
      <c r="U2279" t="s">
        <v>8297</v>
      </c>
      <c r="V2279">
        <f t="shared" si="288"/>
        <v>207</v>
      </c>
      <c r="W2279" s="21" t="str">
        <f t="shared" si="289"/>
        <v xml:space="preserve"> </v>
      </c>
      <c r="X2279" s="21" t="str">
        <f t="shared" si="290"/>
        <v xml:space="preserve"> </v>
      </c>
    </row>
    <row r="2280" spans="1:24" ht="28.8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283"/>
        <v>42372.957638888889</v>
      </c>
      <c r="K2280">
        <v>1448902867</v>
      </c>
      <c r="L2280" s="10">
        <f t="shared" si="284"/>
        <v>42338.709108796291</v>
      </c>
      <c r="M2280" s="11">
        <f t="shared" si="285"/>
        <v>34.24853009259823</v>
      </c>
      <c r="N2280" t="b">
        <v>0</v>
      </c>
      <c r="O2280" s="9">
        <f t="shared" si="286"/>
        <v>2.7069999999999999</v>
      </c>
      <c r="P2280" s="14">
        <f t="shared" si="287"/>
        <v>53.078431372549019</v>
      </c>
      <c r="Q2280" s="14" t="s">
        <v>8337</v>
      </c>
      <c r="R2280" s="14" t="s">
        <v>8355</v>
      </c>
      <c r="S2280">
        <v>102</v>
      </c>
      <c r="T2280" t="b">
        <v>1</v>
      </c>
      <c r="U2280" t="s">
        <v>8297</v>
      </c>
      <c r="V2280">
        <f t="shared" si="288"/>
        <v>102</v>
      </c>
      <c r="W2280" s="21" t="str">
        <f t="shared" si="289"/>
        <v xml:space="preserve"> </v>
      </c>
      <c r="X2280" s="21" t="str">
        <f t="shared" si="290"/>
        <v xml:space="preserve"> </v>
      </c>
    </row>
    <row r="2281" spans="1:24" ht="43.2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283"/>
        <v>42039.166666666672</v>
      </c>
      <c r="K2281">
        <v>1421436099</v>
      </c>
      <c r="L2281" s="10">
        <f t="shared" si="284"/>
        <v>42020.806701388887</v>
      </c>
      <c r="M2281" s="11">
        <f t="shared" si="285"/>
        <v>18.359965277784795</v>
      </c>
      <c r="N2281" t="b">
        <v>0</v>
      </c>
      <c r="O2281" s="9">
        <f t="shared" si="286"/>
        <v>1.538</v>
      </c>
      <c r="P2281" s="14">
        <f t="shared" si="287"/>
        <v>48.0625</v>
      </c>
      <c r="Q2281" s="14" t="s">
        <v>8337</v>
      </c>
      <c r="R2281" s="14" t="s">
        <v>8355</v>
      </c>
      <c r="S2281">
        <v>32</v>
      </c>
      <c r="T2281" t="b">
        <v>1</v>
      </c>
      <c r="U2281" t="s">
        <v>8297</v>
      </c>
      <c r="V2281">
        <f t="shared" si="288"/>
        <v>32</v>
      </c>
      <c r="W2281" s="21" t="str">
        <f t="shared" si="289"/>
        <v xml:space="preserve"> </v>
      </c>
      <c r="X2281" s="21" t="str">
        <f t="shared" si="290"/>
        <v xml:space="preserve"> </v>
      </c>
    </row>
    <row r="2282" spans="1:24" ht="57.6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283"/>
        <v>42264.624895833331</v>
      </c>
      <c r="K2282">
        <v>1439909991</v>
      </c>
      <c r="L2282" s="10">
        <f t="shared" si="284"/>
        <v>42234.624895833331</v>
      </c>
      <c r="M2282" s="11">
        <f t="shared" si="285"/>
        <v>30</v>
      </c>
      <c r="N2282" t="b">
        <v>0</v>
      </c>
      <c r="O2282" s="9">
        <f t="shared" si="286"/>
        <v>4.0357653061224488</v>
      </c>
      <c r="P2282" s="14">
        <f t="shared" si="287"/>
        <v>82.396874999999994</v>
      </c>
      <c r="Q2282" s="14" t="s">
        <v>8337</v>
      </c>
      <c r="R2282" s="14" t="s">
        <v>8355</v>
      </c>
      <c r="S2282">
        <v>480</v>
      </c>
      <c r="T2282" t="b">
        <v>1</v>
      </c>
      <c r="U2282" t="s">
        <v>8297</v>
      </c>
      <c r="V2282">
        <f t="shared" si="288"/>
        <v>480</v>
      </c>
      <c r="W2282" s="21" t="str">
        <f t="shared" si="289"/>
        <v xml:space="preserve"> </v>
      </c>
      <c r="X2282" s="21" t="str">
        <f t="shared" si="290"/>
        <v xml:space="preserve"> </v>
      </c>
    </row>
    <row r="2283" spans="1:24" ht="43.2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283"/>
        <v>40749.284722222219</v>
      </c>
      <c r="K2283">
        <v>1306219897</v>
      </c>
      <c r="L2283" s="10">
        <f t="shared" si="284"/>
        <v>40687.285844907405</v>
      </c>
      <c r="M2283" s="11">
        <f t="shared" si="285"/>
        <v>61.998877314814308</v>
      </c>
      <c r="N2283" t="b">
        <v>0</v>
      </c>
      <c r="O2283" s="9">
        <f t="shared" si="286"/>
        <v>1.85</v>
      </c>
      <c r="P2283" s="14">
        <f t="shared" si="287"/>
        <v>50.454545454545453</v>
      </c>
      <c r="Q2283" s="14" t="s">
        <v>8329</v>
      </c>
      <c r="R2283" s="14" t="s">
        <v>8330</v>
      </c>
      <c r="S2283">
        <v>11</v>
      </c>
      <c r="T2283" t="b">
        <v>1</v>
      </c>
      <c r="U2283" t="s">
        <v>8276</v>
      </c>
      <c r="V2283">
        <f t="shared" si="288"/>
        <v>11</v>
      </c>
      <c r="W2283" s="21" t="str">
        <f t="shared" si="289"/>
        <v xml:space="preserve"> </v>
      </c>
      <c r="X2283" s="21" t="str">
        <f t="shared" si="290"/>
        <v xml:space="preserve"> </v>
      </c>
    </row>
    <row r="2284" spans="1:24" ht="28.8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283"/>
        <v>42383.17460648148</v>
      </c>
      <c r="K2284">
        <v>1447560686</v>
      </c>
      <c r="L2284" s="10">
        <f t="shared" si="284"/>
        <v>42323.17460648148</v>
      </c>
      <c r="M2284" s="11">
        <f t="shared" si="285"/>
        <v>60</v>
      </c>
      <c r="N2284" t="b">
        <v>0</v>
      </c>
      <c r="O2284" s="9">
        <f t="shared" si="286"/>
        <v>1.8533333333333333</v>
      </c>
      <c r="P2284" s="14">
        <f t="shared" si="287"/>
        <v>115.83333333333333</v>
      </c>
      <c r="Q2284" s="14" t="s">
        <v>8329</v>
      </c>
      <c r="R2284" s="14" t="s">
        <v>8330</v>
      </c>
      <c r="S2284">
        <v>12</v>
      </c>
      <c r="T2284" t="b">
        <v>1</v>
      </c>
      <c r="U2284" t="s">
        <v>8276</v>
      </c>
      <c r="V2284">
        <f t="shared" si="288"/>
        <v>12</v>
      </c>
      <c r="W2284" s="21" t="str">
        <f t="shared" si="289"/>
        <v xml:space="preserve"> </v>
      </c>
      <c r="X2284" s="21" t="str">
        <f t="shared" si="290"/>
        <v xml:space="preserve"> </v>
      </c>
    </row>
    <row r="2285" spans="1:24" ht="43.2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283"/>
        <v>41038.083379629628</v>
      </c>
      <c r="K2285">
        <v>1331348404</v>
      </c>
      <c r="L2285" s="10">
        <f t="shared" si="284"/>
        <v>40978.125046296293</v>
      </c>
      <c r="M2285" s="11">
        <f t="shared" si="285"/>
        <v>59.958333333335759</v>
      </c>
      <c r="N2285" t="b">
        <v>0</v>
      </c>
      <c r="O2285" s="9">
        <f t="shared" si="286"/>
        <v>1.0085533333333332</v>
      </c>
      <c r="P2285" s="14">
        <f t="shared" si="287"/>
        <v>63.03458333333333</v>
      </c>
      <c r="Q2285" s="14" t="s">
        <v>8329</v>
      </c>
      <c r="R2285" s="14" t="s">
        <v>8330</v>
      </c>
      <c r="S2285">
        <v>48</v>
      </c>
      <c r="T2285" t="b">
        <v>1</v>
      </c>
      <c r="U2285" t="s">
        <v>8276</v>
      </c>
      <c r="V2285">
        <f t="shared" si="288"/>
        <v>48</v>
      </c>
      <c r="W2285" s="21" t="str">
        <f t="shared" si="289"/>
        <v xml:space="preserve"> </v>
      </c>
      <c r="X2285" s="21" t="str">
        <f t="shared" si="290"/>
        <v xml:space="preserve"> </v>
      </c>
    </row>
    <row r="2286" spans="1:24" ht="28.8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283"/>
        <v>40614.166666666664</v>
      </c>
      <c r="K2286">
        <v>1297451245</v>
      </c>
      <c r="L2286" s="10">
        <f t="shared" si="284"/>
        <v>40585.796817129631</v>
      </c>
      <c r="M2286" s="11">
        <f t="shared" si="285"/>
        <v>28.369849537033588</v>
      </c>
      <c r="N2286" t="b">
        <v>0</v>
      </c>
      <c r="O2286" s="9">
        <f t="shared" si="286"/>
        <v>1.0622116666666668</v>
      </c>
      <c r="P2286" s="14">
        <f t="shared" si="287"/>
        <v>108.02152542372882</v>
      </c>
      <c r="Q2286" s="14" t="s">
        <v>8329</v>
      </c>
      <c r="R2286" s="14" t="s">
        <v>8330</v>
      </c>
      <c r="S2286">
        <v>59</v>
      </c>
      <c r="T2286" t="b">
        <v>1</v>
      </c>
      <c r="U2286" t="s">
        <v>8276</v>
      </c>
      <c r="V2286">
        <f t="shared" si="288"/>
        <v>59</v>
      </c>
      <c r="W2286" s="21" t="str">
        <f t="shared" si="289"/>
        <v xml:space="preserve"> </v>
      </c>
      <c r="X2286" s="21" t="str">
        <f t="shared" si="290"/>
        <v xml:space="preserve"> </v>
      </c>
    </row>
    <row r="2287" spans="1:24" ht="43.2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283"/>
        <v>41089.185682870368</v>
      </c>
      <c r="K2287">
        <v>1338352043</v>
      </c>
      <c r="L2287" s="10">
        <f t="shared" si="284"/>
        <v>41059.185682870368</v>
      </c>
      <c r="M2287" s="11">
        <f t="shared" si="285"/>
        <v>30</v>
      </c>
      <c r="N2287" t="b">
        <v>0</v>
      </c>
      <c r="O2287" s="9">
        <f t="shared" si="286"/>
        <v>1.2136666666666667</v>
      </c>
      <c r="P2287" s="14">
        <f t="shared" si="287"/>
        <v>46.088607594936711</v>
      </c>
      <c r="Q2287" s="14" t="s">
        <v>8329</v>
      </c>
      <c r="R2287" s="14" t="s">
        <v>8330</v>
      </c>
      <c r="S2287">
        <v>79</v>
      </c>
      <c r="T2287" t="b">
        <v>1</v>
      </c>
      <c r="U2287" t="s">
        <v>8276</v>
      </c>
      <c r="V2287">
        <f t="shared" si="288"/>
        <v>79</v>
      </c>
      <c r="W2287" s="21" t="str">
        <f t="shared" si="289"/>
        <v xml:space="preserve"> </v>
      </c>
      <c r="X2287" s="21" t="str">
        <f t="shared" si="290"/>
        <v xml:space="preserve"> </v>
      </c>
    </row>
    <row r="2288" spans="1:24" ht="43.2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283"/>
        <v>41523.165972222225</v>
      </c>
      <c r="K2288">
        <v>1376003254</v>
      </c>
      <c r="L2288" s="10">
        <f t="shared" si="284"/>
        <v>41494.963587962964</v>
      </c>
      <c r="M2288" s="11">
        <f t="shared" si="285"/>
        <v>28.202384259260725</v>
      </c>
      <c r="N2288" t="b">
        <v>0</v>
      </c>
      <c r="O2288" s="9">
        <f t="shared" si="286"/>
        <v>1.0006666666666666</v>
      </c>
      <c r="P2288" s="14">
        <f t="shared" si="287"/>
        <v>107.21428571428571</v>
      </c>
      <c r="Q2288" s="14" t="s">
        <v>8329</v>
      </c>
      <c r="R2288" s="14" t="s">
        <v>8330</v>
      </c>
      <c r="S2288">
        <v>14</v>
      </c>
      <c r="T2288" t="b">
        <v>1</v>
      </c>
      <c r="U2288" t="s">
        <v>8276</v>
      </c>
      <c r="V2288">
        <f t="shared" si="288"/>
        <v>14</v>
      </c>
      <c r="W2288" s="21" t="str">
        <f t="shared" si="289"/>
        <v xml:space="preserve"> </v>
      </c>
      <c r="X2288" s="21" t="str">
        <f t="shared" si="290"/>
        <v xml:space="preserve"> </v>
      </c>
    </row>
    <row r="2289" spans="1:24" ht="43.2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283"/>
        <v>41813.667361111111</v>
      </c>
      <c r="K2289">
        <v>1401724860</v>
      </c>
      <c r="L2289" s="10">
        <f t="shared" si="284"/>
        <v>41792.667361111111</v>
      </c>
      <c r="M2289" s="11">
        <f t="shared" si="285"/>
        <v>21</v>
      </c>
      <c r="N2289" t="b">
        <v>0</v>
      </c>
      <c r="O2289" s="9">
        <f t="shared" si="286"/>
        <v>1.1997755555555556</v>
      </c>
      <c r="P2289" s="14">
        <f t="shared" si="287"/>
        <v>50.9338679245283</v>
      </c>
      <c r="Q2289" s="14" t="s">
        <v>8329</v>
      </c>
      <c r="R2289" s="14" t="s">
        <v>8330</v>
      </c>
      <c r="S2289">
        <v>106</v>
      </c>
      <c r="T2289" t="b">
        <v>1</v>
      </c>
      <c r="U2289" t="s">
        <v>8276</v>
      </c>
      <c r="V2289">
        <f t="shared" si="288"/>
        <v>106</v>
      </c>
      <c r="W2289" s="21" t="str">
        <f t="shared" si="289"/>
        <v xml:space="preserve"> </v>
      </c>
      <c r="X2289" s="21" t="str">
        <f t="shared" si="290"/>
        <v xml:space="preserve"> </v>
      </c>
    </row>
    <row r="2290" spans="1:24" ht="43.2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283"/>
        <v>41086.75</v>
      </c>
      <c r="K2290">
        <v>1339098689</v>
      </c>
      <c r="L2290" s="10">
        <f t="shared" si="284"/>
        <v>41067.827418981484</v>
      </c>
      <c r="M2290" s="11">
        <f t="shared" si="285"/>
        <v>18.922581018516212</v>
      </c>
      <c r="N2290" t="b">
        <v>0</v>
      </c>
      <c r="O2290" s="9">
        <f t="shared" si="286"/>
        <v>1.0009999999999999</v>
      </c>
      <c r="P2290" s="14">
        <f t="shared" si="287"/>
        <v>40.04</v>
      </c>
      <c r="Q2290" s="14" t="s">
        <v>8329</v>
      </c>
      <c r="R2290" s="14" t="s">
        <v>8330</v>
      </c>
      <c r="S2290">
        <v>25</v>
      </c>
      <c r="T2290" t="b">
        <v>1</v>
      </c>
      <c r="U2290" t="s">
        <v>8276</v>
      </c>
      <c r="V2290">
        <f t="shared" si="288"/>
        <v>25</v>
      </c>
      <c r="W2290" s="21" t="str">
        <f t="shared" si="289"/>
        <v xml:space="preserve"> </v>
      </c>
      <c r="X2290" s="21" t="str">
        <f t="shared" si="290"/>
        <v xml:space="preserve"> </v>
      </c>
    </row>
    <row r="2291" spans="1:24" ht="43.2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283"/>
        <v>41614.973611111112</v>
      </c>
      <c r="K2291">
        <v>1382659060</v>
      </c>
      <c r="L2291" s="10">
        <f t="shared" si="284"/>
        <v>41571.998379629629</v>
      </c>
      <c r="M2291" s="11">
        <f t="shared" si="285"/>
        <v>42.975231481483206</v>
      </c>
      <c r="N2291" t="b">
        <v>0</v>
      </c>
      <c r="O2291" s="9">
        <f t="shared" si="286"/>
        <v>1.0740000000000001</v>
      </c>
      <c r="P2291" s="14">
        <f t="shared" si="287"/>
        <v>64.44</v>
      </c>
      <c r="Q2291" s="14" t="s">
        <v>8329</v>
      </c>
      <c r="R2291" s="14" t="s">
        <v>8330</v>
      </c>
      <c r="S2291">
        <v>25</v>
      </c>
      <c r="T2291" t="b">
        <v>1</v>
      </c>
      <c r="U2291" t="s">
        <v>8276</v>
      </c>
      <c r="V2291">
        <f t="shared" si="288"/>
        <v>25</v>
      </c>
      <c r="W2291" s="21" t="str">
        <f t="shared" si="289"/>
        <v xml:space="preserve"> </v>
      </c>
      <c r="X2291" s="21" t="str">
        <f t="shared" si="290"/>
        <v xml:space="preserve"> </v>
      </c>
    </row>
    <row r="2292" spans="1:24" ht="43.2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283"/>
        <v>40148.708333333336</v>
      </c>
      <c r="K2292">
        <v>1252908330</v>
      </c>
      <c r="L2292" s="10">
        <f t="shared" si="284"/>
        <v>40070.253819444442</v>
      </c>
      <c r="M2292" s="11">
        <f t="shared" si="285"/>
        <v>78.454513888893416</v>
      </c>
      <c r="N2292" t="b">
        <v>0</v>
      </c>
      <c r="O2292" s="9">
        <f t="shared" si="286"/>
        <v>1.0406666666666666</v>
      </c>
      <c r="P2292" s="14">
        <f t="shared" si="287"/>
        <v>53.827586206896555</v>
      </c>
      <c r="Q2292" s="14" t="s">
        <v>8329</v>
      </c>
      <c r="R2292" s="14" t="s">
        <v>8330</v>
      </c>
      <c r="S2292">
        <v>29</v>
      </c>
      <c r="T2292" t="b">
        <v>1</v>
      </c>
      <c r="U2292" t="s">
        <v>8276</v>
      </c>
      <c r="V2292">
        <f t="shared" si="288"/>
        <v>29</v>
      </c>
      <c r="W2292" s="21" t="str">
        <f t="shared" si="289"/>
        <v xml:space="preserve"> </v>
      </c>
      <c r="X2292" s="21" t="str">
        <f t="shared" si="290"/>
        <v xml:space="preserve"> </v>
      </c>
    </row>
    <row r="2293" spans="1:24" ht="43.2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283"/>
        <v>41022.166666666664</v>
      </c>
      <c r="K2293">
        <v>1332199618</v>
      </c>
      <c r="L2293" s="10">
        <f t="shared" si="284"/>
        <v>40987.977060185185</v>
      </c>
      <c r="M2293" s="11">
        <f t="shared" si="285"/>
        <v>34.189606481479132</v>
      </c>
      <c r="N2293" t="b">
        <v>0</v>
      </c>
      <c r="O2293" s="9">
        <f t="shared" si="286"/>
        <v>1.728</v>
      </c>
      <c r="P2293" s="14">
        <f t="shared" si="287"/>
        <v>100.46511627906976</v>
      </c>
      <c r="Q2293" s="14" t="s">
        <v>8329</v>
      </c>
      <c r="R2293" s="14" t="s">
        <v>8330</v>
      </c>
      <c r="S2293">
        <v>43</v>
      </c>
      <c r="T2293" t="b">
        <v>1</v>
      </c>
      <c r="U2293" t="s">
        <v>8276</v>
      </c>
      <c r="V2293">
        <f t="shared" si="288"/>
        <v>43</v>
      </c>
      <c r="W2293" s="21" t="str">
        <f t="shared" si="289"/>
        <v xml:space="preserve"> </v>
      </c>
      <c r="X2293" s="21" t="str">
        <f t="shared" si="290"/>
        <v xml:space="preserve"> </v>
      </c>
    </row>
    <row r="2294" spans="1:24" ht="43.2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283"/>
        <v>41017.697638888887</v>
      </c>
      <c r="K2294">
        <v>1332175476</v>
      </c>
      <c r="L2294" s="10">
        <f t="shared" si="284"/>
        <v>40987.697638888887</v>
      </c>
      <c r="M2294" s="11">
        <f t="shared" si="285"/>
        <v>30</v>
      </c>
      <c r="N2294" t="b">
        <v>0</v>
      </c>
      <c r="O2294" s="9">
        <f t="shared" si="286"/>
        <v>1.072505</v>
      </c>
      <c r="P2294" s="14">
        <f t="shared" si="287"/>
        <v>46.630652173913049</v>
      </c>
      <c r="Q2294" s="14" t="s">
        <v>8329</v>
      </c>
      <c r="R2294" s="14" t="s">
        <v>8330</v>
      </c>
      <c r="S2294">
        <v>46</v>
      </c>
      <c r="T2294" t="b">
        <v>1</v>
      </c>
      <c r="U2294" t="s">
        <v>8276</v>
      </c>
      <c r="V2294">
        <f t="shared" si="288"/>
        <v>46</v>
      </c>
      <c r="W2294" s="21" t="str">
        <f t="shared" si="289"/>
        <v xml:space="preserve"> </v>
      </c>
      <c r="X2294" s="21" t="str">
        <f t="shared" si="290"/>
        <v xml:space="preserve"> </v>
      </c>
    </row>
    <row r="2295" spans="1:24" ht="28.8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283"/>
        <v>41177.165972222225</v>
      </c>
      <c r="K2295">
        <v>1346345999</v>
      </c>
      <c r="L2295" s="10">
        <f t="shared" si="284"/>
        <v>41151.708321759259</v>
      </c>
      <c r="M2295" s="11">
        <f t="shared" si="285"/>
        <v>25.45765046296583</v>
      </c>
      <c r="N2295" t="b">
        <v>0</v>
      </c>
      <c r="O2295" s="9">
        <f t="shared" si="286"/>
        <v>1.0823529411764705</v>
      </c>
      <c r="P2295" s="14">
        <f t="shared" si="287"/>
        <v>34.074074074074076</v>
      </c>
      <c r="Q2295" s="14" t="s">
        <v>8329</v>
      </c>
      <c r="R2295" s="14" t="s">
        <v>8330</v>
      </c>
      <c r="S2295">
        <v>27</v>
      </c>
      <c r="T2295" t="b">
        <v>1</v>
      </c>
      <c r="U2295" t="s">
        <v>8276</v>
      </c>
      <c r="V2295">
        <f t="shared" si="288"/>
        <v>27</v>
      </c>
      <c r="W2295" s="21" t="str">
        <f t="shared" si="289"/>
        <v xml:space="preserve"> </v>
      </c>
      <c r="X2295" s="21" t="str">
        <f t="shared" si="290"/>
        <v xml:space="preserve"> </v>
      </c>
    </row>
    <row r="2296" spans="1:24" ht="43.2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283"/>
        <v>41294.72314814815</v>
      </c>
      <c r="K2296">
        <v>1356110480</v>
      </c>
      <c r="L2296" s="10">
        <f t="shared" si="284"/>
        <v>41264.72314814815</v>
      </c>
      <c r="M2296" s="11">
        <f t="shared" si="285"/>
        <v>30</v>
      </c>
      <c r="N2296" t="b">
        <v>0</v>
      </c>
      <c r="O2296" s="9">
        <f t="shared" si="286"/>
        <v>1.4608079999999999</v>
      </c>
      <c r="P2296" s="14">
        <f t="shared" si="287"/>
        <v>65.214642857142863</v>
      </c>
      <c r="Q2296" s="14" t="s">
        <v>8329</v>
      </c>
      <c r="R2296" s="14" t="s">
        <v>8330</v>
      </c>
      <c r="S2296">
        <v>112</v>
      </c>
      <c r="T2296" t="b">
        <v>1</v>
      </c>
      <c r="U2296" t="s">
        <v>8276</v>
      </c>
      <c r="V2296">
        <f t="shared" si="288"/>
        <v>112</v>
      </c>
      <c r="W2296" s="21" t="str">
        <f t="shared" si="289"/>
        <v xml:space="preserve"> </v>
      </c>
      <c r="X2296" s="21" t="str">
        <f t="shared" si="290"/>
        <v xml:space="preserve"> </v>
      </c>
    </row>
    <row r="2297" spans="1:24" ht="57.6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283"/>
        <v>41300.954351851848</v>
      </c>
      <c r="K2297">
        <v>1356648856</v>
      </c>
      <c r="L2297" s="10">
        <f t="shared" si="284"/>
        <v>41270.954351851848</v>
      </c>
      <c r="M2297" s="11">
        <f t="shared" si="285"/>
        <v>30</v>
      </c>
      <c r="N2297" t="b">
        <v>0</v>
      </c>
      <c r="O2297" s="9">
        <f t="shared" si="286"/>
        <v>1.2524999999999999</v>
      </c>
      <c r="P2297" s="14">
        <f t="shared" si="287"/>
        <v>44.205882352941174</v>
      </c>
      <c r="Q2297" s="14" t="s">
        <v>8329</v>
      </c>
      <c r="R2297" s="14" t="s">
        <v>8330</v>
      </c>
      <c r="S2297">
        <v>34</v>
      </c>
      <c r="T2297" t="b">
        <v>1</v>
      </c>
      <c r="U2297" t="s">
        <v>8276</v>
      </c>
      <c r="V2297">
        <f t="shared" si="288"/>
        <v>34</v>
      </c>
      <c r="W2297" s="21" t="str">
        <f t="shared" si="289"/>
        <v xml:space="preserve"> </v>
      </c>
      <c r="X2297" s="21" t="str">
        <f t="shared" si="290"/>
        <v xml:space="preserve"> </v>
      </c>
    </row>
    <row r="2298" spans="1:24" ht="43.2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283"/>
        <v>40962.731782407405</v>
      </c>
      <c r="K2298">
        <v>1326994426</v>
      </c>
      <c r="L2298" s="10">
        <f t="shared" si="284"/>
        <v>40927.731782407405</v>
      </c>
      <c r="M2298" s="11">
        <f t="shared" si="285"/>
        <v>35</v>
      </c>
      <c r="N2298" t="b">
        <v>0</v>
      </c>
      <c r="O2298" s="9">
        <f t="shared" si="286"/>
        <v>1.4907142857142857</v>
      </c>
      <c r="P2298" s="14">
        <f t="shared" si="287"/>
        <v>71.965517241379317</v>
      </c>
      <c r="Q2298" s="14" t="s">
        <v>8329</v>
      </c>
      <c r="R2298" s="14" t="s">
        <v>8330</v>
      </c>
      <c r="S2298">
        <v>145</v>
      </c>
      <c r="T2298" t="b">
        <v>1</v>
      </c>
      <c r="U2298" t="s">
        <v>8276</v>
      </c>
      <c r="V2298">
        <f t="shared" si="288"/>
        <v>145</v>
      </c>
      <c r="W2298" s="21" t="str">
        <f t="shared" si="289"/>
        <v xml:space="preserve"> </v>
      </c>
      <c r="X2298" s="21" t="str">
        <f t="shared" si="290"/>
        <v xml:space="preserve"> </v>
      </c>
    </row>
    <row r="2299" spans="1:24" ht="28.8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283"/>
        <v>40982.165972222225</v>
      </c>
      <c r="K2299">
        <v>1328749249</v>
      </c>
      <c r="L2299" s="10">
        <f t="shared" si="284"/>
        <v>40948.042233796295</v>
      </c>
      <c r="M2299" s="11">
        <f t="shared" si="285"/>
        <v>34.123738425929332</v>
      </c>
      <c r="N2299" t="b">
        <v>0</v>
      </c>
      <c r="O2299" s="9">
        <f t="shared" si="286"/>
        <v>1.006</v>
      </c>
      <c r="P2299" s="14">
        <f t="shared" si="287"/>
        <v>52.94736842105263</v>
      </c>
      <c r="Q2299" s="14" t="s">
        <v>8329</v>
      </c>
      <c r="R2299" s="14" t="s">
        <v>8330</v>
      </c>
      <c r="S2299">
        <v>19</v>
      </c>
      <c r="T2299" t="b">
        <v>1</v>
      </c>
      <c r="U2299" t="s">
        <v>8276</v>
      </c>
      <c r="V2299">
        <f t="shared" si="288"/>
        <v>19</v>
      </c>
      <c r="W2299" s="21" t="str">
        <f t="shared" si="289"/>
        <v xml:space="preserve"> </v>
      </c>
      <c r="X2299" s="21" t="str">
        <f t="shared" si="290"/>
        <v xml:space="preserve"> </v>
      </c>
    </row>
    <row r="2300" spans="1:24" ht="43.2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283"/>
        <v>41724.798993055556</v>
      </c>
      <c r="K2300">
        <v>1393272633</v>
      </c>
      <c r="L2300" s="10">
        <f t="shared" si="284"/>
        <v>41694.84065972222</v>
      </c>
      <c r="M2300" s="11">
        <f t="shared" si="285"/>
        <v>29.958333333335759</v>
      </c>
      <c r="N2300" t="b">
        <v>0</v>
      </c>
      <c r="O2300" s="9">
        <f t="shared" si="286"/>
        <v>1.0507333333333333</v>
      </c>
      <c r="P2300" s="14">
        <f t="shared" si="287"/>
        <v>109.45138888888889</v>
      </c>
      <c r="Q2300" s="14" t="s">
        <v>8329</v>
      </c>
      <c r="R2300" s="14" t="s">
        <v>8330</v>
      </c>
      <c r="S2300">
        <v>288</v>
      </c>
      <c r="T2300" t="b">
        <v>1</v>
      </c>
      <c r="U2300" t="s">
        <v>8276</v>
      </c>
      <c r="V2300">
        <f t="shared" si="288"/>
        <v>288</v>
      </c>
      <c r="W2300" s="21" t="str">
        <f t="shared" si="289"/>
        <v xml:space="preserve"> </v>
      </c>
      <c r="X2300" s="21" t="str">
        <f t="shared" si="290"/>
        <v xml:space="preserve"> </v>
      </c>
    </row>
    <row r="2301" spans="1:24" ht="43.2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283"/>
        <v>40580.032511574071</v>
      </c>
      <c r="K2301">
        <v>1295657209</v>
      </c>
      <c r="L2301" s="10">
        <f t="shared" si="284"/>
        <v>40565.032511574071</v>
      </c>
      <c r="M2301" s="11">
        <f t="shared" si="285"/>
        <v>15</v>
      </c>
      <c r="N2301" t="b">
        <v>0</v>
      </c>
      <c r="O2301" s="9">
        <f t="shared" si="286"/>
        <v>3.5016666666666665</v>
      </c>
      <c r="P2301" s="14">
        <f t="shared" si="287"/>
        <v>75.035714285714292</v>
      </c>
      <c r="Q2301" s="14" t="s">
        <v>8329</v>
      </c>
      <c r="R2301" s="14" t="s">
        <v>8330</v>
      </c>
      <c r="S2301">
        <v>14</v>
      </c>
      <c r="T2301" t="b">
        <v>1</v>
      </c>
      <c r="U2301" t="s">
        <v>8276</v>
      </c>
      <c r="V2301">
        <f t="shared" si="288"/>
        <v>14</v>
      </c>
      <c r="W2301" s="21" t="str">
        <f t="shared" si="289"/>
        <v xml:space="preserve"> </v>
      </c>
      <c r="X2301" s="21" t="str">
        <f t="shared" si="290"/>
        <v xml:space="preserve"> </v>
      </c>
    </row>
    <row r="2302" spans="1:24" ht="43.2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283"/>
        <v>41088.727037037039</v>
      </c>
      <c r="K2302">
        <v>1339694816</v>
      </c>
      <c r="L2302" s="10">
        <f t="shared" si="284"/>
        <v>41074.727037037039</v>
      </c>
      <c r="M2302" s="11">
        <f t="shared" si="285"/>
        <v>14</v>
      </c>
      <c r="N2302" t="b">
        <v>0</v>
      </c>
      <c r="O2302" s="9">
        <f t="shared" si="286"/>
        <v>1.0125</v>
      </c>
      <c r="P2302" s="14">
        <f t="shared" si="287"/>
        <v>115.71428571428571</v>
      </c>
      <c r="Q2302" s="14" t="s">
        <v>8329</v>
      </c>
      <c r="R2302" s="14" t="s">
        <v>8330</v>
      </c>
      <c r="S2302">
        <v>7</v>
      </c>
      <c r="T2302" t="b">
        <v>1</v>
      </c>
      <c r="U2302" t="s">
        <v>8276</v>
      </c>
      <c r="V2302">
        <f t="shared" si="288"/>
        <v>7</v>
      </c>
      <c r="W2302" s="21" t="str">
        <f t="shared" si="289"/>
        <v xml:space="preserve"> </v>
      </c>
      <c r="X2302" s="21" t="str">
        <f t="shared" si="290"/>
        <v xml:space="preserve"> </v>
      </c>
    </row>
    <row r="2303" spans="1:24" ht="28.8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283"/>
        <v>41446.146944444445</v>
      </c>
      <c r="K2303">
        <v>1369193496</v>
      </c>
      <c r="L2303" s="10">
        <f t="shared" si="284"/>
        <v>41416.146944444445</v>
      </c>
      <c r="M2303" s="11">
        <f t="shared" si="285"/>
        <v>30</v>
      </c>
      <c r="N2303" t="b">
        <v>1</v>
      </c>
      <c r="O2303" s="9">
        <f t="shared" si="286"/>
        <v>1.336044</v>
      </c>
      <c r="P2303" s="14">
        <f t="shared" si="287"/>
        <v>31.659810426540286</v>
      </c>
      <c r="Q2303" s="14" t="s">
        <v>8329</v>
      </c>
      <c r="R2303" s="14" t="s">
        <v>8333</v>
      </c>
      <c r="S2303">
        <v>211</v>
      </c>
      <c r="T2303" t="b">
        <v>1</v>
      </c>
      <c r="U2303" t="s">
        <v>8279</v>
      </c>
      <c r="V2303">
        <f t="shared" si="288"/>
        <v>211</v>
      </c>
      <c r="W2303" s="21" t="str">
        <f t="shared" si="289"/>
        <v xml:space="preserve"> </v>
      </c>
      <c r="X2303" s="21" t="str">
        <f t="shared" si="290"/>
        <v xml:space="preserve"> </v>
      </c>
    </row>
    <row r="2304" spans="1:24" ht="43.2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283"/>
        <v>41639.291666666664</v>
      </c>
      <c r="K2304">
        <v>1385585434</v>
      </c>
      <c r="L2304" s="10">
        <f t="shared" si="284"/>
        <v>41605.868449074071</v>
      </c>
      <c r="M2304" s="11">
        <f t="shared" si="285"/>
        <v>33.423217592593573</v>
      </c>
      <c r="N2304" t="b">
        <v>1</v>
      </c>
      <c r="O2304" s="9">
        <f t="shared" si="286"/>
        <v>1.7065217391304348</v>
      </c>
      <c r="P2304" s="14">
        <f t="shared" si="287"/>
        <v>46.176470588235297</v>
      </c>
      <c r="Q2304" s="14" t="s">
        <v>8329</v>
      </c>
      <c r="R2304" s="14" t="s">
        <v>8333</v>
      </c>
      <c r="S2304">
        <v>85</v>
      </c>
      <c r="T2304" t="b">
        <v>1</v>
      </c>
      <c r="U2304" t="s">
        <v>8279</v>
      </c>
      <c r="V2304">
        <f t="shared" si="288"/>
        <v>85</v>
      </c>
      <c r="W2304" s="21" t="str">
        <f t="shared" si="289"/>
        <v xml:space="preserve"> </v>
      </c>
      <c r="X2304" s="21" t="str">
        <f t="shared" si="290"/>
        <v xml:space="preserve"> </v>
      </c>
    </row>
    <row r="2305" spans="1:24" ht="57.6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283"/>
        <v>40890.152731481481</v>
      </c>
      <c r="K2305">
        <v>1320287996</v>
      </c>
      <c r="L2305" s="10">
        <f t="shared" si="284"/>
        <v>40850.111064814817</v>
      </c>
      <c r="M2305" s="11">
        <f t="shared" si="285"/>
        <v>40.041666666664241</v>
      </c>
      <c r="N2305" t="b">
        <v>1</v>
      </c>
      <c r="O2305" s="9">
        <f t="shared" si="286"/>
        <v>1.0935829457364341</v>
      </c>
      <c r="P2305" s="14">
        <f t="shared" si="287"/>
        <v>68.481650485436887</v>
      </c>
      <c r="Q2305" s="14" t="s">
        <v>8329</v>
      </c>
      <c r="R2305" s="14" t="s">
        <v>8333</v>
      </c>
      <c r="S2305">
        <v>103</v>
      </c>
      <c r="T2305" t="b">
        <v>1</v>
      </c>
      <c r="U2305" t="s">
        <v>8279</v>
      </c>
      <c r="V2305">
        <f t="shared" si="288"/>
        <v>103</v>
      </c>
      <c r="W2305" s="21" t="str">
        <f t="shared" si="289"/>
        <v xml:space="preserve"> </v>
      </c>
      <c r="X2305" s="21" t="str">
        <f t="shared" si="290"/>
        <v xml:space="preserve"> </v>
      </c>
    </row>
    <row r="2306" spans="1:24" ht="43.2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ref="J2306:J2369" si="291">(((I2306/60)/60)/24)+DATE(1970,1,1)</f>
        <v>40544.207638888889</v>
      </c>
      <c r="K2306">
        <v>1290281691</v>
      </c>
      <c r="L2306" s="10">
        <f t="shared" ref="L2306:L2369" si="292">(((K2306/60)/60)/24)+DATE(1970,1,1)</f>
        <v>40502.815868055557</v>
      </c>
      <c r="M2306" s="11">
        <f t="shared" ref="M2306:M2369" si="293">J2306-L2306</f>
        <v>41.391770833331975</v>
      </c>
      <c r="N2306" t="b">
        <v>1</v>
      </c>
      <c r="O2306" s="9">
        <f t="shared" ref="O2306:O2369" si="294">E2306/D2306</f>
        <v>1.0070033333333335</v>
      </c>
      <c r="P2306" s="14">
        <f t="shared" ref="P2306:P2369" si="295">IF(E2306&gt;0,(E2306/S2306),0)</f>
        <v>53.469203539823013</v>
      </c>
      <c r="Q2306" s="14" t="s">
        <v>8329</v>
      </c>
      <c r="R2306" s="14" t="s">
        <v>8333</v>
      </c>
      <c r="S2306">
        <v>113</v>
      </c>
      <c r="T2306" t="b">
        <v>1</v>
      </c>
      <c r="U2306" t="s">
        <v>8279</v>
      </c>
      <c r="V2306">
        <f t="shared" si="288"/>
        <v>113</v>
      </c>
      <c r="W2306" s="21" t="str">
        <f t="shared" si="289"/>
        <v xml:space="preserve"> </v>
      </c>
      <c r="X2306" s="21" t="str">
        <f t="shared" si="290"/>
        <v xml:space="preserve"> </v>
      </c>
    </row>
    <row r="2307" spans="1:24" ht="43.2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si="291"/>
        <v>41859.75</v>
      </c>
      <c r="K2307">
        <v>1405356072</v>
      </c>
      <c r="L2307" s="10">
        <f t="shared" si="292"/>
        <v>41834.695277777777</v>
      </c>
      <c r="M2307" s="11">
        <f t="shared" si="293"/>
        <v>25.054722222223063</v>
      </c>
      <c r="N2307" t="b">
        <v>1</v>
      </c>
      <c r="O2307" s="9">
        <f t="shared" si="294"/>
        <v>1.0122777777777778</v>
      </c>
      <c r="P2307" s="14">
        <f t="shared" si="295"/>
        <v>109.10778443113773</v>
      </c>
      <c r="Q2307" s="14" t="s">
        <v>8329</v>
      </c>
      <c r="R2307" s="14" t="s">
        <v>8333</v>
      </c>
      <c r="S2307">
        <v>167</v>
      </c>
      <c r="T2307" t="b">
        <v>1</v>
      </c>
      <c r="U2307" t="s">
        <v>8279</v>
      </c>
      <c r="V2307">
        <f t="shared" ref="V2307:V2370" si="296">IF(F2307 = "successful",S2307," ")</f>
        <v>167</v>
      </c>
      <c r="W2307" s="21" t="str">
        <f t="shared" ref="W2307:W2370" si="297">IF(F2307 = "failed",S2307," ")</f>
        <v xml:space="preserve"> </v>
      </c>
      <c r="X2307" s="21" t="str">
        <f t="shared" ref="X2307:X2370" si="298">IF(F2307 = "canceled",S2307," ")</f>
        <v xml:space="preserve"> </v>
      </c>
    </row>
    <row r="2308" spans="1:24" ht="43.2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291"/>
        <v>40978.16815972222</v>
      </c>
      <c r="K2308">
        <v>1328760129</v>
      </c>
      <c r="L2308" s="10">
        <f t="shared" si="292"/>
        <v>40948.16815972222</v>
      </c>
      <c r="M2308" s="11">
        <f t="shared" si="293"/>
        <v>30</v>
      </c>
      <c r="N2308" t="b">
        <v>1</v>
      </c>
      <c r="O2308" s="9">
        <f t="shared" si="294"/>
        <v>1.0675857142857144</v>
      </c>
      <c r="P2308" s="14">
        <f t="shared" si="295"/>
        <v>51.185616438356163</v>
      </c>
      <c r="Q2308" s="14" t="s">
        <v>8329</v>
      </c>
      <c r="R2308" s="14" t="s">
        <v>8333</v>
      </c>
      <c r="S2308">
        <v>73</v>
      </c>
      <c r="T2308" t="b">
        <v>1</v>
      </c>
      <c r="U2308" t="s">
        <v>8279</v>
      </c>
      <c r="V2308">
        <f t="shared" si="296"/>
        <v>73</v>
      </c>
      <c r="W2308" s="21" t="str">
        <f t="shared" si="297"/>
        <v xml:space="preserve"> </v>
      </c>
      <c r="X2308" s="21" t="str">
        <f t="shared" si="298"/>
        <v xml:space="preserve"> </v>
      </c>
    </row>
    <row r="2309" spans="1:24" ht="43.2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291"/>
        <v>41034.802407407406</v>
      </c>
      <c r="K2309">
        <v>1333653333</v>
      </c>
      <c r="L2309" s="10">
        <f t="shared" si="292"/>
        <v>41004.802465277775</v>
      </c>
      <c r="M2309" s="11">
        <f t="shared" si="293"/>
        <v>29.999942129630654</v>
      </c>
      <c r="N2309" t="b">
        <v>1</v>
      </c>
      <c r="O2309" s="9">
        <f t="shared" si="294"/>
        <v>1.0665777537961894</v>
      </c>
      <c r="P2309" s="14">
        <f t="shared" si="295"/>
        <v>27.936800000000002</v>
      </c>
      <c r="Q2309" s="14" t="s">
        <v>8329</v>
      </c>
      <c r="R2309" s="14" t="s">
        <v>8333</v>
      </c>
      <c r="S2309">
        <v>75</v>
      </c>
      <c r="T2309" t="b">
        <v>1</v>
      </c>
      <c r="U2309" t="s">
        <v>8279</v>
      </c>
      <c r="V2309">
        <f t="shared" si="296"/>
        <v>75</v>
      </c>
      <c r="W2309" s="21" t="str">
        <f t="shared" si="297"/>
        <v xml:space="preserve"> </v>
      </c>
      <c r="X2309" s="21" t="str">
        <f t="shared" si="298"/>
        <v xml:space="preserve"> </v>
      </c>
    </row>
    <row r="2310" spans="1:24" ht="43.2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291"/>
        <v>41880.041666666664</v>
      </c>
      <c r="K2310">
        <v>1406847996</v>
      </c>
      <c r="L2310" s="10">
        <f t="shared" si="292"/>
        <v>41851.962916666671</v>
      </c>
      <c r="M2310" s="11">
        <f t="shared" si="293"/>
        <v>28.078749999993306</v>
      </c>
      <c r="N2310" t="b">
        <v>1</v>
      </c>
      <c r="O2310" s="9">
        <f t="shared" si="294"/>
        <v>1.0130622</v>
      </c>
      <c r="P2310" s="14">
        <f t="shared" si="295"/>
        <v>82.496921824104234</v>
      </c>
      <c r="Q2310" s="14" t="s">
        <v>8329</v>
      </c>
      <c r="R2310" s="14" t="s">
        <v>8333</v>
      </c>
      <c r="S2310">
        <v>614</v>
      </c>
      <c r="T2310" t="b">
        <v>1</v>
      </c>
      <c r="U2310" t="s">
        <v>8279</v>
      </c>
      <c r="V2310">
        <f t="shared" si="296"/>
        <v>614</v>
      </c>
      <c r="W2310" s="21" t="str">
        <f t="shared" si="297"/>
        <v xml:space="preserve"> </v>
      </c>
      <c r="X2310" s="21" t="str">
        <f t="shared" si="298"/>
        <v xml:space="preserve"> </v>
      </c>
    </row>
    <row r="2311" spans="1:24" ht="43.2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291"/>
        <v>41342.987696759257</v>
      </c>
      <c r="K2311">
        <v>1359848537</v>
      </c>
      <c r="L2311" s="10">
        <f t="shared" si="292"/>
        <v>41307.987696759257</v>
      </c>
      <c r="M2311" s="11">
        <f t="shared" si="293"/>
        <v>35</v>
      </c>
      <c r="N2311" t="b">
        <v>1</v>
      </c>
      <c r="O2311" s="9">
        <f t="shared" si="294"/>
        <v>1.0667450000000001</v>
      </c>
      <c r="P2311" s="14">
        <f t="shared" si="295"/>
        <v>59.817476635514019</v>
      </c>
      <c r="Q2311" s="14" t="s">
        <v>8329</v>
      </c>
      <c r="R2311" s="14" t="s">
        <v>8333</v>
      </c>
      <c r="S2311">
        <v>107</v>
      </c>
      <c r="T2311" t="b">
        <v>1</v>
      </c>
      <c r="U2311" t="s">
        <v>8279</v>
      </c>
      <c r="V2311">
        <f t="shared" si="296"/>
        <v>107</v>
      </c>
      <c r="W2311" s="21" t="str">
        <f t="shared" si="297"/>
        <v xml:space="preserve"> </v>
      </c>
      <c r="X2311" s="21" t="str">
        <f t="shared" si="298"/>
        <v xml:space="preserve"> </v>
      </c>
    </row>
    <row r="2312" spans="1:24" ht="57.6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291"/>
        <v>41354.752488425926</v>
      </c>
      <c r="K2312">
        <v>1361300615</v>
      </c>
      <c r="L2312" s="10">
        <f t="shared" si="292"/>
        <v>41324.79415509259</v>
      </c>
      <c r="M2312" s="11">
        <f t="shared" si="293"/>
        <v>29.958333333335759</v>
      </c>
      <c r="N2312" t="b">
        <v>1</v>
      </c>
      <c r="O2312" s="9">
        <f t="shared" si="294"/>
        <v>4.288397837837838</v>
      </c>
      <c r="P2312" s="14">
        <f t="shared" si="295"/>
        <v>64.816470588235291</v>
      </c>
      <c r="Q2312" s="14" t="s">
        <v>8329</v>
      </c>
      <c r="R2312" s="14" t="s">
        <v>8333</v>
      </c>
      <c r="S2312">
        <v>1224</v>
      </c>
      <c r="T2312" t="b">
        <v>1</v>
      </c>
      <c r="U2312" t="s">
        <v>8279</v>
      </c>
      <c r="V2312">
        <f t="shared" si="296"/>
        <v>1224</v>
      </c>
      <c r="W2312" s="21" t="str">
        <f t="shared" si="297"/>
        <v xml:space="preserve"> </v>
      </c>
      <c r="X2312" s="21" t="str">
        <f t="shared" si="298"/>
        <v xml:space="preserve"> </v>
      </c>
    </row>
    <row r="2313" spans="1:24" ht="43.2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291"/>
        <v>41766.004502314812</v>
      </c>
      <c r="K2313">
        <v>1396829189</v>
      </c>
      <c r="L2313" s="10">
        <f t="shared" si="292"/>
        <v>41736.004502314812</v>
      </c>
      <c r="M2313" s="11">
        <f t="shared" si="293"/>
        <v>30</v>
      </c>
      <c r="N2313" t="b">
        <v>1</v>
      </c>
      <c r="O2313" s="9">
        <f t="shared" si="294"/>
        <v>1.0411111111111111</v>
      </c>
      <c r="P2313" s="14">
        <f t="shared" si="295"/>
        <v>90.09615384615384</v>
      </c>
      <c r="Q2313" s="14" t="s">
        <v>8329</v>
      </c>
      <c r="R2313" s="14" t="s">
        <v>8333</v>
      </c>
      <c r="S2313">
        <v>104</v>
      </c>
      <c r="T2313" t="b">
        <v>1</v>
      </c>
      <c r="U2313" t="s">
        <v>8279</v>
      </c>
      <c r="V2313">
        <f t="shared" si="296"/>
        <v>104</v>
      </c>
      <c r="W2313" s="21" t="str">
        <f t="shared" si="297"/>
        <v xml:space="preserve"> </v>
      </c>
      <c r="X2313" s="21" t="str">
        <f t="shared" si="298"/>
        <v xml:space="preserve"> </v>
      </c>
    </row>
    <row r="2314" spans="1:24" ht="43.2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291"/>
        <v>41747.958333333336</v>
      </c>
      <c r="K2314">
        <v>1395155478</v>
      </c>
      <c r="L2314" s="10">
        <f t="shared" si="292"/>
        <v>41716.632847222223</v>
      </c>
      <c r="M2314" s="11">
        <f t="shared" si="293"/>
        <v>31.325486111112696</v>
      </c>
      <c r="N2314" t="b">
        <v>1</v>
      </c>
      <c r="O2314" s="9">
        <f t="shared" si="294"/>
        <v>1.0786666666666667</v>
      </c>
      <c r="P2314" s="14">
        <f t="shared" si="295"/>
        <v>40.962025316455694</v>
      </c>
      <c r="Q2314" s="14" t="s">
        <v>8329</v>
      </c>
      <c r="R2314" s="14" t="s">
        <v>8333</v>
      </c>
      <c r="S2314">
        <v>79</v>
      </c>
      <c r="T2314" t="b">
        <v>1</v>
      </c>
      <c r="U2314" t="s">
        <v>8279</v>
      </c>
      <c r="V2314">
        <f t="shared" si="296"/>
        <v>79</v>
      </c>
      <c r="W2314" s="21" t="str">
        <f t="shared" si="297"/>
        <v xml:space="preserve"> </v>
      </c>
      <c r="X2314" s="21" t="str">
        <f t="shared" si="298"/>
        <v xml:space="preserve"> </v>
      </c>
    </row>
    <row r="2315" spans="1:24" ht="28.8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291"/>
        <v>41032.958634259259</v>
      </c>
      <c r="K2315">
        <v>1333494026</v>
      </c>
      <c r="L2315" s="10">
        <f t="shared" si="292"/>
        <v>41002.958634259259</v>
      </c>
      <c r="M2315" s="11">
        <f t="shared" si="293"/>
        <v>30</v>
      </c>
      <c r="N2315" t="b">
        <v>1</v>
      </c>
      <c r="O2315" s="9">
        <f t="shared" si="294"/>
        <v>1.7584040000000001</v>
      </c>
      <c r="P2315" s="14">
        <f t="shared" si="295"/>
        <v>56.000127388535034</v>
      </c>
      <c r="Q2315" s="14" t="s">
        <v>8329</v>
      </c>
      <c r="R2315" s="14" t="s">
        <v>8333</v>
      </c>
      <c r="S2315">
        <v>157</v>
      </c>
      <c r="T2315" t="b">
        <v>1</v>
      </c>
      <c r="U2315" t="s">
        <v>8279</v>
      </c>
      <c r="V2315">
        <f t="shared" si="296"/>
        <v>157</v>
      </c>
      <c r="W2315" s="21" t="str">
        <f t="shared" si="297"/>
        <v xml:space="preserve"> </v>
      </c>
      <c r="X2315" s="21" t="str">
        <f t="shared" si="298"/>
        <v xml:space="preserve"> </v>
      </c>
    </row>
    <row r="2316" spans="1:24" ht="43.2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291"/>
        <v>41067.551585648151</v>
      </c>
      <c r="K2316">
        <v>1336482857</v>
      </c>
      <c r="L2316" s="10">
        <f t="shared" si="292"/>
        <v>41037.551585648151</v>
      </c>
      <c r="M2316" s="11">
        <f t="shared" si="293"/>
        <v>30</v>
      </c>
      <c r="N2316" t="b">
        <v>1</v>
      </c>
      <c r="O2316" s="9">
        <f t="shared" si="294"/>
        <v>1.5697000000000001</v>
      </c>
      <c r="P2316" s="14">
        <f t="shared" si="295"/>
        <v>37.672800000000002</v>
      </c>
      <c r="Q2316" s="14" t="s">
        <v>8329</v>
      </c>
      <c r="R2316" s="14" t="s">
        <v>8333</v>
      </c>
      <c r="S2316">
        <v>50</v>
      </c>
      <c r="T2316" t="b">
        <v>1</v>
      </c>
      <c r="U2316" t="s">
        <v>8279</v>
      </c>
      <c r="V2316">
        <f t="shared" si="296"/>
        <v>50</v>
      </c>
      <c r="W2316" s="21" t="str">
        <f t="shared" si="297"/>
        <v xml:space="preserve"> </v>
      </c>
      <c r="X2316" s="21" t="str">
        <f t="shared" si="298"/>
        <v xml:space="preserve"> </v>
      </c>
    </row>
    <row r="2317" spans="1:24" ht="43.2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291"/>
        <v>41034.72619212963</v>
      </c>
      <c r="K2317">
        <v>1333646743</v>
      </c>
      <c r="L2317" s="10">
        <f t="shared" si="292"/>
        <v>41004.72619212963</v>
      </c>
      <c r="M2317" s="11">
        <f t="shared" si="293"/>
        <v>30</v>
      </c>
      <c r="N2317" t="b">
        <v>1</v>
      </c>
      <c r="O2317" s="9">
        <f t="shared" si="294"/>
        <v>1.026</v>
      </c>
      <c r="P2317" s="14">
        <f t="shared" si="295"/>
        <v>40.078125</v>
      </c>
      <c r="Q2317" s="14" t="s">
        <v>8329</v>
      </c>
      <c r="R2317" s="14" t="s">
        <v>8333</v>
      </c>
      <c r="S2317">
        <v>64</v>
      </c>
      <c r="T2317" t="b">
        <v>1</v>
      </c>
      <c r="U2317" t="s">
        <v>8279</v>
      </c>
      <c r="V2317">
        <f t="shared" si="296"/>
        <v>64</v>
      </c>
      <c r="W2317" s="21" t="str">
        <f t="shared" si="297"/>
        <v xml:space="preserve"> </v>
      </c>
      <c r="X2317" s="21" t="str">
        <f t="shared" si="298"/>
        <v xml:space="preserve"> </v>
      </c>
    </row>
    <row r="2318" spans="1:24" ht="57.6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291"/>
        <v>40156.76666666667</v>
      </c>
      <c r="K2318">
        <v>1253726650</v>
      </c>
      <c r="L2318" s="10">
        <f t="shared" si="292"/>
        <v>40079.725115740745</v>
      </c>
      <c r="M2318" s="11">
        <f t="shared" si="293"/>
        <v>77.041550925925549</v>
      </c>
      <c r="N2318" t="b">
        <v>1</v>
      </c>
      <c r="O2318" s="9">
        <f t="shared" si="294"/>
        <v>1.0404266666666666</v>
      </c>
      <c r="P2318" s="14">
        <f t="shared" si="295"/>
        <v>78.031999999999996</v>
      </c>
      <c r="Q2318" s="14" t="s">
        <v>8329</v>
      </c>
      <c r="R2318" s="14" t="s">
        <v>8333</v>
      </c>
      <c r="S2318">
        <v>200</v>
      </c>
      <c r="T2318" t="b">
        <v>1</v>
      </c>
      <c r="U2318" t="s">
        <v>8279</v>
      </c>
      <c r="V2318">
        <f t="shared" si="296"/>
        <v>200</v>
      </c>
      <c r="W2318" s="21" t="str">
        <f t="shared" si="297"/>
        <v xml:space="preserve"> </v>
      </c>
      <c r="X2318" s="21" t="str">
        <f t="shared" si="298"/>
        <v xml:space="preserve"> </v>
      </c>
    </row>
    <row r="2319" spans="1:24" ht="43.2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291"/>
        <v>40224.208333333336</v>
      </c>
      <c r="K2319">
        <v>1263474049</v>
      </c>
      <c r="L2319" s="10">
        <f t="shared" si="292"/>
        <v>40192.542233796295</v>
      </c>
      <c r="M2319" s="11">
        <f t="shared" si="293"/>
        <v>31.666099537040282</v>
      </c>
      <c r="N2319" t="b">
        <v>1</v>
      </c>
      <c r="O2319" s="9">
        <f t="shared" si="294"/>
        <v>1.04</v>
      </c>
      <c r="P2319" s="14">
        <f t="shared" si="295"/>
        <v>18.90909090909091</v>
      </c>
      <c r="Q2319" s="14" t="s">
        <v>8329</v>
      </c>
      <c r="R2319" s="14" t="s">
        <v>8333</v>
      </c>
      <c r="S2319">
        <v>22</v>
      </c>
      <c r="T2319" t="b">
        <v>1</v>
      </c>
      <c r="U2319" t="s">
        <v>8279</v>
      </c>
      <c r="V2319">
        <f t="shared" si="296"/>
        <v>22</v>
      </c>
      <c r="W2319" s="21" t="str">
        <f t="shared" si="297"/>
        <v xml:space="preserve"> </v>
      </c>
      <c r="X2319" s="21" t="str">
        <f t="shared" si="298"/>
        <v xml:space="preserve"> </v>
      </c>
    </row>
    <row r="2320" spans="1:24" ht="57.6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291"/>
        <v>40082.165972222225</v>
      </c>
      <c r="K2320">
        <v>1251214014</v>
      </c>
      <c r="L2320" s="10">
        <f t="shared" si="292"/>
        <v>40050.643680555557</v>
      </c>
      <c r="M2320" s="11">
        <f t="shared" si="293"/>
        <v>31.522291666668025</v>
      </c>
      <c r="N2320" t="b">
        <v>1</v>
      </c>
      <c r="O2320" s="9">
        <f t="shared" si="294"/>
        <v>1.2105999999999999</v>
      </c>
      <c r="P2320" s="14">
        <f t="shared" si="295"/>
        <v>37.134969325153371</v>
      </c>
      <c r="Q2320" s="14" t="s">
        <v>8329</v>
      </c>
      <c r="R2320" s="14" t="s">
        <v>8333</v>
      </c>
      <c r="S2320">
        <v>163</v>
      </c>
      <c r="T2320" t="b">
        <v>1</v>
      </c>
      <c r="U2320" t="s">
        <v>8279</v>
      </c>
      <c r="V2320">
        <f t="shared" si="296"/>
        <v>163</v>
      </c>
      <c r="W2320" s="21" t="str">
        <f t="shared" si="297"/>
        <v xml:space="preserve"> </v>
      </c>
      <c r="X2320" s="21" t="str">
        <f t="shared" si="298"/>
        <v xml:space="preserve"> </v>
      </c>
    </row>
    <row r="2321" spans="1:24" ht="43.2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291"/>
        <v>41623.082002314812</v>
      </c>
      <c r="K2321">
        <v>1384480685</v>
      </c>
      <c r="L2321" s="10">
        <f t="shared" si="292"/>
        <v>41593.082002314812</v>
      </c>
      <c r="M2321" s="11">
        <f t="shared" si="293"/>
        <v>30</v>
      </c>
      <c r="N2321" t="b">
        <v>1</v>
      </c>
      <c r="O2321" s="9">
        <f t="shared" si="294"/>
        <v>1.077</v>
      </c>
      <c r="P2321" s="14">
        <f t="shared" si="295"/>
        <v>41.961038961038959</v>
      </c>
      <c r="Q2321" s="14" t="s">
        <v>8329</v>
      </c>
      <c r="R2321" s="14" t="s">
        <v>8333</v>
      </c>
      <c r="S2321">
        <v>77</v>
      </c>
      <c r="T2321" t="b">
        <v>1</v>
      </c>
      <c r="U2321" t="s">
        <v>8279</v>
      </c>
      <c r="V2321">
        <f t="shared" si="296"/>
        <v>77</v>
      </c>
      <c r="W2321" s="21" t="str">
        <f t="shared" si="297"/>
        <v xml:space="preserve"> </v>
      </c>
      <c r="X2321" s="21" t="str">
        <f t="shared" si="298"/>
        <v xml:space="preserve"> </v>
      </c>
    </row>
    <row r="2322" spans="1:24" ht="57.6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291"/>
        <v>41731.775462962964</v>
      </c>
      <c r="K2322">
        <v>1393443400</v>
      </c>
      <c r="L2322" s="10">
        <f t="shared" si="292"/>
        <v>41696.817129629628</v>
      </c>
      <c r="M2322" s="11">
        <f t="shared" si="293"/>
        <v>34.958333333335759</v>
      </c>
      <c r="N2322" t="b">
        <v>1</v>
      </c>
      <c r="O2322" s="9">
        <f t="shared" si="294"/>
        <v>1.0866</v>
      </c>
      <c r="P2322" s="14">
        <f t="shared" si="295"/>
        <v>61.044943820224717</v>
      </c>
      <c r="Q2322" s="14" t="s">
        <v>8329</v>
      </c>
      <c r="R2322" s="14" t="s">
        <v>8333</v>
      </c>
      <c r="S2322">
        <v>89</v>
      </c>
      <c r="T2322" t="b">
        <v>1</v>
      </c>
      <c r="U2322" t="s">
        <v>8279</v>
      </c>
      <c r="V2322">
        <f t="shared" si="296"/>
        <v>89</v>
      </c>
      <c r="W2322" s="21" t="str">
        <f t="shared" si="297"/>
        <v xml:space="preserve"> </v>
      </c>
      <c r="X2322" s="21" t="str">
        <f t="shared" si="298"/>
        <v xml:space="preserve"> </v>
      </c>
    </row>
    <row r="2323" spans="1:24" ht="43.2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291"/>
        <v>42829.21876157407</v>
      </c>
      <c r="K2323">
        <v>1488694501</v>
      </c>
      <c r="L2323" s="10">
        <f t="shared" si="292"/>
        <v>42799.260428240741</v>
      </c>
      <c r="M2323" s="11">
        <f t="shared" si="293"/>
        <v>29.958333333328483</v>
      </c>
      <c r="N2323" t="b">
        <v>0</v>
      </c>
      <c r="O2323" s="9">
        <f t="shared" si="294"/>
        <v>0.39120962394619685</v>
      </c>
      <c r="P2323" s="14">
        <f t="shared" si="295"/>
        <v>64.53125</v>
      </c>
      <c r="Q2323" s="14" t="s">
        <v>8340</v>
      </c>
      <c r="R2323" s="14" t="s">
        <v>8356</v>
      </c>
      <c r="S2323">
        <v>64</v>
      </c>
      <c r="T2323" t="b">
        <v>0</v>
      </c>
      <c r="U2323" t="s">
        <v>8298</v>
      </c>
      <c r="V2323" t="str">
        <f t="shared" si="296"/>
        <v xml:space="preserve"> </v>
      </c>
      <c r="W2323" s="21" t="str">
        <f t="shared" si="297"/>
        <v xml:space="preserve"> </v>
      </c>
      <c r="X2323" s="21" t="str">
        <f t="shared" si="298"/>
        <v xml:space="preserve"> </v>
      </c>
    </row>
    <row r="2324" spans="1:24" ht="43.2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291"/>
        <v>42834.853807870371</v>
      </c>
      <c r="K2324">
        <v>1489181369</v>
      </c>
      <c r="L2324" s="10">
        <f t="shared" si="292"/>
        <v>42804.895474537043</v>
      </c>
      <c r="M2324" s="11">
        <f t="shared" si="293"/>
        <v>29.958333333328483</v>
      </c>
      <c r="N2324" t="b">
        <v>0</v>
      </c>
      <c r="O2324" s="9">
        <f t="shared" si="294"/>
        <v>3.1481481481481478E-2</v>
      </c>
      <c r="P2324" s="14">
        <f t="shared" si="295"/>
        <v>21.25</v>
      </c>
      <c r="Q2324" s="14" t="s">
        <v>8340</v>
      </c>
      <c r="R2324" s="14" t="s">
        <v>8356</v>
      </c>
      <c r="S2324">
        <v>4</v>
      </c>
      <c r="T2324" t="b">
        <v>0</v>
      </c>
      <c r="U2324" t="s">
        <v>8298</v>
      </c>
      <c r="V2324" t="str">
        <f t="shared" si="296"/>
        <v xml:space="preserve"> </v>
      </c>
      <c r="W2324" s="21" t="str">
        <f t="shared" si="297"/>
        <v xml:space="preserve"> </v>
      </c>
      <c r="X2324" s="21" t="str">
        <f t="shared" si="298"/>
        <v xml:space="preserve"> </v>
      </c>
    </row>
    <row r="2325" spans="1:24" ht="43.2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291"/>
        <v>42814.755173611105</v>
      </c>
      <c r="K2325">
        <v>1489428447</v>
      </c>
      <c r="L2325" s="10">
        <f t="shared" si="292"/>
        <v>42807.755173611105</v>
      </c>
      <c r="M2325" s="11">
        <f t="shared" si="293"/>
        <v>7</v>
      </c>
      <c r="N2325" t="b">
        <v>0</v>
      </c>
      <c r="O2325" s="9">
        <f t="shared" si="294"/>
        <v>0.48</v>
      </c>
      <c r="P2325" s="14">
        <f t="shared" si="295"/>
        <v>30</v>
      </c>
      <c r="Q2325" s="14" t="s">
        <v>8340</v>
      </c>
      <c r="R2325" s="14" t="s">
        <v>8356</v>
      </c>
      <c r="S2325">
        <v>4</v>
      </c>
      <c r="T2325" t="b">
        <v>0</v>
      </c>
      <c r="U2325" t="s">
        <v>8298</v>
      </c>
      <c r="V2325" t="str">
        <f t="shared" si="296"/>
        <v xml:space="preserve"> </v>
      </c>
      <c r="W2325" s="21" t="str">
        <f t="shared" si="297"/>
        <v xml:space="preserve"> </v>
      </c>
      <c r="X2325" s="21" t="str">
        <f t="shared" si="298"/>
        <v xml:space="preserve"> </v>
      </c>
    </row>
    <row r="2326" spans="1:24" ht="43.2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291"/>
        <v>42820.843576388885</v>
      </c>
      <c r="K2326">
        <v>1487970885</v>
      </c>
      <c r="L2326" s="10">
        <f t="shared" si="292"/>
        <v>42790.885243055556</v>
      </c>
      <c r="M2326" s="11">
        <f t="shared" si="293"/>
        <v>29.958333333328483</v>
      </c>
      <c r="N2326" t="b">
        <v>0</v>
      </c>
      <c r="O2326" s="9">
        <f t="shared" si="294"/>
        <v>0.20733333333333334</v>
      </c>
      <c r="P2326" s="14">
        <f t="shared" si="295"/>
        <v>25.491803278688526</v>
      </c>
      <c r="Q2326" s="14" t="s">
        <v>8340</v>
      </c>
      <c r="R2326" s="14" t="s">
        <v>8356</v>
      </c>
      <c r="S2326">
        <v>61</v>
      </c>
      <c r="T2326" t="b">
        <v>0</v>
      </c>
      <c r="U2326" t="s">
        <v>8298</v>
      </c>
      <c r="V2326" t="str">
        <f t="shared" si="296"/>
        <v xml:space="preserve"> </v>
      </c>
      <c r="W2326" s="21" t="str">
        <f t="shared" si="297"/>
        <v xml:space="preserve"> </v>
      </c>
      <c r="X2326" s="21" t="str">
        <f t="shared" si="298"/>
        <v xml:space="preserve"> </v>
      </c>
    </row>
    <row r="2327" spans="1:24" ht="43.2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291"/>
        <v>42823.980682870373</v>
      </c>
      <c r="K2327">
        <v>1488241931</v>
      </c>
      <c r="L2327" s="10">
        <f t="shared" si="292"/>
        <v>42794.022349537037</v>
      </c>
      <c r="M2327" s="11">
        <f t="shared" si="293"/>
        <v>29.958333333335759</v>
      </c>
      <c r="N2327" t="b">
        <v>0</v>
      </c>
      <c r="O2327" s="9">
        <f t="shared" si="294"/>
        <v>0.08</v>
      </c>
      <c r="P2327" s="14">
        <f t="shared" si="295"/>
        <v>11.428571428571429</v>
      </c>
      <c r="Q2327" s="14" t="s">
        <v>8340</v>
      </c>
      <c r="R2327" s="14" t="s">
        <v>8356</v>
      </c>
      <c r="S2327">
        <v>7</v>
      </c>
      <c r="T2327" t="b">
        <v>0</v>
      </c>
      <c r="U2327" t="s">
        <v>8298</v>
      </c>
      <c r="V2327" t="str">
        <f t="shared" si="296"/>
        <v xml:space="preserve"> </v>
      </c>
      <c r="W2327" s="21" t="str">
        <f t="shared" si="297"/>
        <v xml:space="preserve"> </v>
      </c>
      <c r="X2327" s="21" t="str">
        <f t="shared" si="298"/>
        <v xml:space="preserve"> </v>
      </c>
    </row>
    <row r="2328" spans="1:24" ht="43.2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291"/>
        <v>42855.708333333328</v>
      </c>
      <c r="K2328">
        <v>1489106948</v>
      </c>
      <c r="L2328" s="10">
        <f t="shared" si="292"/>
        <v>42804.034120370372</v>
      </c>
      <c r="M2328" s="11">
        <f t="shared" si="293"/>
        <v>51.674212962956517</v>
      </c>
      <c r="N2328" t="b">
        <v>0</v>
      </c>
      <c r="O2328" s="9">
        <f t="shared" si="294"/>
        <v>7.1999999999999998E-3</v>
      </c>
      <c r="P2328" s="14">
        <f t="shared" si="295"/>
        <v>108</v>
      </c>
      <c r="Q2328" s="14" t="s">
        <v>8340</v>
      </c>
      <c r="R2328" s="14" t="s">
        <v>8356</v>
      </c>
      <c r="S2328">
        <v>1</v>
      </c>
      <c r="T2328" t="b">
        <v>0</v>
      </c>
      <c r="U2328" t="s">
        <v>8298</v>
      </c>
      <c r="V2328" t="str">
        <f t="shared" si="296"/>
        <v xml:space="preserve"> </v>
      </c>
      <c r="W2328" s="21" t="str">
        <f t="shared" si="297"/>
        <v xml:space="preserve"> </v>
      </c>
      <c r="X2328" s="21" t="str">
        <f t="shared" si="298"/>
        <v xml:space="preserve"> </v>
      </c>
    </row>
    <row r="2329" spans="1:24" ht="28.8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291"/>
        <v>41877.917129629634</v>
      </c>
      <c r="K2329">
        <v>1406066440</v>
      </c>
      <c r="L2329" s="10">
        <f t="shared" si="292"/>
        <v>41842.917129629634</v>
      </c>
      <c r="M2329" s="11">
        <f t="shared" si="293"/>
        <v>35</v>
      </c>
      <c r="N2329" t="b">
        <v>1</v>
      </c>
      <c r="O2329" s="9">
        <f t="shared" si="294"/>
        <v>5.2609431428571432</v>
      </c>
      <c r="P2329" s="14">
        <f t="shared" si="295"/>
        <v>54.883162444113267</v>
      </c>
      <c r="Q2329" s="14" t="s">
        <v>8340</v>
      </c>
      <c r="R2329" s="14" t="s">
        <v>8356</v>
      </c>
      <c r="S2329">
        <v>3355</v>
      </c>
      <c r="T2329" t="b">
        <v>1</v>
      </c>
      <c r="U2329" t="s">
        <v>8298</v>
      </c>
      <c r="V2329">
        <f t="shared" si="296"/>
        <v>3355</v>
      </c>
      <c r="W2329" s="21" t="str">
        <f t="shared" si="297"/>
        <v xml:space="preserve"> </v>
      </c>
      <c r="X2329" s="21" t="str">
        <f t="shared" si="298"/>
        <v xml:space="preserve"> </v>
      </c>
    </row>
    <row r="2330" spans="1:24" ht="57.6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291"/>
        <v>42169.781678240746</v>
      </c>
      <c r="K2330">
        <v>1431715537</v>
      </c>
      <c r="L2330" s="10">
        <f t="shared" si="292"/>
        <v>42139.781678240746</v>
      </c>
      <c r="M2330" s="11">
        <f t="shared" si="293"/>
        <v>30</v>
      </c>
      <c r="N2330" t="b">
        <v>1</v>
      </c>
      <c r="O2330" s="9">
        <f t="shared" si="294"/>
        <v>2.5445000000000002</v>
      </c>
      <c r="P2330" s="14">
        <f t="shared" si="295"/>
        <v>47.383612662942269</v>
      </c>
      <c r="Q2330" s="14" t="s">
        <v>8340</v>
      </c>
      <c r="R2330" s="14" t="s">
        <v>8356</v>
      </c>
      <c r="S2330">
        <v>537</v>
      </c>
      <c r="T2330" t="b">
        <v>1</v>
      </c>
      <c r="U2330" t="s">
        <v>8298</v>
      </c>
      <c r="V2330">
        <f t="shared" si="296"/>
        <v>537</v>
      </c>
      <c r="W2330" s="21" t="str">
        <f t="shared" si="297"/>
        <v xml:space="preserve"> </v>
      </c>
      <c r="X2330" s="21" t="str">
        <f t="shared" si="298"/>
        <v xml:space="preserve"> </v>
      </c>
    </row>
    <row r="2331" spans="1:24" ht="43.2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291"/>
        <v>41837.624374999999</v>
      </c>
      <c r="K2331">
        <v>1403017146</v>
      </c>
      <c r="L2331" s="10">
        <f t="shared" si="292"/>
        <v>41807.624374999999</v>
      </c>
      <c r="M2331" s="11">
        <f t="shared" si="293"/>
        <v>30</v>
      </c>
      <c r="N2331" t="b">
        <v>1</v>
      </c>
      <c r="O2331" s="9">
        <f t="shared" si="294"/>
        <v>1.0591999999999999</v>
      </c>
      <c r="P2331" s="14">
        <f t="shared" si="295"/>
        <v>211.84</v>
      </c>
      <c r="Q2331" s="14" t="s">
        <v>8340</v>
      </c>
      <c r="R2331" s="14" t="s">
        <v>8356</v>
      </c>
      <c r="S2331">
        <v>125</v>
      </c>
      <c r="T2331" t="b">
        <v>1</v>
      </c>
      <c r="U2331" t="s">
        <v>8298</v>
      </c>
      <c r="V2331">
        <f t="shared" si="296"/>
        <v>125</v>
      </c>
      <c r="W2331" s="21" t="str">
        <f t="shared" si="297"/>
        <v xml:space="preserve"> </v>
      </c>
      <c r="X2331" s="21" t="str">
        <f t="shared" si="298"/>
        <v xml:space="preserve"> </v>
      </c>
    </row>
    <row r="2332" spans="1:24" ht="43.2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291"/>
        <v>42363</v>
      </c>
      <c r="K2332">
        <v>1448400943</v>
      </c>
      <c r="L2332" s="10">
        <f t="shared" si="292"/>
        <v>42332.89980324074</v>
      </c>
      <c r="M2332" s="11">
        <f t="shared" si="293"/>
        <v>30.100196759260143</v>
      </c>
      <c r="N2332" t="b">
        <v>1</v>
      </c>
      <c r="O2332" s="9">
        <f t="shared" si="294"/>
        <v>1.0242285714285715</v>
      </c>
      <c r="P2332" s="14">
        <f t="shared" si="295"/>
        <v>219.92638036809817</v>
      </c>
      <c r="Q2332" s="14" t="s">
        <v>8340</v>
      </c>
      <c r="R2332" s="14" t="s">
        <v>8356</v>
      </c>
      <c r="S2332">
        <v>163</v>
      </c>
      <c r="T2332" t="b">
        <v>1</v>
      </c>
      <c r="U2332" t="s">
        <v>8298</v>
      </c>
      <c r="V2332">
        <f t="shared" si="296"/>
        <v>163</v>
      </c>
      <c r="W2332" s="21" t="str">
        <f t="shared" si="297"/>
        <v xml:space="preserve"> </v>
      </c>
      <c r="X2332" s="21" t="str">
        <f t="shared" si="298"/>
        <v xml:space="preserve"> </v>
      </c>
    </row>
    <row r="2333" spans="1:24" ht="43.2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291"/>
        <v>41869.005671296298</v>
      </c>
      <c r="K2333">
        <v>1405728490</v>
      </c>
      <c r="L2333" s="10">
        <f t="shared" si="292"/>
        <v>41839.005671296298</v>
      </c>
      <c r="M2333" s="11">
        <f t="shared" si="293"/>
        <v>30</v>
      </c>
      <c r="N2333" t="b">
        <v>1</v>
      </c>
      <c r="O2333" s="9">
        <f t="shared" si="294"/>
        <v>1.4431375</v>
      </c>
      <c r="P2333" s="14">
        <f t="shared" si="295"/>
        <v>40.795406360424032</v>
      </c>
      <c r="Q2333" s="14" t="s">
        <v>8340</v>
      </c>
      <c r="R2333" s="14" t="s">
        <v>8356</v>
      </c>
      <c r="S2333">
        <v>283</v>
      </c>
      <c r="T2333" t="b">
        <v>1</v>
      </c>
      <c r="U2333" t="s">
        <v>8298</v>
      </c>
      <c r="V2333">
        <f t="shared" si="296"/>
        <v>283</v>
      </c>
      <c r="W2333" s="21" t="str">
        <f t="shared" si="297"/>
        <v xml:space="preserve"> </v>
      </c>
      <c r="X2333" s="21" t="str">
        <f t="shared" si="298"/>
        <v xml:space="preserve"> </v>
      </c>
    </row>
    <row r="2334" spans="1:24" ht="43.2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291"/>
        <v>42041.628136574072</v>
      </c>
      <c r="K2334">
        <v>1420643071</v>
      </c>
      <c r="L2334" s="10">
        <f t="shared" si="292"/>
        <v>42011.628136574072</v>
      </c>
      <c r="M2334" s="11">
        <f t="shared" si="293"/>
        <v>30</v>
      </c>
      <c r="N2334" t="b">
        <v>1</v>
      </c>
      <c r="O2334" s="9">
        <f t="shared" si="294"/>
        <v>1.06308</v>
      </c>
      <c r="P2334" s="14">
        <f t="shared" si="295"/>
        <v>75.502840909090907</v>
      </c>
      <c r="Q2334" s="14" t="s">
        <v>8340</v>
      </c>
      <c r="R2334" s="14" t="s">
        <v>8356</v>
      </c>
      <c r="S2334">
        <v>352</v>
      </c>
      <c r="T2334" t="b">
        <v>1</v>
      </c>
      <c r="U2334" t="s">
        <v>8298</v>
      </c>
      <c r="V2334">
        <f t="shared" si="296"/>
        <v>352</v>
      </c>
      <c r="W2334" s="21" t="str">
        <f t="shared" si="297"/>
        <v xml:space="preserve"> </v>
      </c>
      <c r="X2334" s="21" t="str">
        <f t="shared" si="298"/>
        <v xml:space="preserve"> </v>
      </c>
    </row>
    <row r="2335" spans="1:24" ht="43.2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291"/>
        <v>41788.743055555555</v>
      </c>
      <c r="K2335">
        <v>1399563390</v>
      </c>
      <c r="L2335" s="10">
        <f t="shared" si="292"/>
        <v>41767.650347222225</v>
      </c>
      <c r="M2335" s="11">
        <f t="shared" si="293"/>
        <v>21.092708333329938</v>
      </c>
      <c r="N2335" t="b">
        <v>1</v>
      </c>
      <c r="O2335" s="9">
        <f t="shared" si="294"/>
        <v>2.1216666666666666</v>
      </c>
      <c r="P2335" s="14">
        <f t="shared" si="295"/>
        <v>13.542553191489361</v>
      </c>
      <c r="Q2335" s="14" t="s">
        <v>8340</v>
      </c>
      <c r="R2335" s="14" t="s">
        <v>8356</v>
      </c>
      <c r="S2335">
        <v>94</v>
      </c>
      <c r="T2335" t="b">
        <v>1</v>
      </c>
      <c r="U2335" t="s">
        <v>8298</v>
      </c>
      <c r="V2335">
        <f t="shared" si="296"/>
        <v>94</v>
      </c>
      <c r="W2335" s="21" t="str">
        <f t="shared" si="297"/>
        <v xml:space="preserve"> </v>
      </c>
      <c r="X2335" s="21" t="str">
        <f t="shared" si="298"/>
        <v xml:space="preserve"> </v>
      </c>
    </row>
    <row r="2336" spans="1:24" ht="43.2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291"/>
        <v>41948.731944444444</v>
      </c>
      <c r="K2336">
        <v>1412611498</v>
      </c>
      <c r="L2336" s="10">
        <f t="shared" si="292"/>
        <v>41918.670115740737</v>
      </c>
      <c r="M2336" s="11">
        <f t="shared" si="293"/>
        <v>30.061828703706851</v>
      </c>
      <c r="N2336" t="b">
        <v>1</v>
      </c>
      <c r="O2336" s="9">
        <f t="shared" si="294"/>
        <v>1.0195000000000001</v>
      </c>
      <c r="P2336" s="14">
        <f t="shared" si="295"/>
        <v>60.865671641791046</v>
      </c>
      <c r="Q2336" s="14" t="s">
        <v>8340</v>
      </c>
      <c r="R2336" s="14" t="s">
        <v>8356</v>
      </c>
      <c r="S2336">
        <v>67</v>
      </c>
      <c r="T2336" t="b">
        <v>1</v>
      </c>
      <c r="U2336" t="s">
        <v>8298</v>
      </c>
      <c r="V2336">
        <f t="shared" si="296"/>
        <v>67</v>
      </c>
      <c r="W2336" s="21" t="str">
        <f t="shared" si="297"/>
        <v xml:space="preserve"> </v>
      </c>
      <c r="X2336" s="21" t="str">
        <f t="shared" si="298"/>
        <v xml:space="preserve"> </v>
      </c>
    </row>
    <row r="2337" spans="1:24" ht="43.2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291"/>
        <v>41801.572256944448</v>
      </c>
      <c r="K2337">
        <v>1399902243</v>
      </c>
      <c r="L2337" s="10">
        <f t="shared" si="292"/>
        <v>41771.572256944448</v>
      </c>
      <c r="M2337" s="11">
        <f t="shared" si="293"/>
        <v>30</v>
      </c>
      <c r="N2337" t="b">
        <v>1</v>
      </c>
      <c r="O2337" s="9">
        <f t="shared" si="294"/>
        <v>1.0227200000000001</v>
      </c>
      <c r="P2337" s="14">
        <f t="shared" si="295"/>
        <v>115.69230769230769</v>
      </c>
      <c r="Q2337" s="14" t="s">
        <v>8340</v>
      </c>
      <c r="R2337" s="14" t="s">
        <v>8356</v>
      </c>
      <c r="S2337">
        <v>221</v>
      </c>
      <c r="T2337" t="b">
        <v>1</v>
      </c>
      <c r="U2337" t="s">
        <v>8298</v>
      </c>
      <c r="V2337">
        <f t="shared" si="296"/>
        <v>221</v>
      </c>
      <c r="W2337" s="21" t="str">
        <f t="shared" si="297"/>
        <v xml:space="preserve"> </v>
      </c>
      <c r="X2337" s="21" t="str">
        <f t="shared" si="298"/>
        <v xml:space="preserve"> </v>
      </c>
    </row>
    <row r="2338" spans="1:24" ht="43.2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291"/>
        <v>41706.924710648149</v>
      </c>
      <c r="K2338">
        <v>1390860695</v>
      </c>
      <c r="L2338" s="10">
        <f t="shared" si="292"/>
        <v>41666.924710648149</v>
      </c>
      <c r="M2338" s="11">
        <f t="shared" si="293"/>
        <v>40</v>
      </c>
      <c r="N2338" t="b">
        <v>1</v>
      </c>
      <c r="O2338" s="9">
        <f t="shared" si="294"/>
        <v>5.2073254999999996</v>
      </c>
      <c r="P2338" s="14">
        <f t="shared" si="295"/>
        <v>48.104623556581984</v>
      </c>
      <c r="Q2338" s="14" t="s">
        <v>8340</v>
      </c>
      <c r="R2338" s="14" t="s">
        <v>8356</v>
      </c>
      <c r="S2338">
        <v>2165</v>
      </c>
      <c r="T2338" t="b">
        <v>1</v>
      </c>
      <c r="U2338" t="s">
        <v>8298</v>
      </c>
      <c r="V2338">
        <f t="shared" si="296"/>
        <v>2165</v>
      </c>
      <c r="W2338" s="21" t="str">
        <f t="shared" si="297"/>
        <v xml:space="preserve"> </v>
      </c>
      <c r="X2338" s="21" t="str">
        <f t="shared" si="298"/>
        <v xml:space="preserve"> </v>
      </c>
    </row>
    <row r="2339" spans="1:24" ht="28.8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291"/>
        <v>41816.640543981484</v>
      </c>
      <c r="K2339">
        <v>1401204143</v>
      </c>
      <c r="L2339" s="10">
        <f t="shared" si="292"/>
        <v>41786.640543981484</v>
      </c>
      <c r="M2339" s="11">
        <f t="shared" si="293"/>
        <v>30</v>
      </c>
      <c r="N2339" t="b">
        <v>1</v>
      </c>
      <c r="O2339" s="9">
        <f t="shared" si="294"/>
        <v>1.1065833333333333</v>
      </c>
      <c r="P2339" s="14">
        <f t="shared" si="295"/>
        <v>74.184357541899445</v>
      </c>
      <c r="Q2339" s="14" t="s">
        <v>8340</v>
      </c>
      <c r="R2339" s="14" t="s">
        <v>8356</v>
      </c>
      <c r="S2339">
        <v>179</v>
      </c>
      <c r="T2339" t="b">
        <v>1</v>
      </c>
      <c r="U2339" t="s">
        <v>8298</v>
      </c>
      <c r="V2339">
        <f t="shared" si="296"/>
        <v>179</v>
      </c>
      <c r="W2339" s="21" t="str">
        <f t="shared" si="297"/>
        <v xml:space="preserve"> </v>
      </c>
      <c r="X2339" s="21" t="str">
        <f t="shared" si="298"/>
        <v xml:space="preserve"> </v>
      </c>
    </row>
    <row r="2340" spans="1:24" ht="43.2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291"/>
        <v>41819.896805555552</v>
      </c>
      <c r="K2340">
        <v>1401485484</v>
      </c>
      <c r="L2340" s="10">
        <f t="shared" si="292"/>
        <v>41789.896805555552</v>
      </c>
      <c r="M2340" s="11">
        <f t="shared" si="293"/>
        <v>30</v>
      </c>
      <c r="N2340" t="b">
        <v>1</v>
      </c>
      <c r="O2340" s="9">
        <f t="shared" si="294"/>
        <v>1.0114333333333334</v>
      </c>
      <c r="P2340" s="14">
        <f t="shared" si="295"/>
        <v>123.34552845528455</v>
      </c>
      <c r="Q2340" s="14" t="s">
        <v>8340</v>
      </c>
      <c r="R2340" s="14" t="s">
        <v>8356</v>
      </c>
      <c r="S2340">
        <v>123</v>
      </c>
      <c r="T2340" t="b">
        <v>1</v>
      </c>
      <c r="U2340" t="s">
        <v>8298</v>
      </c>
      <c r="V2340">
        <f t="shared" si="296"/>
        <v>123</v>
      </c>
      <c r="W2340" s="21" t="str">
        <f t="shared" si="297"/>
        <v xml:space="preserve"> </v>
      </c>
      <c r="X2340" s="21" t="str">
        <f t="shared" si="298"/>
        <v xml:space="preserve"> </v>
      </c>
    </row>
    <row r="2341" spans="1:24" ht="43.2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291"/>
        <v>42723.332638888889</v>
      </c>
      <c r="K2341">
        <v>1479496309</v>
      </c>
      <c r="L2341" s="10">
        <f t="shared" si="292"/>
        <v>42692.79987268518</v>
      </c>
      <c r="M2341" s="11">
        <f t="shared" si="293"/>
        <v>30.532766203708888</v>
      </c>
      <c r="N2341" t="b">
        <v>1</v>
      </c>
      <c r="O2341" s="9">
        <f t="shared" si="294"/>
        <v>2.9420799999999998</v>
      </c>
      <c r="P2341" s="14">
        <f t="shared" si="295"/>
        <v>66.623188405797094</v>
      </c>
      <c r="Q2341" s="14" t="s">
        <v>8340</v>
      </c>
      <c r="R2341" s="14" t="s">
        <v>8356</v>
      </c>
      <c r="S2341">
        <v>1104</v>
      </c>
      <c r="T2341" t="b">
        <v>1</v>
      </c>
      <c r="U2341" t="s">
        <v>8298</v>
      </c>
      <c r="V2341">
        <f t="shared" si="296"/>
        <v>1104</v>
      </c>
      <c r="W2341" s="21" t="str">
        <f t="shared" si="297"/>
        <v xml:space="preserve"> </v>
      </c>
      <c r="X2341" s="21" t="str">
        <f t="shared" si="298"/>
        <v xml:space="preserve"> </v>
      </c>
    </row>
    <row r="2342" spans="1:24" ht="43.2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291"/>
        <v>42673.642800925925</v>
      </c>
      <c r="K2342">
        <v>1475249138</v>
      </c>
      <c r="L2342" s="10">
        <f t="shared" si="292"/>
        <v>42643.642800925925</v>
      </c>
      <c r="M2342" s="11">
        <f t="shared" si="293"/>
        <v>30</v>
      </c>
      <c r="N2342" t="b">
        <v>1</v>
      </c>
      <c r="O2342" s="9">
        <f t="shared" si="294"/>
        <v>1.0577749999999999</v>
      </c>
      <c r="P2342" s="14">
        <f t="shared" si="295"/>
        <v>104.99007444168734</v>
      </c>
      <c r="Q2342" s="14" t="s">
        <v>8340</v>
      </c>
      <c r="R2342" s="14" t="s">
        <v>8356</v>
      </c>
      <c r="S2342">
        <v>403</v>
      </c>
      <c r="T2342" t="b">
        <v>1</v>
      </c>
      <c r="U2342" t="s">
        <v>8298</v>
      </c>
      <c r="V2342">
        <f t="shared" si="296"/>
        <v>403</v>
      </c>
      <c r="W2342" s="21" t="str">
        <f t="shared" si="297"/>
        <v xml:space="preserve"> </v>
      </c>
      <c r="X2342" s="21" t="str">
        <f t="shared" si="298"/>
        <v xml:space="preserve"> </v>
      </c>
    </row>
    <row r="2343" spans="1:24" ht="43.2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291"/>
        <v>42197.813703703709</v>
      </c>
      <c r="K2343">
        <v>1434137504</v>
      </c>
      <c r="L2343" s="10">
        <f t="shared" si="292"/>
        <v>42167.813703703709</v>
      </c>
      <c r="M2343" s="11">
        <f t="shared" si="293"/>
        <v>30</v>
      </c>
      <c r="N2343" t="b">
        <v>0</v>
      </c>
      <c r="O2343" s="9">
        <f t="shared" si="294"/>
        <v>0</v>
      </c>
      <c r="P2343" s="14">
        <f t="shared" si="295"/>
        <v>0</v>
      </c>
      <c r="Q2343" s="14" t="s">
        <v>8323</v>
      </c>
      <c r="R2343" s="14" t="s">
        <v>8324</v>
      </c>
      <c r="S2343">
        <v>0</v>
      </c>
      <c r="T2343" t="b">
        <v>0</v>
      </c>
      <c r="U2343" t="s">
        <v>8272</v>
      </c>
      <c r="V2343" t="str">
        <f t="shared" si="296"/>
        <v xml:space="preserve"> </v>
      </c>
      <c r="W2343" s="21" t="str">
        <f t="shared" si="297"/>
        <v xml:space="preserve"> </v>
      </c>
      <c r="X2343" s="21">
        <f t="shared" si="298"/>
        <v>0</v>
      </c>
    </row>
    <row r="2344" spans="1:24" ht="43.2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291"/>
        <v>41918.208333333336</v>
      </c>
      <c r="K2344">
        <v>1410799870</v>
      </c>
      <c r="L2344" s="10">
        <f t="shared" si="292"/>
        <v>41897.702199074076</v>
      </c>
      <c r="M2344" s="11">
        <f t="shared" si="293"/>
        <v>20.506134259259852</v>
      </c>
      <c r="N2344" t="b">
        <v>0</v>
      </c>
      <c r="O2344" s="9">
        <f t="shared" si="294"/>
        <v>0</v>
      </c>
      <c r="P2344" s="14">
        <f t="shared" si="295"/>
        <v>0</v>
      </c>
      <c r="Q2344" s="14" t="s">
        <v>8323</v>
      </c>
      <c r="R2344" s="14" t="s">
        <v>8324</v>
      </c>
      <c r="S2344">
        <v>0</v>
      </c>
      <c r="T2344" t="b">
        <v>0</v>
      </c>
      <c r="U2344" t="s">
        <v>8272</v>
      </c>
      <c r="V2344" t="str">
        <f t="shared" si="296"/>
        <v xml:space="preserve"> </v>
      </c>
      <c r="W2344" s="21" t="str">
        <f t="shared" si="297"/>
        <v xml:space="preserve"> </v>
      </c>
      <c r="X2344" s="21">
        <f t="shared" si="298"/>
        <v>0</v>
      </c>
    </row>
    <row r="2345" spans="1:24" ht="43.2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291"/>
        <v>42377.82430555555</v>
      </c>
      <c r="K2345">
        <v>1447962505</v>
      </c>
      <c r="L2345" s="10">
        <f t="shared" si="292"/>
        <v>42327.825289351851</v>
      </c>
      <c r="M2345" s="11">
        <f t="shared" si="293"/>
        <v>49.999016203699284</v>
      </c>
      <c r="N2345" t="b">
        <v>0</v>
      </c>
      <c r="O2345" s="9">
        <f t="shared" si="294"/>
        <v>0.03</v>
      </c>
      <c r="P2345" s="14">
        <f t="shared" si="295"/>
        <v>300</v>
      </c>
      <c r="Q2345" s="14" t="s">
        <v>8323</v>
      </c>
      <c r="R2345" s="14" t="s">
        <v>8324</v>
      </c>
      <c r="S2345">
        <v>1</v>
      </c>
      <c r="T2345" t="b">
        <v>0</v>
      </c>
      <c r="U2345" t="s">
        <v>8272</v>
      </c>
      <c r="V2345" t="str">
        <f t="shared" si="296"/>
        <v xml:space="preserve"> </v>
      </c>
      <c r="W2345" s="21" t="str">
        <f t="shared" si="297"/>
        <v xml:space="preserve"> </v>
      </c>
      <c r="X2345" s="21">
        <f t="shared" si="298"/>
        <v>1</v>
      </c>
    </row>
    <row r="2346" spans="1:24" ht="43.2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291"/>
        <v>42545.727650462963</v>
      </c>
      <c r="K2346">
        <v>1464197269</v>
      </c>
      <c r="L2346" s="10">
        <f t="shared" si="292"/>
        <v>42515.727650462963</v>
      </c>
      <c r="M2346" s="11">
        <f t="shared" si="293"/>
        <v>30</v>
      </c>
      <c r="N2346" t="b">
        <v>0</v>
      </c>
      <c r="O2346" s="9">
        <f t="shared" si="294"/>
        <v>1E-3</v>
      </c>
      <c r="P2346" s="14">
        <f t="shared" si="295"/>
        <v>1</v>
      </c>
      <c r="Q2346" s="14" t="s">
        <v>8323</v>
      </c>
      <c r="R2346" s="14" t="s">
        <v>8324</v>
      </c>
      <c r="S2346">
        <v>1</v>
      </c>
      <c r="T2346" t="b">
        <v>0</v>
      </c>
      <c r="U2346" t="s">
        <v>8272</v>
      </c>
      <c r="V2346" t="str">
        <f t="shared" si="296"/>
        <v xml:space="preserve"> </v>
      </c>
      <c r="W2346" s="21" t="str">
        <f t="shared" si="297"/>
        <v xml:space="preserve"> </v>
      </c>
      <c r="X2346" s="21">
        <f t="shared" si="298"/>
        <v>1</v>
      </c>
    </row>
    <row r="2347" spans="1:24" ht="43.2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291"/>
        <v>42094.985416666663</v>
      </c>
      <c r="K2347">
        <v>1424822556</v>
      </c>
      <c r="L2347" s="10">
        <f t="shared" si="292"/>
        <v>42060.001805555556</v>
      </c>
      <c r="M2347" s="11">
        <f t="shared" si="293"/>
        <v>34.983611111107166</v>
      </c>
      <c r="N2347" t="b">
        <v>0</v>
      </c>
      <c r="O2347" s="9">
        <f t="shared" si="294"/>
        <v>0</v>
      </c>
      <c r="P2347" s="14">
        <f t="shared" si="295"/>
        <v>0</v>
      </c>
      <c r="Q2347" s="14" t="s">
        <v>8323</v>
      </c>
      <c r="R2347" s="14" t="s">
        <v>8324</v>
      </c>
      <c r="S2347">
        <v>0</v>
      </c>
      <c r="T2347" t="b">
        <v>0</v>
      </c>
      <c r="U2347" t="s">
        <v>8272</v>
      </c>
      <c r="V2347" t="str">
        <f t="shared" si="296"/>
        <v xml:space="preserve"> </v>
      </c>
      <c r="W2347" s="21" t="str">
        <f t="shared" si="297"/>
        <v xml:space="preserve"> </v>
      </c>
      <c r="X2347" s="21">
        <f t="shared" si="298"/>
        <v>0</v>
      </c>
    </row>
    <row r="2348" spans="1:24" ht="43.2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291"/>
        <v>42660.79896990741</v>
      </c>
      <c r="K2348">
        <v>1472843431</v>
      </c>
      <c r="L2348" s="10">
        <f t="shared" si="292"/>
        <v>42615.79896990741</v>
      </c>
      <c r="M2348" s="11">
        <f t="shared" si="293"/>
        <v>45</v>
      </c>
      <c r="N2348" t="b">
        <v>0</v>
      </c>
      <c r="O2348" s="9">
        <f t="shared" si="294"/>
        <v>6.4999999999999997E-4</v>
      </c>
      <c r="P2348" s="14">
        <f t="shared" si="295"/>
        <v>13</v>
      </c>
      <c r="Q2348" s="14" t="s">
        <v>8323</v>
      </c>
      <c r="R2348" s="14" t="s">
        <v>8324</v>
      </c>
      <c r="S2348">
        <v>3</v>
      </c>
      <c r="T2348" t="b">
        <v>0</v>
      </c>
      <c r="U2348" t="s">
        <v>8272</v>
      </c>
      <c r="V2348" t="str">
        <f t="shared" si="296"/>
        <v xml:space="preserve"> </v>
      </c>
      <c r="W2348" s="21" t="str">
        <f t="shared" si="297"/>
        <v xml:space="preserve"> </v>
      </c>
      <c r="X2348" s="21">
        <f t="shared" si="298"/>
        <v>3</v>
      </c>
    </row>
    <row r="2349" spans="1:24" ht="43.2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291"/>
        <v>42607.607361111113</v>
      </c>
      <c r="K2349">
        <v>1469543676</v>
      </c>
      <c r="L2349" s="10">
        <f t="shared" si="292"/>
        <v>42577.607361111113</v>
      </c>
      <c r="M2349" s="11">
        <f t="shared" si="293"/>
        <v>30</v>
      </c>
      <c r="N2349" t="b">
        <v>0</v>
      </c>
      <c r="O2349" s="9">
        <f t="shared" si="294"/>
        <v>1.4999999999999999E-2</v>
      </c>
      <c r="P2349" s="14">
        <f t="shared" si="295"/>
        <v>15</v>
      </c>
      <c r="Q2349" s="14" t="s">
        <v>8323</v>
      </c>
      <c r="R2349" s="14" t="s">
        <v>8324</v>
      </c>
      <c r="S2349">
        <v>1</v>
      </c>
      <c r="T2349" t="b">
        <v>0</v>
      </c>
      <c r="U2349" t="s">
        <v>8272</v>
      </c>
      <c r="V2349" t="str">
        <f t="shared" si="296"/>
        <v xml:space="preserve"> </v>
      </c>
      <c r="W2349" s="21" t="str">
        <f t="shared" si="297"/>
        <v xml:space="preserve"> </v>
      </c>
      <c r="X2349" s="21">
        <f t="shared" si="298"/>
        <v>1</v>
      </c>
    </row>
    <row r="2350" spans="1:24" ht="43.2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291"/>
        <v>42420.932152777779</v>
      </c>
      <c r="K2350">
        <v>1450822938</v>
      </c>
      <c r="L2350" s="10">
        <f t="shared" si="292"/>
        <v>42360.932152777779</v>
      </c>
      <c r="M2350" s="11">
        <f t="shared" si="293"/>
        <v>60</v>
      </c>
      <c r="N2350" t="b">
        <v>0</v>
      </c>
      <c r="O2350" s="9">
        <f t="shared" si="294"/>
        <v>3.8571428571428572E-3</v>
      </c>
      <c r="P2350" s="14">
        <f t="shared" si="295"/>
        <v>54</v>
      </c>
      <c r="Q2350" s="14" t="s">
        <v>8323</v>
      </c>
      <c r="R2350" s="14" t="s">
        <v>8324</v>
      </c>
      <c r="S2350">
        <v>5</v>
      </c>
      <c r="T2350" t="b">
        <v>0</v>
      </c>
      <c r="U2350" t="s">
        <v>8272</v>
      </c>
      <c r="V2350" t="str">
        <f t="shared" si="296"/>
        <v xml:space="preserve"> </v>
      </c>
      <c r="W2350" s="21" t="str">
        <f t="shared" si="297"/>
        <v xml:space="preserve"> </v>
      </c>
      <c r="X2350" s="21">
        <f t="shared" si="298"/>
        <v>5</v>
      </c>
    </row>
    <row r="2351" spans="1:24" ht="43.2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291"/>
        <v>42227.775787037041</v>
      </c>
      <c r="K2351">
        <v>1436812628</v>
      </c>
      <c r="L2351" s="10">
        <f t="shared" si="292"/>
        <v>42198.775787037041</v>
      </c>
      <c r="M2351" s="11">
        <f t="shared" si="293"/>
        <v>29</v>
      </c>
      <c r="N2351" t="b">
        <v>0</v>
      </c>
      <c r="O2351" s="9">
        <f t="shared" si="294"/>
        <v>0</v>
      </c>
      <c r="P2351" s="14">
        <f t="shared" si="295"/>
        <v>0</v>
      </c>
      <c r="Q2351" s="14" t="s">
        <v>8323</v>
      </c>
      <c r="R2351" s="14" t="s">
        <v>8324</v>
      </c>
      <c r="S2351">
        <v>0</v>
      </c>
      <c r="T2351" t="b">
        <v>0</v>
      </c>
      <c r="U2351" t="s">
        <v>8272</v>
      </c>
      <c r="V2351" t="str">
        <f t="shared" si="296"/>
        <v xml:space="preserve"> </v>
      </c>
      <c r="W2351" s="21" t="str">
        <f t="shared" si="297"/>
        <v xml:space="preserve"> </v>
      </c>
      <c r="X2351" s="21">
        <f t="shared" si="298"/>
        <v>0</v>
      </c>
    </row>
    <row r="2352" spans="1:24" ht="43.2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291"/>
        <v>42738.842245370368</v>
      </c>
      <c r="K2352">
        <v>1480882370</v>
      </c>
      <c r="L2352" s="10">
        <f t="shared" si="292"/>
        <v>42708.842245370368</v>
      </c>
      <c r="M2352" s="11">
        <f t="shared" si="293"/>
        <v>30</v>
      </c>
      <c r="N2352" t="b">
        <v>0</v>
      </c>
      <c r="O2352" s="9">
        <f t="shared" si="294"/>
        <v>0</v>
      </c>
      <c r="P2352" s="14">
        <f t="shared" si="295"/>
        <v>0</v>
      </c>
      <c r="Q2352" s="14" t="s">
        <v>8323</v>
      </c>
      <c r="R2352" s="14" t="s">
        <v>8324</v>
      </c>
      <c r="S2352">
        <v>0</v>
      </c>
      <c r="T2352" t="b">
        <v>0</v>
      </c>
      <c r="U2352" t="s">
        <v>8272</v>
      </c>
      <c r="V2352" t="str">
        <f t="shared" si="296"/>
        <v xml:space="preserve"> </v>
      </c>
      <c r="W2352" s="21" t="str">
        <f t="shared" si="297"/>
        <v xml:space="preserve"> </v>
      </c>
      <c r="X2352" s="21">
        <f t="shared" si="298"/>
        <v>0</v>
      </c>
    </row>
    <row r="2353" spans="1:24" ht="28.8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291"/>
        <v>42124.101145833338</v>
      </c>
      <c r="K2353">
        <v>1427768739</v>
      </c>
      <c r="L2353" s="10">
        <f t="shared" si="292"/>
        <v>42094.101145833338</v>
      </c>
      <c r="M2353" s="11">
        <f t="shared" si="293"/>
        <v>30</v>
      </c>
      <c r="N2353" t="b">
        <v>0</v>
      </c>
      <c r="O2353" s="9">
        <f t="shared" si="294"/>
        <v>5.7142857142857143E-3</v>
      </c>
      <c r="P2353" s="14">
        <f t="shared" si="295"/>
        <v>15.428571428571429</v>
      </c>
      <c r="Q2353" s="14" t="s">
        <v>8323</v>
      </c>
      <c r="R2353" s="14" t="s">
        <v>8324</v>
      </c>
      <c r="S2353">
        <v>7</v>
      </c>
      <c r="T2353" t="b">
        <v>0</v>
      </c>
      <c r="U2353" t="s">
        <v>8272</v>
      </c>
      <c r="V2353" t="str">
        <f t="shared" si="296"/>
        <v xml:space="preserve"> </v>
      </c>
      <c r="W2353" s="21" t="str">
        <f t="shared" si="297"/>
        <v xml:space="preserve"> </v>
      </c>
      <c r="X2353" s="21">
        <f t="shared" si="298"/>
        <v>7</v>
      </c>
    </row>
    <row r="2354" spans="1:24" ht="43.2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291"/>
        <v>42161.633703703701</v>
      </c>
      <c r="K2354">
        <v>1428419552</v>
      </c>
      <c r="L2354" s="10">
        <f t="shared" si="292"/>
        <v>42101.633703703701</v>
      </c>
      <c r="M2354" s="11">
        <f t="shared" si="293"/>
        <v>60</v>
      </c>
      <c r="N2354" t="b">
        <v>0</v>
      </c>
      <c r="O2354" s="9">
        <f t="shared" si="294"/>
        <v>0</v>
      </c>
      <c r="P2354" s="14">
        <f t="shared" si="295"/>
        <v>0</v>
      </c>
      <c r="Q2354" s="14" t="s">
        <v>8323</v>
      </c>
      <c r="R2354" s="14" t="s">
        <v>8324</v>
      </c>
      <c r="S2354">
        <v>0</v>
      </c>
      <c r="T2354" t="b">
        <v>0</v>
      </c>
      <c r="U2354" t="s">
        <v>8272</v>
      </c>
      <c r="V2354" t="str">
        <f t="shared" si="296"/>
        <v xml:space="preserve"> </v>
      </c>
      <c r="W2354" s="21" t="str">
        <f t="shared" si="297"/>
        <v xml:space="preserve"> </v>
      </c>
      <c r="X2354" s="21">
        <f t="shared" si="298"/>
        <v>0</v>
      </c>
    </row>
    <row r="2355" spans="1:24" ht="43.2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291"/>
        <v>42115.676180555558</v>
      </c>
      <c r="K2355">
        <v>1428596022</v>
      </c>
      <c r="L2355" s="10">
        <f t="shared" si="292"/>
        <v>42103.676180555558</v>
      </c>
      <c r="M2355" s="11">
        <f t="shared" si="293"/>
        <v>12</v>
      </c>
      <c r="N2355" t="b">
        <v>0</v>
      </c>
      <c r="O2355" s="9">
        <f t="shared" si="294"/>
        <v>0</v>
      </c>
      <c r="P2355" s="14">
        <f t="shared" si="295"/>
        <v>0</v>
      </c>
      <c r="Q2355" s="14" t="s">
        <v>8323</v>
      </c>
      <c r="R2355" s="14" t="s">
        <v>8324</v>
      </c>
      <c r="S2355">
        <v>0</v>
      </c>
      <c r="T2355" t="b">
        <v>0</v>
      </c>
      <c r="U2355" t="s">
        <v>8272</v>
      </c>
      <c r="V2355" t="str">
        <f t="shared" si="296"/>
        <v xml:space="preserve"> </v>
      </c>
      <c r="W2355" s="21" t="str">
        <f t="shared" si="297"/>
        <v xml:space="preserve"> </v>
      </c>
      <c r="X2355" s="21">
        <f t="shared" si="298"/>
        <v>0</v>
      </c>
    </row>
    <row r="2356" spans="1:24" ht="43.2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291"/>
        <v>42014.722916666666</v>
      </c>
      <c r="K2356">
        <v>1415726460</v>
      </c>
      <c r="L2356" s="10">
        <f t="shared" si="292"/>
        <v>41954.722916666666</v>
      </c>
      <c r="M2356" s="11">
        <f t="shared" si="293"/>
        <v>60</v>
      </c>
      <c r="N2356" t="b">
        <v>0</v>
      </c>
      <c r="O2356" s="9">
        <f t="shared" si="294"/>
        <v>7.1428571428571429E-4</v>
      </c>
      <c r="P2356" s="14">
        <f t="shared" si="295"/>
        <v>25</v>
      </c>
      <c r="Q2356" s="14" t="s">
        <v>8323</v>
      </c>
      <c r="R2356" s="14" t="s">
        <v>8324</v>
      </c>
      <c r="S2356">
        <v>1</v>
      </c>
      <c r="T2356" t="b">
        <v>0</v>
      </c>
      <c r="U2356" t="s">
        <v>8272</v>
      </c>
      <c r="V2356" t="str">
        <f t="shared" si="296"/>
        <v xml:space="preserve"> </v>
      </c>
      <c r="W2356" s="21" t="str">
        <f t="shared" si="297"/>
        <v xml:space="preserve"> </v>
      </c>
      <c r="X2356" s="21">
        <f t="shared" si="298"/>
        <v>1</v>
      </c>
    </row>
    <row r="2357" spans="1:24" ht="43.2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291"/>
        <v>42126.918240740735</v>
      </c>
      <c r="K2357">
        <v>1428012136</v>
      </c>
      <c r="L2357" s="10">
        <f t="shared" si="292"/>
        <v>42096.918240740735</v>
      </c>
      <c r="M2357" s="11">
        <f t="shared" si="293"/>
        <v>30</v>
      </c>
      <c r="N2357" t="b">
        <v>0</v>
      </c>
      <c r="O2357" s="9">
        <f t="shared" si="294"/>
        <v>6.875E-3</v>
      </c>
      <c r="P2357" s="14">
        <f t="shared" si="295"/>
        <v>27.5</v>
      </c>
      <c r="Q2357" s="14" t="s">
        <v>8323</v>
      </c>
      <c r="R2357" s="14" t="s">
        <v>8324</v>
      </c>
      <c r="S2357">
        <v>2</v>
      </c>
      <c r="T2357" t="b">
        <v>0</v>
      </c>
      <c r="U2357" t="s">
        <v>8272</v>
      </c>
      <c r="V2357" t="str">
        <f t="shared" si="296"/>
        <v xml:space="preserve"> </v>
      </c>
      <c r="W2357" s="21" t="str">
        <f t="shared" si="297"/>
        <v xml:space="preserve"> </v>
      </c>
      <c r="X2357" s="21">
        <f t="shared" si="298"/>
        <v>2</v>
      </c>
    </row>
    <row r="2358" spans="1:24" ht="28.8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291"/>
        <v>42160.78361111111</v>
      </c>
      <c r="K2358">
        <v>1430938104</v>
      </c>
      <c r="L2358" s="10">
        <f t="shared" si="292"/>
        <v>42130.78361111111</v>
      </c>
      <c r="M2358" s="11">
        <f t="shared" si="293"/>
        <v>30</v>
      </c>
      <c r="N2358" t="b">
        <v>0</v>
      </c>
      <c r="O2358" s="9">
        <f t="shared" si="294"/>
        <v>0</v>
      </c>
      <c r="P2358" s="14">
        <f t="shared" si="295"/>
        <v>0</v>
      </c>
      <c r="Q2358" s="14" t="s">
        <v>8323</v>
      </c>
      <c r="R2358" s="14" t="s">
        <v>8324</v>
      </c>
      <c r="S2358">
        <v>0</v>
      </c>
      <c r="T2358" t="b">
        <v>0</v>
      </c>
      <c r="U2358" t="s">
        <v>8272</v>
      </c>
      <c r="V2358" t="str">
        <f t="shared" si="296"/>
        <v xml:space="preserve"> </v>
      </c>
      <c r="W2358" s="21" t="str">
        <f t="shared" si="297"/>
        <v xml:space="preserve"> </v>
      </c>
      <c r="X2358" s="21">
        <f t="shared" si="298"/>
        <v>0</v>
      </c>
    </row>
    <row r="2359" spans="1:24" ht="43.2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291"/>
        <v>42294.620115740734</v>
      </c>
      <c r="K2359">
        <v>1442501578</v>
      </c>
      <c r="L2359" s="10">
        <f t="shared" si="292"/>
        <v>42264.620115740734</v>
      </c>
      <c r="M2359" s="11">
        <f t="shared" si="293"/>
        <v>30</v>
      </c>
      <c r="N2359" t="b">
        <v>0</v>
      </c>
      <c r="O2359" s="9">
        <f t="shared" si="294"/>
        <v>0</v>
      </c>
      <c r="P2359" s="14">
        <f t="shared" si="295"/>
        <v>0</v>
      </c>
      <c r="Q2359" s="14" t="s">
        <v>8323</v>
      </c>
      <c r="R2359" s="14" t="s">
        <v>8324</v>
      </c>
      <c r="S2359">
        <v>0</v>
      </c>
      <c r="T2359" t="b">
        <v>0</v>
      </c>
      <c r="U2359" t="s">
        <v>8272</v>
      </c>
      <c r="V2359" t="str">
        <f t="shared" si="296"/>
        <v xml:space="preserve"> </v>
      </c>
      <c r="W2359" s="21" t="str">
        <f t="shared" si="297"/>
        <v xml:space="preserve"> </v>
      </c>
      <c r="X2359" s="21">
        <f t="shared" si="298"/>
        <v>0</v>
      </c>
    </row>
    <row r="2360" spans="1:24" ht="43.2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291"/>
        <v>42035.027083333334</v>
      </c>
      <c r="K2360">
        <v>1417818036</v>
      </c>
      <c r="L2360" s="10">
        <f t="shared" si="292"/>
        <v>41978.930972222224</v>
      </c>
      <c r="M2360" s="11">
        <f t="shared" si="293"/>
        <v>56.096111111110076</v>
      </c>
      <c r="N2360" t="b">
        <v>0</v>
      </c>
      <c r="O2360" s="9">
        <f t="shared" si="294"/>
        <v>0</v>
      </c>
      <c r="P2360" s="14">
        <f t="shared" si="295"/>
        <v>0</v>
      </c>
      <c r="Q2360" s="14" t="s">
        <v>8323</v>
      </c>
      <c r="R2360" s="14" t="s">
        <v>8324</v>
      </c>
      <c r="S2360">
        <v>0</v>
      </c>
      <c r="T2360" t="b">
        <v>0</v>
      </c>
      <c r="U2360" t="s">
        <v>8272</v>
      </c>
      <c r="V2360" t="str">
        <f t="shared" si="296"/>
        <v xml:space="preserve"> </v>
      </c>
      <c r="W2360" s="21" t="str">
        <f t="shared" si="297"/>
        <v xml:space="preserve"> </v>
      </c>
      <c r="X2360" s="21">
        <f t="shared" si="298"/>
        <v>0</v>
      </c>
    </row>
    <row r="2361" spans="1:24" ht="43.2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291"/>
        <v>42219.649583333332</v>
      </c>
      <c r="K2361">
        <v>1433432124</v>
      </c>
      <c r="L2361" s="10">
        <f t="shared" si="292"/>
        <v>42159.649583333332</v>
      </c>
      <c r="M2361" s="11">
        <f t="shared" si="293"/>
        <v>60</v>
      </c>
      <c r="N2361" t="b">
        <v>0</v>
      </c>
      <c r="O2361" s="9">
        <f t="shared" si="294"/>
        <v>0.14680000000000001</v>
      </c>
      <c r="P2361" s="14">
        <f t="shared" si="295"/>
        <v>367</v>
      </c>
      <c r="Q2361" s="14" t="s">
        <v>8323</v>
      </c>
      <c r="R2361" s="14" t="s">
        <v>8324</v>
      </c>
      <c r="S2361">
        <v>3</v>
      </c>
      <c r="T2361" t="b">
        <v>0</v>
      </c>
      <c r="U2361" t="s">
        <v>8272</v>
      </c>
      <c r="V2361" t="str">
        <f t="shared" si="296"/>
        <v xml:space="preserve"> </v>
      </c>
      <c r="W2361" s="21" t="str">
        <f t="shared" si="297"/>
        <v xml:space="preserve"> </v>
      </c>
      <c r="X2361" s="21">
        <f t="shared" si="298"/>
        <v>3</v>
      </c>
    </row>
    <row r="2362" spans="1:24" ht="43.2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291"/>
        <v>42407.70694444445</v>
      </c>
      <c r="K2362">
        <v>1452272280</v>
      </c>
      <c r="L2362" s="10">
        <f t="shared" si="292"/>
        <v>42377.70694444445</v>
      </c>
      <c r="M2362" s="11">
        <f t="shared" si="293"/>
        <v>30</v>
      </c>
      <c r="N2362" t="b">
        <v>0</v>
      </c>
      <c r="O2362" s="9">
        <f t="shared" si="294"/>
        <v>4.0000000000000002E-4</v>
      </c>
      <c r="P2362" s="14">
        <f t="shared" si="295"/>
        <v>2</v>
      </c>
      <c r="Q2362" s="14" t="s">
        <v>8323</v>
      </c>
      <c r="R2362" s="14" t="s">
        <v>8324</v>
      </c>
      <c r="S2362">
        <v>1</v>
      </c>
      <c r="T2362" t="b">
        <v>0</v>
      </c>
      <c r="U2362" t="s">
        <v>8272</v>
      </c>
      <c r="V2362" t="str">
        <f t="shared" si="296"/>
        <v xml:space="preserve"> </v>
      </c>
      <c r="W2362" s="21" t="str">
        <f t="shared" si="297"/>
        <v xml:space="preserve"> </v>
      </c>
      <c r="X2362" s="21">
        <f t="shared" si="298"/>
        <v>1</v>
      </c>
    </row>
    <row r="2363" spans="1:24" ht="43.2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291"/>
        <v>42490.916666666672</v>
      </c>
      <c r="K2363">
        <v>1459975008</v>
      </c>
      <c r="L2363" s="10">
        <f t="shared" si="292"/>
        <v>42466.858888888892</v>
      </c>
      <c r="M2363" s="11">
        <f t="shared" si="293"/>
        <v>24.057777777779847</v>
      </c>
      <c r="N2363" t="b">
        <v>0</v>
      </c>
      <c r="O2363" s="9">
        <f t="shared" si="294"/>
        <v>0</v>
      </c>
      <c r="P2363" s="14">
        <f t="shared" si="295"/>
        <v>0</v>
      </c>
      <c r="Q2363" s="14" t="s">
        <v>8323</v>
      </c>
      <c r="R2363" s="14" t="s">
        <v>8324</v>
      </c>
      <c r="S2363">
        <v>0</v>
      </c>
      <c r="T2363" t="b">
        <v>0</v>
      </c>
      <c r="U2363" t="s">
        <v>8272</v>
      </c>
      <c r="V2363" t="str">
        <f t="shared" si="296"/>
        <v xml:space="preserve"> </v>
      </c>
      <c r="W2363" s="21" t="str">
        <f t="shared" si="297"/>
        <v xml:space="preserve"> </v>
      </c>
      <c r="X2363" s="21">
        <f t="shared" si="298"/>
        <v>0</v>
      </c>
    </row>
    <row r="2364" spans="1:24" ht="43.2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291"/>
        <v>41984.688310185185</v>
      </c>
      <c r="K2364">
        <v>1415723470</v>
      </c>
      <c r="L2364" s="10">
        <f t="shared" si="292"/>
        <v>41954.688310185185</v>
      </c>
      <c r="M2364" s="11">
        <f t="shared" si="293"/>
        <v>30</v>
      </c>
      <c r="N2364" t="b">
        <v>0</v>
      </c>
      <c r="O2364" s="9">
        <f t="shared" si="294"/>
        <v>0.2857142857142857</v>
      </c>
      <c r="P2364" s="14">
        <f t="shared" si="295"/>
        <v>60</v>
      </c>
      <c r="Q2364" s="14" t="s">
        <v>8323</v>
      </c>
      <c r="R2364" s="14" t="s">
        <v>8324</v>
      </c>
      <c r="S2364">
        <v>2</v>
      </c>
      <c r="T2364" t="b">
        <v>0</v>
      </c>
      <c r="U2364" t="s">
        <v>8272</v>
      </c>
      <c r="V2364" t="str">
        <f t="shared" si="296"/>
        <v xml:space="preserve"> </v>
      </c>
      <c r="W2364" s="21" t="str">
        <f t="shared" si="297"/>
        <v xml:space="preserve"> </v>
      </c>
      <c r="X2364" s="21">
        <f t="shared" si="298"/>
        <v>2</v>
      </c>
    </row>
    <row r="2365" spans="1:24" ht="43.2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291"/>
        <v>42367.011574074073</v>
      </c>
      <c r="K2365">
        <v>1447460200</v>
      </c>
      <c r="L2365" s="10">
        <f t="shared" si="292"/>
        <v>42322.011574074073</v>
      </c>
      <c r="M2365" s="11">
        <f t="shared" si="293"/>
        <v>45</v>
      </c>
      <c r="N2365" t="b">
        <v>0</v>
      </c>
      <c r="O2365" s="9">
        <f t="shared" si="294"/>
        <v>0</v>
      </c>
      <c r="P2365" s="14">
        <f t="shared" si="295"/>
        <v>0</v>
      </c>
      <c r="Q2365" s="14" t="s">
        <v>8323</v>
      </c>
      <c r="R2365" s="14" t="s">
        <v>8324</v>
      </c>
      <c r="S2365">
        <v>0</v>
      </c>
      <c r="T2365" t="b">
        <v>0</v>
      </c>
      <c r="U2365" t="s">
        <v>8272</v>
      </c>
      <c r="V2365" t="str">
        <f t="shared" si="296"/>
        <v xml:space="preserve"> </v>
      </c>
      <c r="W2365" s="21" t="str">
        <f t="shared" si="297"/>
        <v xml:space="preserve"> </v>
      </c>
      <c r="X2365" s="21">
        <f t="shared" si="298"/>
        <v>0</v>
      </c>
    </row>
    <row r="2366" spans="1:24" ht="28.8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291"/>
        <v>42303.934675925921</v>
      </c>
      <c r="K2366">
        <v>1441146356</v>
      </c>
      <c r="L2366" s="10">
        <f t="shared" si="292"/>
        <v>42248.934675925921</v>
      </c>
      <c r="M2366" s="11">
        <f t="shared" si="293"/>
        <v>55</v>
      </c>
      <c r="N2366" t="b">
        <v>0</v>
      </c>
      <c r="O2366" s="9">
        <f t="shared" si="294"/>
        <v>0</v>
      </c>
      <c r="P2366" s="14">
        <f t="shared" si="295"/>
        <v>0</v>
      </c>
      <c r="Q2366" s="14" t="s">
        <v>8323</v>
      </c>
      <c r="R2366" s="14" t="s">
        <v>8324</v>
      </c>
      <c r="S2366">
        <v>0</v>
      </c>
      <c r="T2366" t="b">
        <v>0</v>
      </c>
      <c r="U2366" t="s">
        <v>8272</v>
      </c>
      <c r="V2366" t="str">
        <f t="shared" si="296"/>
        <v xml:space="preserve"> </v>
      </c>
      <c r="W2366" s="21" t="str">
        <f t="shared" si="297"/>
        <v xml:space="preserve"> </v>
      </c>
      <c r="X2366" s="21">
        <f t="shared" si="298"/>
        <v>0</v>
      </c>
    </row>
    <row r="2367" spans="1:24" ht="43.2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291"/>
        <v>42386.958333333328</v>
      </c>
      <c r="K2367">
        <v>1449596425</v>
      </c>
      <c r="L2367" s="10">
        <f t="shared" si="292"/>
        <v>42346.736400462964</v>
      </c>
      <c r="M2367" s="11">
        <f t="shared" si="293"/>
        <v>40.221932870364981</v>
      </c>
      <c r="N2367" t="b">
        <v>0</v>
      </c>
      <c r="O2367" s="9">
        <f t="shared" si="294"/>
        <v>0</v>
      </c>
      <c r="P2367" s="14">
        <f t="shared" si="295"/>
        <v>0</v>
      </c>
      <c r="Q2367" s="14" t="s">
        <v>8323</v>
      </c>
      <c r="R2367" s="14" t="s">
        <v>8324</v>
      </c>
      <c r="S2367">
        <v>0</v>
      </c>
      <c r="T2367" t="b">
        <v>0</v>
      </c>
      <c r="U2367" t="s">
        <v>8272</v>
      </c>
      <c r="V2367" t="str">
        <f t="shared" si="296"/>
        <v xml:space="preserve"> </v>
      </c>
      <c r="W2367" s="21" t="str">
        <f t="shared" si="297"/>
        <v xml:space="preserve"> </v>
      </c>
      <c r="X2367" s="21">
        <f t="shared" si="298"/>
        <v>0</v>
      </c>
    </row>
    <row r="2368" spans="1:24" ht="43.2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291"/>
        <v>42298.531631944439</v>
      </c>
      <c r="K2368">
        <v>1442839533</v>
      </c>
      <c r="L2368" s="10">
        <f t="shared" si="292"/>
        <v>42268.531631944439</v>
      </c>
      <c r="M2368" s="11">
        <f t="shared" si="293"/>
        <v>30</v>
      </c>
      <c r="N2368" t="b">
        <v>0</v>
      </c>
      <c r="O2368" s="9">
        <f t="shared" si="294"/>
        <v>0.1052</v>
      </c>
      <c r="P2368" s="14">
        <f t="shared" si="295"/>
        <v>97.407407407407405</v>
      </c>
      <c r="Q2368" s="14" t="s">
        <v>8323</v>
      </c>
      <c r="R2368" s="14" t="s">
        <v>8324</v>
      </c>
      <c r="S2368">
        <v>27</v>
      </c>
      <c r="T2368" t="b">
        <v>0</v>
      </c>
      <c r="U2368" t="s">
        <v>8272</v>
      </c>
      <c r="V2368" t="str">
        <f t="shared" si="296"/>
        <v xml:space="preserve"> </v>
      </c>
      <c r="W2368" s="21" t="str">
        <f t="shared" si="297"/>
        <v xml:space="preserve"> </v>
      </c>
      <c r="X2368" s="21">
        <f t="shared" si="298"/>
        <v>27</v>
      </c>
    </row>
    <row r="2369" spans="1:24" ht="43.2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291"/>
        <v>42485.928425925929</v>
      </c>
      <c r="K2369">
        <v>1456442216</v>
      </c>
      <c r="L2369" s="10">
        <f t="shared" si="292"/>
        <v>42425.970092592594</v>
      </c>
      <c r="M2369" s="11">
        <f t="shared" si="293"/>
        <v>59.958333333335759</v>
      </c>
      <c r="N2369" t="b">
        <v>0</v>
      </c>
      <c r="O2369" s="9">
        <f t="shared" si="294"/>
        <v>1.34E-2</v>
      </c>
      <c r="P2369" s="14">
        <f t="shared" si="295"/>
        <v>47.857142857142854</v>
      </c>
      <c r="Q2369" s="14" t="s">
        <v>8323</v>
      </c>
      <c r="R2369" s="14" t="s">
        <v>8324</v>
      </c>
      <c r="S2369">
        <v>14</v>
      </c>
      <c r="T2369" t="b">
        <v>0</v>
      </c>
      <c r="U2369" t="s">
        <v>8272</v>
      </c>
      <c r="V2369" t="str">
        <f t="shared" si="296"/>
        <v xml:space="preserve"> </v>
      </c>
      <c r="W2369" s="21" t="str">
        <f t="shared" si="297"/>
        <v xml:space="preserve"> </v>
      </c>
      <c r="X2369" s="21">
        <f t="shared" si="298"/>
        <v>14</v>
      </c>
    </row>
    <row r="2370" spans="1:24" ht="43.2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ref="J2370:J2433" si="299">(((I2370/60)/60)/24)+DATE(1970,1,1)</f>
        <v>42108.680150462969</v>
      </c>
      <c r="K2370">
        <v>1425143965</v>
      </c>
      <c r="L2370" s="10">
        <f t="shared" ref="L2370:L2433" si="300">(((K2370/60)/60)/24)+DATE(1970,1,1)</f>
        <v>42063.721817129626</v>
      </c>
      <c r="M2370" s="11">
        <f t="shared" ref="M2370:M2433" si="301">J2370-L2370</f>
        <v>44.958333333343035</v>
      </c>
      <c r="N2370" t="b">
        <v>0</v>
      </c>
      <c r="O2370" s="9">
        <f t="shared" ref="O2370:O2433" si="302">E2370/D2370</f>
        <v>2.5000000000000001E-3</v>
      </c>
      <c r="P2370" s="14">
        <f t="shared" ref="P2370:P2433" si="303">IF(E2370&gt;0,(E2370/S2370),0)</f>
        <v>50</v>
      </c>
      <c r="Q2370" s="14" t="s">
        <v>8323</v>
      </c>
      <c r="R2370" s="14" t="s">
        <v>8324</v>
      </c>
      <c r="S2370">
        <v>2</v>
      </c>
      <c r="T2370" t="b">
        <v>0</v>
      </c>
      <c r="U2370" t="s">
        <v>8272</v>
      </c>
      <c r="V2370" t="str">
        <f t="shared" si="296"/>
        <v xml:space="preserve"> </v>
      </c>
      <c r="W2370" s="21" t="str">
        <f t="shared" si="297"/>
        <v xml:space="preserve"> </v>
      </c>
      <c r="X2370" s="21">
        <f t="shared" si="298"/>
        <v>2</v>
      </c>
    </row>
    <row r="2371" spans="1:24" ht="43.2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si="299"/>
        <v>42410.812627314815</v>
      </c>
      <c r="K2371">
        <v>1452540611</v>
      </c>
      <c r="L2371" s="10">
        <f t="shared" si="300"/>
        <v>42380.812627314815</v>
      </c>
      <c r="M2371" s="11">
        <f t="shared" si="301"/>
        <v>30</v>
      </c>
      <c r="N2371" t="b">
        <v>0</v>
      </c>
      <c r="O2371" s="9">
        <f t="shared" si="302"/>
        <v>0</v>
      </c>
      <c r="P2371" s="14">
        <f t="shared" si="303"/>
        <v>0</v>
      </c>
      <c r="Q2371" s="14" t="s">
        <v>8323</v>
      </c>
      <c r="R2371" s="14" t="s">
        <v>8324</v>
      </c>
      <c r="S2371">
        <v>0</v>
      </c>
      <c r="T2371" t="b">
        <v>0</v>
      </c>
      <c r="U2371" t="s">
        <v>8272</v>
      </c>
      <c r="V2371" t="str">
        <f t="shared" ref="V2371:V2434" si="304">IF(F2371 = "successful",S2371," ")</f>
        <v xml:space="preserve"> </v>
      </c>
      <c r="W2371" s="21" t="str">
        <f t="shared" ref="W2371:W2434" si="305">IF(F2371 = "failed",S2371," ")</f>
        <v xml:space="preserve"> </v>
      </c>
      <c r="X2371" s="21">
        <f t="shared" ref="X2371:X2434" si="306">IF(F2371 = "canceled",S2371," ")</f>
        <v>0</v>
      </c>
    </row>
    <row r="2372" spans="1:24" ht="43.2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299"/>
        <v>41991.18913194444</v>
      </c>
      <c r="K2372">
        <v>1416285141</v>
      </c>
      <c r="L2372" s="10">
        <f t="shared" si="300"/>
        <v>41961.18913194444</v>
      </c>
      <c r="M2372" s="11">
        <f t="shared" si="301"/>
        <v>30</v>
      </c>
      <c r="N2372" t="b">
        <v>0</v>
      </c>
      <c r="O2372" s="9">
        <f t="shared" si="302"/>
        <v>3.2799999999999999E-3</v>
      </c>
      <c r="P2372" s="14">
        <f t="shared" si="303"/>
        <v>20.5</v>
      </c>
      <c r="Q2372" s="14" t="s">
        <v>8323</v>
      </c>
      <c r="R2372" s="14" t="s">
        <v>8324</v>
      </c>
      <c r="S2372">
        <v>4</v>
      </c>
      <c r="T2372" t="b">
        <v>0</v>
      </c>
      <c r="U2372" t="s">
        <v>8272</v>
      </c>
      <c r="V2372" t="str">
        <f t="shared" si="304"/>
        <v xml:space="preserve"> </v>
      </c>
      <c r="W2372" s="21" t="str">
        <f t="shared" si="305"/>
        <v xml:space="preserve"> </v>
      </c>
      <c r="X2372" s="21">
        <f t="shared" si="306"/>
        <v>4</v>
      </c>
    </row>
    <row r="2373" spans="1:24" ht="43.2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299"/>
        <v>42180.777731481481</v>
      </c>
      <c r="K2373">
        <v>1432665596</v>
      </c>
      <c r="L2373" s="10">
        <f t="shared" si="300"/>
        <v>42150.777731481481</v>
      </c>
      <c r="M2373" s="11">
        <f t="shared" si="301"/>
        <v>30</v>
      </c>
      <c r="N2373" t="b">
        <v>0</v>
      </c>
      <c r="O2373" s="9">
        <f t="shared" si="302"/>
        <v>0</v>
      </c>
      <c r="P2373" s="14">
        <f t="shared" si="303"/>
        <v>0</v>
      </c>
      <c r="Q2373" s="14" t="s">
        <v>8323</v>
      </c>
      <c r="R2373" s="14" t="s">
        <v>8324</v>
      </c>
      <c r="S2373">
        <v>0</v>
      </c>
      <c r="T2373" t="b">
        <v>0</v>
      </c>
      <c r="U2373" t="s">
        <v>8272</v>
      </c>
      <c r="V2373" t="str">
        <f t="shared" si="304"/>
        <v xml:space="preserve"> </v>
      </c>
      <c r="W2373" s="21" t="str">
        <f t="shared" si="305"/>
        <v xml:space="preserve"> </v>
      </c>
      <c r="X2373" s="21">
        <f t="shared" si="306"/>
        <v>0</v>
      </c>
    </row>
    <row r="2374" spans="1:24" ht="43.2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299"/>
        <v>42118.069108796291</v>
      </c>
      <c r="K2374">
        <v>1427247571</v>
      </c>
      <c r="L2374" s="10">
        <f t="shared" si="300"/>
        <v>42088.069108796291</v>
      </c>
      <c r="M2374" s="11">
        <f t="shared" si="301"/>
        <v>30</v>
      </c>
      <c r="N2374" t="b">
        <v>0</v>
      </c>
      <c r="O2374" s="9">
        <f t="shared" si="302"/>
        <v>3.272727272727273E-2</v>
      </c>
      <c r="P2374" s="14">
        <f t="shared" si="303"/>
        <v>30</v>
      </c>
      <c r="Q2374" s="14" t="s">
        <v>8323</v>
      </c>
      <c r="R2374" s="14" t="s">
        <v>8324</v>
      </c>
      <c r="S2374">
        <v>6</v>
      </c>
      <c r="T2374" t="b">
        <v>0</v>
      </c>
      <c r="U2374" t="s">
        <v>8272</v>
      </c>
      <c r="V2374" t="str">
        <f t="shared" si="304"/>
        <v xml:space="preserve"> </v>
      </c>
      <c r="W2374" s="21" t="str">
        <f t="shared" si="305"/>
        <v xml:space="preserve"> </v>
      </c>
      <c r="X2374" s="21">
        <f t="shared" si="306"/>
        <v>6</v>
      </c>
    </row>
    <row r="2375" spans="1:24" ht="28.8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299"/>
        <v>42245.662314814821</v>
      </c>
      <c r="K2375">
        <v>1438271624</v>
      </c>
      <c r="L2375" s="10">
        <f t="shared" si="300"/>
        <v>42215.662314814821</v>
      </c>
      <c r="M2375" s="11">
        <f t="shared" si="301"/>
        <v>30</v>
      </c>
      <c r="N2375" t="b">
        <v>0</v>
      </c>
      <c r="O2375" s="9">
        <f t="shared" si="302"/>
        <v>5.8823529411764708E-5</v>
      </c>
      <c r="P2375" s="14">
        <f t="shared" si="303"/>
        <v>50</v>
      </c>
      <c r="Q2375" s="14" t="s">
        <v>8323</v>
      </c>
      <c r="R2375" s="14" t="s">
        <v>8324</v>
      </c>
      <c r="S2375">
        <v>1</v>
      </c>
      <c r="T2375" t="b">
        <v>0</v>
      </c>
      <c r="U2375" t="s">
        <v>8272</v>
      </c>
      <c r="V2375" t="str">
        <f t="shared" si="304"/>
        <v xml:space="preserve"> </v>
      </c>
      <c r="W2375" s="21" t="str">
        <f t="shared" si="305"/>
        <v xml:space="preserve"> </v>
      </c>
      <c r="X2375" s="21">
        <f t="shared" si="306"/>
        <v>1</v>
      </c>
    </row>
    <row r="2376" spans="1:24" ht="43.2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299"/>
        <v>42047.843287037031</v>
      </c>
      <c r="K2376">
        <v>1421180060</v>
      </c>
      <c r="L2376" s="10">
        <f t="shared" si="300"/>
        <v>42017.843287037031</v>
      </c>
      <c r="M2376" s="11">
        <f t="shared" si="301"/>
        <v>30</v>
      </c>
      <c r="N2376" t="b">
        <v>0</v>
      </c>
      <c r="O2376" s="9">
        <f t="shared" si="302"/>
        <v>4.5454545454545455E-4</v>
      </c>
      <c r="P2376" s="14">
        <f t="shared" si="303"/>
        <v>10</v>
      </c>
      <c r="Q2376" s="14" t="s">
        <v>8323</v>
      </c>
      <c r="R2376" s="14" t="s">
        <v>8324</v>
      </c>
      <c r="S2376">
        <v>1</v>
      </c>
      <c r="T2376" t="b">
        <v>0</v>
      </c>
      <c r="U2376" t="s">
        <v>8272</v>
      </c>
      <c r="V2376" t="str">
        <f t="shared" si="304"/>
        <v xml:space="preserve"> </v>
      </c>
      <c r="W2376" s="21" t="str">
        <f t="shared" si="305"/>
        <v xml:space="preserve"> </v>
      </c>
      <c r="X2376" s="21">
        <f t="shared" si="306"/>
        <v>1</v>
      </c>
    </row>
    <row r="2377" spans="1:24" ht="43.2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299"/>
        <v>42622.836076388892</v>
      </c>
      <c r="K2377">
        <v>1470859437</v>
      </c>
      <c r="L2377" s="10">
        <f t="shared" si="300"/>
        <v>42592.836076388892</v>
      </c>
      <c r="M2377" s="11">
        <f t="shared" si="301"/>
        <v>30</v>
      </c>
      <c r="N2377" t="b">
        <v>0</v>
      </c>
      <c r="O2377" s="9">
        <f t="shared" si="302"/>
        <v>0</v>
      </c>
      <c r="P2377" s="14">
        <f t="shared" si="303"/>
        <v>0</v>
      </c>
      <c r="Q2377" s="14" t="s">
        <v>8323</v>
      </c>
      <c r="R2377" s="14" t="s">
        <v>8324</v>
      </c>
      <c r="S2377">
        <v>0</v>
      </c>
      <c r="T2377" t="b">
        <v>0</v>
      </c>
      <c r="U2377" t="s">
        <v>8272</v>
      </c>
      <c r="V2377" t="str">
        <f t="shared" si="304"/>
        <v xml:space="preserve"> </v>
      </c>
      <c r="W2377" s="21" t="str">
        <f t="shared" si="305"/>
        <v xml:space="preserve"> </v>
      </c>
      <c r="X2377" s="21">
        <f t="shared" si="306"/>
        <v>0</v>
      </c>
    </row>
    <row r="2378" spans="1:24" ht="43.2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299"/>
        <v>42348.925532407404</v>
      </c>
      <c r="K2378">
        <v>1447193566</v>
      </c>
      <c r="L2378" s="10">
        <f t="shared" si="300"/>
        <v>42318.925532407404</v>
      </c>
      <c r="M2378" s="11">
        <f t="shared" si="301"/>
        <v>30</v>
      </c>
      <c r="N2378" t="b">
        <v>0</v>
      </c>
      <c r="O2378" s="9">
        <f t="shared" si="302"/>
        <v>0.10877666666666666</v>
      </c>
      <c r="P2378" s="14">
        <f t="shared" si="303"/>
        <v>81.582499999999996</v>
      </c>
      <c r="Q2378" s="14" t="s">
        <v>8323</v>
      </c>
      <c r="R2378" s="14" t="s">
        <v>8324</v>
      </c>
      <c r="S2378">
        <v>4</v>
      </c>
      <c r="T2378" t="b">
        <v>0</v>
      </c>
      <c r="U2378" t="s">
        <v>8272</v>
      </c>
      <c r="V2378" t="str">
        <f t="shared" si="304"/>
        <v xml:space="preserve"> </v>
      </c>
      <c r="W2378" s="21" t="str">
        <f t="shared" si="305"/>
        <v xml:space="preserve"> </v>
      </c>
      <c r="X2378" s="21">
        <f t="shared" si="306"/>
        <v>4</v>
      </c>
    </row>
    <row r="2379" spans="1:24" ht="43.2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299"/>
        <v>42699.911840277782</v>
      </c>
      <c r="K2379">
        <v>1477515183</v>
      </c>
      <c r="L2379" s="10">
        <f t="shared" si="300"/>
        <v>42669.870173611111</v>
      </c>
      <c r="M2379" s="11">
        <f t="shared" si="301"/>
        <v>30.041666666671517</v>
      </c>
      <c r="N2379" t="b">
        <v>0</v>
      </c>
      <c r="O2379" s="9">
        <f t="shared" si="302"/>
        <v>0</v>
      </c>
      <c r="P2379" s="14">
        <f t="shared" si="303"/>
        <v>0</v>
      </c>
      <c r="Q2379" s="14" t="s">
        <v>8323</v>
      </c>
      <c r="R2379" s="14" t="s">
        <v>8324</v>
      </c>
      <c r="S2379">
        <v>0</v>
      </c>
      <c r="T2379" t="b">
        <v>0</v>
      </c>
      <c r="U2379" t="s">
        <v>8272</v>
      </c>
      <c r="V2379" t="str">
        <f t="shared" si="304"/>
        <v xml:space="preserve"> </v>
      </c>
      <c r="W2379" s="21" t="str">
        <f t="shared" si="305"/>
        <v xml:space="preserve"> </v>
      </c>
      <c r="X2379" s="21">
        <f t="shared" si="306"/>
        <v>0</v>
      </c>
    </row>
    <row r="2380" spans="1:24" ht="43.2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299"/>
        <v>42242.013078703705</v>
      </c>
      <c r="K2380">
        <v>1438042730</v>
      </c>
      <c r="L2380" s="10">
        <f t="shared" si="300"/>
        <v>42213.013078703705</v>
      </c>
      <c r="M2380" s="11">
        <f t="shared" si="301"/>
        <v>29</v>
      </c>
      <c r="N2380" t="b">
        <v>0</v>
      </c>
      <c r="O2380" s="9">
        <f t="shared" si="302"/>
        <v>0</v>
      </c>
      <c r="P2380" s="14">
        <f t="shared" si="303"/>
        <v>0</v>
      </c>
      <c r="Q2380" s="14" t="s">
        <v>8323</v>
      </c>
      <c r="R2380" s="14" t="s">
        <v>8324</v>
      </c>
      <c r="S2380">
        <v>0</v>
      </c>
      <c r="T2380" t="b">
        <v>0</v>
      </c>
      <c r="U2380" t="s">
        <v>8272</v>
      </c>
      <c r="V2380" t="str">
        <f t="shared" si="304"/>
        <v xml:space="preserve"> </v>
      </c>
      <c r="W2380" s="21" t="str">
        <f t="shared" si="305"/>
        <v xml:space="preserve"> </v>
      </c>
      <c r="X2380" s="21">
        <f t="shared" si="306"/>
        <v>0</v>
      </c>
    </row>
    <row r="2381" spans="1:24" ht="28.8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299"/>
        <v>42282.016388888893</v>
      </c>
      <c r="K2381">
        <v>1440116616</v>
      </c>
      <c r="L2381" s="10">
        <f t="shared" si="300"/>
        <v>42237.016388888893</v>
      </c>
      <c r="M2381" s="11">
        <f t="shared" si="301"/>
        <v>45</v>
      </c>
      <c r="N2381" t="b">
        <v>0</v>
      </c>
      <c r="O2381" s="9">
        <f t="shared" si="302"/>
        <v>0</v>
      </c>
      <c r="P2381" s="14">
        <f t="shared" si="303"/>
        <v>0</v>
      </c>
      <c r="Q2381" s="14" t="s">
        <v>8323</v>
      </c>
      <c r="R2381" s="14" t="s">
        <v>8324</v>
      </c>
      <c r="S2381">
        <v>0</v>
      </c>
      <c r="T2381" t="b">
        <v>0</v>
      </c>
      <c r="U2381" t="s">
        <v>8272</v>
      </c>
      <c r="V2381" t="str">
        <f t="shared" si="304"/>
        <v xml:space="preserve"> </v>
      </c>
      <c r="W2381" s="21" t="str">
        <f t="shared" si="305"/>
        <v xml:space="preserve"> </v>
      </c>
      <c r="X2381" s="21">
        <f t="shared" si="306"/>
        <v>0</v>
      </c>
    </row>
    <row r="2382" spans="1:24" ht="43.2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299"/>
        <v>42278.793310185181</v>
      </c>
      <c r="K2382">
        <v>1441134142</v>
      </c>
      <c r="L2382" s="10">
        <f t="shared" si="300"/>
        <v>42248.793310185181</v>
      </c>
      <c r="M2382" s="11">
        <f t="shared" si="301"/>
        <v>30</v>
      </c>
      <c r="N2382" t="b">
        <v>0</v>
      </c>
      <c r="O2382" s="9">
        <f t="shared" si="302"/>
        <v>3.6666666666666666E-3</v>
      </c>
      <c r="P2382" s="14">
        <f t="shared" si="303"/>
        <v>18.333333333333332</v>
      </c>
      <c r="Q2382" s="14" t="s">
        <v>8323</v>
      </c>
      <c r="R2382" s="14" t="s">
        <v>8324</v>
      </c>
      <c r="S2382">
        <v>3</v>
      </c>
      <c r="T2382" t="b">
        <v>0</v>
      </c>
      <c r="U2382" t="s">
        <v>8272</v>
      </c>
      <c r="V2382" t="str">
        <f t="shared" si="304"/>
        <v xml:space="preserve"> </v>
      </c>
      <c r="W2382" s="21" t="str">
        <f t="shared" si="305"/>
        <v xml:space="preserve"> </v>
      </c>
      <c r="X2382" s="21">
        <f t="shared" si="306"/>
        <v>3</v>
      </c>
    </row>
    <row r="2383" spans="1:24" ht="43.2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299"/>
        <v>42104.935740740737</v>
      </c>
      <c r="K2383">
        <v>1426112848</v>
      </c>
      <c r="L2383" s="10">
        <f t="shared" si="300"/>
        <v>42074.935740740737</v>
      </c>
      <c r="M2383" s="11">
        <f t="shared" si="301"/>
        <v>30</v>
      </c>
      <c r="N2383" t="b">
        <v>0</v>
      </c>
      <c r="O2383" s="9">
        <f t="shared" si="302"/>
        <v>1.8193398957730169E-2</v>
      </c>
      <c r="P2383" s="14">
        <f t="shared" si="303"/>
        <v>224.42857142857142</v>
      </c>
      <c r="Q2383" s="14" t="s">
        <v>8323</v>
      </c>
      <c r="R2383" s="14" t="s">
        <v>8324</v>
      </c>
      <c r="S2383">
        <v>7</v>
      </c>
      <c r="T2383" t="b">
        <v>0</v>
      </c>
      <c r="U2383" t="s">
        <v>8272</v>
      </c>
      <c r="V2383" t="str">
        <f t="shared" si="304"/>
        <v xml:space="preserve"> </v>
      </c>
      <c r="W2383" s="21" t="str">
        <f t="shared" si="305"/>
        <v xml:space="preserve"> </v>
      </c>
      <c r="X2383" s="21">
        <f t="shared" si="306"/>
        <v>7</v>
      </c>
    </row>
    <row r="2384" spans="1:24" ht="57.6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299"/>
        <v>42220.187534722223</v>
      </c>
      <c r="K2384">
        <v>1436502603</v>
      </c>
      <c r="L2384" s="10">
        <f t="shared" si="300"/>
        <v>42195.187534722223</v>
      </c>
      <c r="M2384" s="11">
        <f t="shared" si="301"/>
        <v>25</v>
      </c>
      <c r="N2384" t="b">
        <v>0</v>
      </c>
      <c r="O2384" s="9">
        <f t="shared" si="302"/>
        <v>2.5000000000000001E-2</v>
      </c>
      <c r="P2384" s="14">
        <f t="shared" si="303"/>
        <v>37.5</v>
      </c>
      <c r="Q2384" s="14" t="s">
        <v>8323</v>
      </c>
      <c r="R2384" s="14" t="s">
        <v>8324</v>
      </c>
      <c r="S2384">
        <v>2</v>
      </c>
      <c r="T2384" t="b">
        <v>0</v>
      </c>
      <c r="U2384" t="s">
        <v>8272</v>
      </c>
      <c r="V2384" t="str">
        <f t="shared" si="304"/>
        <v xml:space="preserve"> </v>
      </c>
      <c r="W2384" s="21" t="str">
        <f t="shared" si="305"/>
        <v xml:space="preserve"> </v>
      </c>
      <c r="X2384" s="21">
        <f t="shared" si="306"/>
        <v>2</v>
      </c>
    </row>
    <row r="2385" spans="1:24" ht="43.2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299"/>
        <v>42057.056793981479</v>
      </c>
      <c r="K2385">
        <v>1421976107</v>
      </c>
      <c r="L2385" s="10">
        <f t="shared" si="300"/>
        <v>42027.056793981479</v>
      </c>
      <c r="M2385" s="11">
        <f t="shared" si="301"/>
        <v>30</v>
      </c>
      <c r="N2385" t="b">
        <v>0</v>
      </c>
      <c r="O2385" s="9">
        <f t="shared" si="302"/>
        <v>4.3499999999999997E-2</v>
      </c>
      <c r="P2385" s="14">
        <f t="shared" si="303"/>
        <v>145</v>
      </c>
      <c r="Q2385" s="14" t="s">
        <v>8323</v>
      </c>
      <c r="R2385" s="14" t="s">
        <v>8324</v>
      </c>
      <c r="S2385">
        <v>3</v>
      </c>
      <c r="T2385" t="b">
        <v>0</v>
      </c>
      <c r="U2385" t="s">
        <v>8272</v>
      </c>
      <c r="V2385" t="str">
        <f t="shared" si="304"/>
        <v xml:space="preserve"> </v>
      </c>
      <c r="W2385" s="21" t="str">
        <f t="shared" si="305"/>
        <v xml:space="preserve"> </v>
      </c>
      <c r="X2385" s="21">
        <f t="shared" si="306"/>
        <v>3</v>
      </c>
    </row>
    <row r="2386" spans="1:24" ht="57.6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299"/>
        <v>41957.109293981484</v>
      </c>
      <c r="K2386">
        <v>1413337043</v>
      </c>
      <c r="L2386" s="10">
        <f t="shared" si="300"/>
        <v>41927.067627314813</v>
      </c>
      <c r="M2386" s="11">
        <f t="shared" si="301"/>
        <v>30.041666666671517</v>
      </c>
      <c r="N2386" t="b">
        <v>0</v>
      </c>
      <c r="O2386" s="9">
        <f t="shared" si="302"/>
        <v>8.0000000000000002E-3</v>
      </c>
      <c r="P2386" s="14">
        <f t="shared" si="303"/>
        <v>1</v>
      </c>
      <c r="Q2386" s="14" t="s">
        <v>8323</v>
      </c>
      <c r="R2386" s="14" t="s">
        <v>8324</v>
      </c>
      <c r="S2386">
        <v>8</v>
      </c>
      <c r="T2386" t="b">
        <v>0</v>
      </c>
      <c r="U2386" t="s">
        <v>8272</v>
      </c>
      <c r="V2386" t="str">
        <f t="shared" si="304"/>
        <v xml:space="preserve"> </v>
      </c>
      <c r="W2386" s="21" t="str">
        <f t="shared" si="305"/>
        <v xml:space="preserve"> </v>
      </c>
      <c r="X2386" s="21">
        <f t="shared" si="306"/>
        <v>8</v>
      </c>
    </row>
    <row r="2387" spans="1:24" ht="43.2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299"/>
        <v>42221.70175925926</v>
      </c>
      <c r="K2387">
        <v>1436201432</v>
      </c>
      <c r="L2387" s="10">
        <f t="shared" si="300"/>
        <v>42191.70175925926</v>
      </c>
      <c r="M2387" s="11">
        <f t="shared" si="301"/>
        <v>30</v>
      </c>
      <c r="N2387" t="b">
        <v>0</v>
      </c>
      <c r="O2387" s="9">
        <f t="shared" si="302"/>
        <v>1.2123076923076924E-2</v>
      </c>
      <c r="P2387" s="14">
        <f t="shared" si="303"/>
        <v>112.57142857142857</v>
      </c>
      <c r="Q2387" s="14" t="s">
        <v>8323</v>
      </c>
      <c r="R2387" s="14" t="s">
        <v>8324</v>
      </c>
      <c r="S2387">
        <v>7</v>
      </c>
      <c r="T2387" t="b">
        <v>0</v>
      </c>
      <c r="U2387" t="s">
        <v>8272</v>
      </c>
      <c r="V2387" t="str">
        <f t="shared" si="304"/>
        <v xml:space="preserve"> </v>
      </c>
      <c r="W2387" s="21" t="str">
        <f t="shared" si="305"/>
        <v xml:space="preserve"> </v>
      </c>
      <c r="X2387" s="21">
        <f t="shared" si="306"/>
        <v>7</v>
      </c>
    </row>
    <row r="2388" spans="1:24" ht="43.2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299"/>
        <v>42014.838240740741</v>
      </c>
      <c r="K2388">
        <v>1415736424</v>
      </c>
      <c r="L2388" s="10">
        <f t="shared" si="300"/>
        <v>41954.838240740741</v>
      </c>
      <c r="M2388" s="11">
        <f t="shared" si="301"/>
        <v>60</v>
      </c>
      <c r="N2388" t="b">
        <v>0</v>
      </c>
      <c r="O2388" s="9">
        <f t="shared" si="302"/>
        <v>0</v>
      </c>
      <c r="P2388" s="14">
        <f t="shared" si="303"/>
        <v>0</v>
      </c>
      <c r="Q2388" s="14" t="s">
        <v>8323</v>
      </c>
      <c r="R2388" s="14" t="s">
        <v>8324</v>
      </c>
      <c r="S2388">
        <v>0</v>
      </c>
      <c r="T2388" t="b">
        <v>0</v>
      </c>
      <c r="U2388" t="s">
        <v>8272</v>
      </c>
      <c r="V2388" t="str">
        <f t="shared" si="304"/>
        <v xml:space="preserve"> </v>
      </c>
      <c r="W2388" s="21" t="str">
        <f t="shared" si="305"/>
        <v xml:space="preserve"> </v>
      </c>
      <c r="X2388" s="21">
        <f t="shared" si="306"/>
        <v>0</v>
      </c>
    </row>
    <row r="2389" spans="1:24" ht="43.2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299"/>
        <v>42573.626620370371</v>
      </c>
      <c r="K2389">
        <v>1465311740</v>
      </c>
      <c r="L2389" s="10">
        <f t="shared" si="300"/>
        <v>42528.626620370371</v>
      </c>
      <c r="M2389" s="11">
        <f t="shared" si="301"/>
        <v>45</v>
      </c>
      <c r="N2389" t="b">
        <v>0</v>
      </c>
      <c r="O2389" s="9">
        <f t="shared" si="302"/>
        <v>6.8399999999999997E-3</v>
      </c>
      <c r="P2389" s="14">
        <f t="shared" si="303"/>
        <v>342</v>
      </c>
      <c r="Q2389" s="14" t="s">
        <v>8323</v>
      </c>
      <c r="R2389" s="14" t="s">
        <v>8324</v>
      </c>
      <c r="S2389">
        <v>3</v>
      </c>
      <c r="T2389" t="b">
        <v>0</v>
      </c>
      <c r="U2389" t="s">
        <v>8272</v>
      </c>
      <c r="V2389" t="str">
        <f t="shared" si="304"/>
        <v xml:space="preserve"> </v>
      </c>
      <c r="W2389" s="21" t="str">
        <f t="shared" si="305"/>
        <v xml:space="preserve"> </v>
      </c>
      <c r="X2389" s="21">
        <f t="shared" si="306"/>
        <v>3</v>
      </c>
    </row>
    <row r="2390" spans="1:24" ht="43.2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299"/>
        <v>42019.811805555553</v>
      </c>
      <c r="K2390">
        <v>1418761759</v>
      </c>
      <c r="L2390" s="10">
        <f t="shared" si="300"/>
        <v>41989.853692129633</v>
      </c>
      <c r="M2390" s="11">
        <f t="shared" si="301"/>
        <v>29.958113425920601</v>
      </c>
      <c r="N2390" t="b">
        <v>0</v>
      </c>
      <c r="O2390" s="9">
        <f t="shared" si="302"/>
        <v>1.2513513513513513E-2</v>
      </c>
      <c r="P2390" s="14">
        <f t="shared" si="303"/>
        <v>57.875</v>
      </c>
      <c r="Q2390" s="14" t="s">
        <v>8323</v>
      </c>
      <c r="R2390" s="14" t="s">
        <v>8324</v>
      </c>
      <c r="S2390">
        <v>8</v>
      </c>
      <c r="T2390" t="b">
        <v>0</v>
      </c>
      <c r="U2390" t="s">
        <v>8272</v>
      </c>
      <c r="V2390" t="str">
        <f t="shared" si="304"/>
        <v xml:space="preserve"> </v>
      </c>
      <c r="W2390" s="21" t="str">
        <f t="shared" si="305"/>
        <v xml:space="preserve"> </v>
      </c>
      <c r="X2390" s="21">
        <f t="shared" si="306"/>
        <v>8</v>
      </c>
    </row>
    <row r="2391" spans="1:24" ht="57.6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299"/>
        <v>42210.915972222225</v>
      </c>
      <c r="K2391">
        <v>1435160452</v>
      </c>
      <c r="L2391" s="10">
        <f t="shared" si="300"/>
        <v>42179.653379629628</v>
      </c>
      <c r="M2391" s="11">
        <f t="shared" si="301"/>
        <v>31.262592592596775</v>
      </c>
      <c r="N2391" t="b">
        <v>0</v>
      </c>
      <c r="O2391" s="9">
        <f t="shared" si="302"/>
        <v>1.8749999999999999E-3</v>
      </c>
      <c r="P2391" s="14">
        <f t="shared" si="303"/>
        <v>30</v>
      </c>
      <c r="Q2391" s="14" t="s">
        <v>8323</v>
      </c>
      <c r="R2391" s="14" t="s">
        <v>8324</v>
      </c>
      <c r="S2391">
        <v>1</v>
      </c>
      <c r="T2391" t="b">
        <v>0</v>
      </c>
      <c r="U2391" t="s">
        <v>8272</v>
      </c>
      <c r="V2391" t="str">
        <f t="shared" si="304"/>
        <v xml:space="preserve"> </v>
      </c>
      <c r="W2391" s="21" t="str">
        <f t="shared" si="305"/>
        <v xml:space="preserve"> </v>
      </c>
      <c r="X2391" s="21">
        <f t="shared" si="306"/>
        <v>1</v>
      </c>
    </row>
    <row r="2392" spans="1:24" ht="43.2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299"/>
        <v>42008.262314814812</v>
      </c>
      <c r="K2392">
        <v>1416896264</v>
      </c>
      <c r="L2392" s="10">
        <f t="shared" si="300"/>
        <v>41968.262314814812</v>
      </c>
      <c r="M2392" s="11">
        <f t="shared" si="301"/>
        <v>40</v>
      </c>
      <c r="N2392" t="b">
        <v>0</v>
      </c>
      <c r="O2392" s="9">
        <f t="shared" si="302"/>
        <v>0</v>
      </c>
      <c r="P2392" s="14">
        <f t="shared" si="303"/>
        <v>0</v>
      </c>
      <c r="Q2392" s="14" t="s">
        <v>8323</v>
      </c>
      <c r="R2392" s="14" t="s">
        <v>8324</v>
      </c>
      <c r="S2392">
        <v>0</v>
      </c>
      <c r="T2392" t="b">
        <v>0</v>
      </c>
      <c r="U2392" t="s">
        <v>8272</v>
      </c>
      <c r="V2392" t="str">
        <f t="shared" si="304"/>
        <v xml:space="preserve"> </v>
      </c>
      <c r="W2392" s="21" t="str">
        <f t="shared" si="305"/>
        <v xml:space="preserve"> </v>
      </c>
      <c r="X2392" s="21">
        <f t="shared" si="306"/>
        <v>0</v>
      </c>
    </row>
    <row r="2393" spans="1:24" ht="28.8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299"/>
        <v>42094.752824074079</v>
      </c>
      <c r="K2393">
        <v>1425236644</v>
      </c>
      <c r="L2393" s="10">
        <f t="shared" si="300"/>
        <v>42064.794490740736</v>
      </c>
      <c r="M2393" s="11">
        <f t="shared" si="301"/>
        <v>29.958333333343035</v>
      </c>
      <c r="N2393" t="b">
        <v>0</v>
      </c>
      <c r="O2393" s="9">
        <f t="shared" si="302"/>
        <v>1.25E-3</v>
      </c>
      <c r="P2393" s="14">
        <f t="shared" si="303"/>
        <v>25</v>
      </c>
      <c r="Q2393" s="14" t="s">
        <v>8323</v>
      </c>
      <c r="R2393" s="14" t="s">
        <v>8324</v>
      </c>
      <c r="S2393">
        <v>1</v>
      </c>
      <c r="T2393" t="b">
        <v>0</v>
      </c>
      <c r="U2393" t="s">
        <v>8272</v>
      </c>
      <c r="V2393" t="str">
        <f t="shared" si="304"/>
        <v xml:space="preserve"> </v>
      </c>
      <c r="W2393" s="21" t="str">
        <f t="shared" si="305"/>
        <v xml:space="preserve"> </v>
      </c>
      <c r="X2393" s="21">
        <f t="shared" si="306"/>
        <v>1</v>
      </c>
    </row>
    <row r="2394" spans="1:24" ht="43.2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299"/>
        <v>42306.120636574073</v>
      </c>
      <c r="K2394">
        <v>1443495223</v>
      </c>
      <c r="L2394" s="10">
        <f t="shared" si="300"/>
        <v>42276.120636574073</v>
      </c>
      <c r="M2394" s="11">
        <f t="shared" si="301"/>
        <v>30</v>
      </c>
      <c r="N2394" t="b">
        <v>0</v>
      </c>
      <c r="O2394" s="9">
        <f t="shared" si="302"/>
        <v>0</v>
      </c>
      <c r="P2394" s="14">
        <f t="shared" si="303"/>
        <v>0</v>
      </c>
      <c r="Q2394" s="14" t="s">
        <v>8323</v>
      </c>
      <c r="R2394" s="14" t="s">
        <v>8324</v>
      </c>
      <c r="S2394">
        <v>0</v>
      </c>
      <c r="T2394" t="b">
        <v>0</v>
      </c>
      <c r="U2394" t="s">
        <v>8272</v>
      </c>
      <c r="V2394" t="str">
        <f t="shared" si="304"/>
        <v xml:space="preserve"> </v>
      </c>
      <c r="W2394" s="21" t="str">
        <f t="shared" si="305"/>
        <v xml:space="preserve"> </v>
      </c>
      <c r="X2394" s="21">
        <f t="shared" si="306"/>
        <v>0</v>
      </c>
    </row>
    <row r="2395" spans="1:24" ht="43.2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299"/>
        <v>42224.648344907408</v>
      </c>
      <c r="K2395">
        <v>1436456017</v>
      </c>
      <c r="L2395" s="10">
        <f t="shared" si="300"/>
        <v>42194.648344907408</v>
      </c>
      <c r="M2395" s="11">
        <f t="shared" si="301"/>
        <v>30</v>
      </c>
      <c r="N2395" t="b">
        <v>0</v>
      </c>
      <c r="O2395" s="9">
        <f t="shared" si="302"/>
        <v>5.0000000000000001E-4</v>
      </c>
      <c r="P2395" s="14">
        <f t="shared" si="303"/>
        <v>50</v>
      </c>
      <c r="Q2395" s="14" t="s">
        <v>8323</v>
      </c>
      <c r="R2395" s="14" t="s">
        <v>8324</v>
      </c>
      <c r="S2395">
        <v>1</v>
      </c>
      <c r="T2395" t="b">
        <v>0</v>
      </c>
      <c r="U2395" t="s">
        <v>8272</v>
      </c>
      <c r="V2395" t="str">
        <f t="shared" si="304"/>
        <v xml:space="preserve"> </v>
      </c>
      <c r="W2395" s="21" t="str">
        <f t="shared" si="305"/>
        <v xml:space="preserve"> </v>
      </c>
      <c r="X2395" s="21">
        <f t="shared" si="306"/>
        <v>1</v>
      </c>
    </row>
    <row r="2396" spans="1:24" ht="43.2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299"/>
        <v>42061.362187499995</v>
      </c>
      <c r="K2396">
        <v>1422348093</v>
      </c>
      <c r="L2396" s="10">
        <f t="shared" si="300"/>
        <v>42031.362187499995</v>
      </c>
      <c r="M2396" s="11">
        <f t="shared" si="301"/>
        <v>30</v>
      </c>
      <c r="N2396" t="b">
        <v>0</v>
      </c>
      <c r="O2396" s="9">
        <f t="shared" si="302"/>
        <v>5.9999999999999995E-4</v>
      </c>
      <c r="P2396" s="14">
        <f t="shared" si="303"/>
        <v>1.5</v>
      </c>
      <c r="Q2396" s="14" t="s">
        <v>8323</v>
      </c>
      <c r="R2396" s="14" t="s">
        <v>8324</v>
      </c>
      <c r="S2396">
        <v>2</v>
      </c>
      <c r="T2396" t="b">
        <v>0</v>
      </c>
      <c r="U2396" t="s">
        <v>8272</v>
      </c>
      <c r="V2396" t="str">
        <f t="shared" si="304"/>
        <v xml:space="preserve"> </v>
      </c>
      <c r="W2396" s="21" t="str">
        <f t="shared" si="305"/>
        <v xml:space="preserve"> </v>
      </c>
      <c r="X2396" s="21">
        <f t="shared" si="306"/>
        <v>2</v>
      </c>
    </row>
    <row r="2397" spans="1:24" ht="43.2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299"/>
        <v>42745.372916666667</v>
      </c>
      <c r="K2397">
        <v>1481597687</v>
      </c>
      <c r="L2397" s="10">
        <f t="shared" si="300"/>
        <v>42717.121377314819</v>
      </c>
      <c r="M2397" s="11">
        <f t="shared" si="301"/>
        <v>28.251539351847896</v>
      </c>
      <c r="N2397" t="b">
        <v>0</v>
      </c>
      <c r="O2397" s="9">
        <f t="shared" si="302"/>
        <v>0</v>
      </c>
      <c r="P2397" s="14">
        <f t="shared" si="303"/>
        <v>0</v>
      </c>
      <c r="Q2397" s="14" t="s">
        <v>8323</v>
      </c>
      <c r="R2397" s="14" t="s">
        <v>8324</v>
      </c>
      <c r="S2397">
        <v>0</v>
      </c>
      <c r="T2397" t="b">
        <v>0</v>
      </c>
      <c r="U2397" t="s">
        <v>8272</v>
      </c>
      <c r="V2397" t="str">
        <f t="shared" si="304"/>
        <v xml:space="preserve"> </v>
      </c>
      <c r="W2397" s="21" t="str">
        <f t="shared" si="305"/>
        <v xml:space="preserve"> </v>
      </c>
      <c r="X2397" s="21">
        <f t="shared" si="306"/>
        <v>0</v>
      </c>
    </row>
    <row r="2398" spans="1:24" ht="43.2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299"/>
        <v>42292.849050925928</v>
      </c>
      <c r="K2398">
        <v>1442348558</v>
      </c>
      <c r="L2398" s="10">
        <f t="shared" si="300"/>
        <v>42262.849050925928</v>
      </c>
      <c r="M2398" s="11">
        <f t="shared" si="301"/>
        <v>30</v>
      </c>
      <c r="N2398" t="b">
        <v>0</v>
      </c>
      <c r="O2398" s="9">
        <f t="shared" si="302"/>
        <v>2E-3</v>
      </c>
      <c r="P2398" s="14">
        <f t="shared" si="303"/>
        <v>10</v>
      </c>
      <c r="Q2398" s="14" t="s">
        <v>8323</v>
      </c>
      <c r="R2398" s="14" t="s">
        <v>8324</v>
      </c>
      <c r="S2398">
        <v>1</v>
      </c>
      <c r="T2398" t="b">
        <v>0</v>
      </c>
      <c r="U2398" t="s">
        <v>8272</v>
      </c>
      <c r="V2398" t="str">
        <f t="shared" si="304"/>
        <v xml:space="preserve"> </v>
      </c>
      <c r="W2398" s="21" t="str">
        <f t="shared" si="305"/>
        <v xml:space="preserve"> </v>
      </c>
      <c r="X2398" s="21">
        <f t="shared" si="306"/>
        <v>1</v>
      </c>
    </row>
    <row r="2399" spans="1:24" ht="43.2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299"/>
        <v>42006.88490740741</v>
      </c>
      <c r="K2399">
        <v>1417641256</v>
      </c>
      <c r="L2399" s="10">
        <f t="shared" si="300"/>
        <v>41976.88490740741</v>
      </c>
      <c r="M2399" s="11">
        <f t="shared" si="301"/>
        <v>30</v>
      </c>
      <c r="N2399" t="b">
        <v>0</v>
      </c>
      <c r="O2399" s="9">
        <f t="shared" si="302"/>
        <v>0</v>
      </c>
      <c r="P2399" s="14">
        <f t="shared" si="303"/>
        <v>0</v>
      </c>
      <c r="Q2399" s="14" t="s">
        <v>8323</v>
      </c>
      <c r="R2399" s="14" t="s">
        <v>8324</v>
      </c>
      <c r="S2399">
        <v>0</v>
      </c>
      <c r="T2399" t="b">
        <v>0</v>
      </c>
      <c r="U2399" t="s">
        <v>8272</v>
      </c>
      <c r="V2399" t="str">
        <f t="shared" si="304"/>
        <v xml:space="preserve"> </v>
      </c>
      <c r="W2399" s="21" t="str">
        <f t="shared" si="305"/>
        <v xml:space="preserve"> </v>
      </c>
      <c r="X2399" s="21">
        <f t="shared" si="306"/>
        <v>0</v>
      </c>
    </row>
    <row r="2400" spans="1:24" ht="43.2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299"/>
        <v>42187.916481481487</v>
      </c>
      <c r="K2400">
        <v>1433282384</v>
      </c>
      <c r="L2400" s="10">
        <f t="shared" si="300"/>
        <v>42157.916481481487</v>
      </c>
      <c r="M2400" s="11">
        <f t="shared" si="301"/>
        <v>30</v>
      </c>
      <c r="N2400" t="b">
        <v>0</v>
      </c>
      <c r="O2400" s="9">
        <f t="shared" si="302"/>
        <v>0</v>
      </c>
      <c r="P2400" s="14">
        <f t="shared" si="303"/>
        <v>0</v>
      </c>
      <c r="Q2400" s="14" t="s">
        <v>8323</v>
      </c>
      <c r="R2400" s="14" t="s">
        <v>8324</v>
      </c>
      <c r="S2400">
        <v>0</v>
      </c>
      <c r="T2400" t="b">
        <v>0</v>
      </c>
      <c r="U2400" t="s">
        <v>8272</v>
      </c>
      <c r="V2400" t="str">
        <f t="shared" si="304"/>
        <v xml:space="preserve"> </v>
      </c>
      <c r="W2400" s="21" t="str">
        <f t="shared" si="305"/>
        <v xml:space="preserve"> </v>
      </c>
      <c r="X2400" s="21">
        <f t="shared" si="306"/>
        <v>0</v>
      </c>
    </row>
    <row r="2401" spans="1:24" ht="43.2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299"/>
        <v>41991.853078703702</v>
      </c>
      <c r="K2401">
        <v>1415910506</v>
      </c>
      <c r="L2401" s="10">
        <f t="shared" si="300"/>
        <v>41956.853078703702</v>
      </c>
      <c r="M2401" s="11">
        <f t="shared" si="301"/>
        <v>35</v>
      </c>
      <c r="N2401" t="b">
        <v>0</v>
      </c>
      <c r="O2401" s="9">
        <f t="shared" si="302"/>
        <v>0</v>
      </c>
      <c r="P2401" s="14">
        <f t="shared" si="303"/>
        <v>0</v>
      </c>
      <c r="Q2401" s="14" t="s">
        <v>8323</v>
      </c>
      <c r="R2401" s="14" t="s">
        <v>8324</v>
      </c>
      <c r="S2401">
        <v>0</v>
      </c>
      <c r="T2401" t="b">
        <v>0</v>
      </c>
      <c r="U2401" t="s">
        <v>8272</v>
      </c>
      <c r="V2401" t="str">
        <f t="shared" si="304"/>
        <v xml:space="preserve"> </v>
      </c>
      <c r="W2401" s="21" t="str">
        <f t="shared" si="305"/>
        <v xml:space="preserve"> </v>
      </c>
      <c r="X2401" s="21">
        <f t="shared" si="306"/>
        <v>0</v>
      </c>
    </row>
    <row r="2402" spans="1:24" ht="43.2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299"/>
        <v>42474.268101851849</v>
      </c>
      <c r="K2402">
        <v>1458023164</v>
      </c>
      <c r="L2402" s="10">
        <f t="shared" si="300"/>
        <v>42444.268101851849</v>
      </c>
      <c r="M2402" s="11">
        <f t="shared" si="301"/>
        <v>30</v>
      </c>
      <c r="N2402" t="b">
        <v>0</v>
      </c>
      <c r="O2402" s="9">
        <f t="shared" si="302"/>
        <v>0</v>
      </c>
      <c r="P2402" s="14">
        <f t="shared" si="303"/>
        <v>0</v>
      </c>
      <c r="Q2402" s="14" t="s">
        <v>8323</v>
      </c>
      <c r="R2402" s="14" t="s">
        <v>8324</v>
      </c>
      <c r="S2402">
        <v>0</v>
      </c>
      <c r="T2402" t="b">
        <v>0</v>
      </c>
      <c r="U2402" t="s">
        <v>8272</v>
      </c>
      <c r="V2402" t="str">
        <f t="shared" si="304"/>
        <v xml:space="preserve"> </v>
      </c>
      <c r="W2402" s="21" t="str">
        <f t="shared" si="305"/>
        <v xml:space="preserve"> </v>
      </c>
      <c r="X2402" s="21">
        <f t="shared" si="306"/>
        <v>0</v>
      </c>
    </row>
    <row r="2403" spans="1:24" ht="43.2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299"/>
        <v>42434.822870370372</v>
      </c>
      <c r="K2403">
        <v>1452023096</v>
      </c>
      <c r="L2403" s="10">
        <f t="shared" si="300"/>
        <v>42374.822870370372</v>
      </c>
      <c r="M2403" s="11">
        <f t="shared" si="301"/>
        <v>60</v>
      </c>
      <c r="N2403" t="b">
        <v>0</v>
      </c>
      <c r="O2403" s="9">
        <f t="shared" si="302"/>
        <v>7.1785714285714283E-3</v>
      </c>
      <c r="P2403" s="14">
        <f t="shared" si="303"/>
        <v>22.333333333333332</v>
      </c>
      <c r="Q2403" s="14" t="s">
        <v>8340</v>
      </c>
      <c r="R2403" s="14" t="s">
        <v>8341</v>
      </c>
      <c r="S2403">
        <v>9</v>
      </c>
      <c r="T2403" t="b">
        <v>0</v>
      </c>
      <c r="U2403" t="s">
        <v>8284</v>
      </c>
      <c r="V2403" t="str">
        <f t="shared" si="304"/>
        <v xml:space="preserve"> </v>
      </c>
      <c r="W2403" s="21">
        <f t="shared" si="305"/>
        <v>9</v>
      </c>
      <c r="X2403" s="21" t="str">
        <f t="shared" si="306"/>
        <v xml:space="preserve"> </v>
      </c>
    </row>
    <row r="2404" spans="1:24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299"/>
        <v>42137.679756944446</v>
      </c>
      <c r="K2404">
        <v>1428941931</v>
      </c>
      <c r="L2404" s="10">
        <f t="shared" si="300"/>
        <v>42107.679756944446</v>
      </c>
      <c r="M2404" s="11">
        <f t="shared" si="301"/>
        <v>30</v>
      </c>
      <c r="N2404" t="b">
        <v>0</v>
      </c>
      <c r="O2404" s="9">
        <f t="shared" si="302"/>
        <v>4.3333333333333331E-3</v>
      </c>
      <c r="P2404" s="14">
        <f t="shared" si="303"/>
        <v>52</v>
      </c>
      <c r="Q2404" s="14" t="s">
        <v>8340</v>
      </c>
      <c r="R2404" s="14" t="s">
        <v>8341</v>
      </c>
      <c r="S2404">
        <v>1</v>
      </c>
      <c r="T2404" t="b">
        <v>0</v>
      </c>
      <c r="U2404" t="s">
        <v>8284</v>
      </c>
      <c r="V2404" t="str">
        <f t="shared" si="304"/>
        <v xml:space="preserve"> </v>
      </c>
      <c r="W2404" s="21">
        <f t="shared" si="305"/>
        <v>1</v>
      </c>
      <c r="X2404" s="21" t="str">
        <f t="shared" si="306"/>
        <v xml:space="preserve"> </v>
      </c>
    </row>
    <row r="2405" spans="1:24" ht="43.2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299"/>
        <v>42459.840949074074</v>
      </c>
      <c r="K2405">
        <v>1454188258</v>
      </c>
      <c r="L2405" s="10">
        <f t="shared" si="300"/>
        <v>42399.882615740738</v>
      </c>
      <c r="M2405" s="11">
        <f t="shared" si="301"/>
        <v>59.958333333335759</v>
      </c>
      <c r="N2405" t="b">
        <v>0</v>
      </c>
      <c r="O2405" s="9">
        <f t="shared" si="302"/>
        <v>0.16833333333333333</v>
      </c>
      <c r="P2405" s="14">
        <f t="shared" si="303"/>
        <v>16.833333333333332</v>
      </c>
      <c r="Q2405" s="14" t="s">
        <v>8340</v>
      </c>
      <c r="R2405" s="14" t="s">
        <v>8341</v>
      </c>
      <c r="S2405">
        <v>12</v>
      </c>
      <c r="T2405" t="b">
        <v>0</v>
      </c>
      <c r="U2405" t="s">
        <v>8284</v>
      </c>
      <c r="V2405" t="str">
        <f t="shared" si="304"/>
        <v xml:space="preserve"> </v>
      </c>
      <c r="W2405" s="21">
        <f t="shared" si="305"/>
        <v>12</v>
      </c>
      <c r="X2405" s="21" t="str">
        <f t="shared" si="306"/>
        <v xml:space="preserve"> </v>
      </c>
    </row>
    <row r="2406" spans="1:24" ht="43.2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299"/>
        <v>42372.03943287037</v>
      </c>
      <c r="K2406">
        <v>1449190607</v>
      </c>
      <c r="L2406" s="10">
        <f t="shared" si="300"/>
        <v>42342.03943287037</v>
      </c>
      <c r="M2406" s="11">
        <f t="shared" si="301"/>
        <v>30</v>
      </c>
      <c r="N2406" t="b">
        <v>0</v>
      </c>
      <c r="O2406" s="9">
        <f t="shared" si="302"/>
        <v>0</v>
      </c>
      <c r="P2406" s="14">
        <f t="shared" si="303"/>
        <v>0</v>
      </c>
      <c r="Q2406" s="14" t="s">
        <v>8340</v>
      </c>
      <c r="R2406" s="14" t="s">
        <v>8341</v>
      </c>
      <c r="S2406">
        <v>0</v>
      </c>
      <c r="T2406" t="b">
        <v>0</v>
      </c>
      <c r="U2406" t="s">
        <v>8284</v>
      </c>
      <c r="V2406" t="str">
        <f t="shared" si="304"/>
        <v xml:space="preserve"> </v>
      </c>
      <c r="W2406" s="21">
        <f t="shared" si="305"/>
        <v>0</v>
      </c>
      <c r="X2406" s="21" t="str">
        <f t="shared" si="306"/>
        <v xml:space="preserve"> </v>
      </c>
    </row>
    <row r="2407" spans="1:24" ht="43.2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299"/>
        <v>42616.585358796292</v>
      </c>
      <c r="K2407">
        <v>1471096975</v>
      </c>
      <c r="L2407" s="10">
        <f t="shared" si="300"/>
        <v>42595.585358796292</v>
      </c>
      <c r="M2407" s="11">
        <f t="shared" si="301"/>
        <v>21</v>
      </c>
      <c r="N2407" t="b">
        <v>0</v>
      </c>
      <c r="O2407" s="9">
        <f t="shared" si="302"/>
        <v>0.22520000000000001</v>
      </c>
      <c r="P2407" s="14">
        <f t="shared" si="303"/>
        <v>56.3</v>
      </c>
      <c r="Q2407" s="14" t="s">
        <v>8340</v>
      </c>
      <c r="R2407" s="14" t="s">
        <v>8341</v>
      </c>
      <c r="S2407">
        <v>20</v>
      </c>
      <c r="T2407" t="b">
        <v>0</v>
      </c>
      <c r="U2407" t="s">
        <v>8284</v>
      </c>
      <c r="V2407" t="str">
        <f t="shared" si="304"/>
        <v xml:space="preserve"> </v>
      </c>
      <c r="W2407" s="21">
        <f t="shared" si="305"/>
        <v>20</v>
      </c>
      <c r="X2407" s="21" t="str">
        <f t="shared" si="306"/>
        <v xml:space="preserve"> </v>
      </c>
    </row>
    <row r="2408" spans="1:24" ht="43.2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299"/>
        <v>42023.110995370371</v>
      </c>
      <c r="K2408">
        <v>1418179190</v>
      </c>
      <c r="L2408" s="10">
        <f t="shared" si="300"/>
        <v>41983.110995370371</v>
      </c>
      <c r="M2408" s="11">
        <f t="shared" si="301"/>
        <v>40</v>
      </c>
      <c r="N2408" t="b">
        <v>0</v>
      </c>
      <c r="O2408" s="9">
        <f t="shared" si="302"/>
        <v>0.41384615384615386</v>
      </c>
      <c r="P2408" s="14">
        <f t="shared" si="303"/>
        <v>84.0625</v>
      </c>
      <c r="Q2408" s="14" t="s">
        <v>8340</v>
      </c>
      <c r="R2408" s="14" t="s">
        <v>8341</v>
      </c>
      <c r="S2408">
        <v>16</v>
      </c>
      <c r="T2408" t="b">
        <v>0</v>
      </c>
      <c r="U2408" t="s">
        <v>8284</v>
      </c>
      <c r="V2408" t="str">
        <f t="shared" si="304"/>
        <v xml:space="preserve"> </v>
      </c>
      <c r="W2408" s="21">
        <f t="shared" si="305"/>
        <v>16</v>
      </c>
      <c r="X2408" s="21" t="str">
        <f t="shared" si="306"/>
        <v xml:space="preserve"> </v>
      </c>
    </row>
    <row r="2409" spans="1:24" ht="57.6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299"/>
        <v>42105.25</v>
      </c>
      <c r="K2409">
        <v>1426772928</v>
      </c>
      <c r="L2409" s="10">
        <f t="shared" si="300"/>
        <v>42082.575555555552</v>
      </c>
      <c r="M2409" s="11">
        <f t="shared" si="301"/>
        <v>22.674444444448454</v>
      </c>
      <c r="N2409" t="b">
        <v>0</v>
      </c>
      <c r="O2409" s="9">
        <f t="shared" si="302"/>
        <v>0.25259090909090909</v>
      </c>
      <c r="P2409" s="14">
        <f t="shared" si="303"/>
        <v>168.39393939393941</v>
      </c>
      <c r="Q2409" s="14" t="s">
        <v>8340</v>
      </c>
      <c r="R2409" s="14" t="s">
        <v>8341</v>
      </c>
      <c r="S2409">
        <v>33</v>
      </c>
      <c r="T2409" t="b">
        <v>0</v>
      </c>
      <c r="U2409" t="s">
        <v>8284</v>
      </c>
      <c r="V2409" t="str">
        <f t="shared" si="304"/>
        <v xml:space="preserve"> </v>
      </c>
      <c r="W2409" s="21">
        <f t="shared" si="305"/>
        <v>33</v>
      </c>
      <c r="X2409" s="21" t="str">
        <f t="shared" si="306"/>
        <v xml:space="preserve"> </v>
      </c>
    </row>
    <row r="2410" spans="1:24" ht="43.2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299"/>
        <v>41949.182372685187</v>
      </c>
      <c r="K2410">
        <v>1412652157</v>
      </c>
      <c r="L2410" s="10">
        <f t="shared" si="300"/>
        <v>41919.140706018516</v>
      </c>
      <c r="M2410" s="11">
        <f t="shared" si="301"/>
        <v>30.041666666671517</v>
      </c>
      <c r="N2410" t="b">
        <v>0</v>
      </c>
      <c r="O2410" s="9">
        <f t="shared" si="302"/>
        <v>2E-3</v>
      </c>
      <c r="P2410" s="14">
        <f t="shared" si="303"/>
        <v>15</v>
      </c>
      <c r="Q2410" s="14" t="s">
        <v>8340</v>
      </c>
      <c r="R2410" s="14" t="s">
        <v>8341</v>
      </c>
      <c r="S2410">
        <v>2</v>
      </c>
      <c r="T2410" t="b">
        <v>0</v>
      </c>
      <c r="U2410" t="s">
        <v>8284</v>
      </c>
      <c r="V2410" t="str">
        <f t="shared" si="304"/>
        <v xml:space="preserve"> </v>
      </c>
      <c r="W2410" s="21">
        <f t="shared" si="305"/>
        <v>2</v>
      </c>
      <c r="X2410" s="21" t="str">
        <f t="shared" si="306"/>
        <v xml:space="preserve"> </v>
      </c>
    </row>
    <row r="2411" spans="1:24" ht="43.2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299"/>
        <v>42234.875868055555</v>
      </c>
      <c r="K2411">
        <v>1437339675</v>
      </c>
      <c r="L2411" s="10">
        <f t="shared" si="300"/>
        <v>42204.875868055555</v>
      </c>
      <c r="M2411" s="11">
        <f t="shared" si="301"/>
        <v>30</v>
      </c>
      <c r="N2411" t="b">
        <v>0</v>
      </c>
      <c r="O2411" s="9">
        <f t="shared" si="302"/>
        <v>1.84E-2</v>
      </c>
      <c r="P2411" s="14">
        <f t="shared" si="303"/>
        <v>76.666666666666671</v>
      </c>
      <c r="Q2411" s="14" t="s">
        <v>8340</v>
      </c>
      <c r="R2411" s="14" t="s">
        <v>8341</v>
      </c>
      <c r="S2411">
        <v>6</v>
      </c>
      <c r="T2411" t="b">
        <v>0</v>
      </c>
      <c r="U2411" t="s">
        <v>8284</v>
      </c>
      <c r="V2411" t="str">
        <f t="shared" si="304"/>
        <v xml:space="preserve"> </v>
      </c>
      <c r="W2411" s="21">
        <f t="shared" si="305"/>
        <v>6</v>
      </c>
      <c r="X2411" s="21" t="str">
        <f t="shared" si="306"/>
        <v xml:space="preserve"> </v>
      </c>
    </row>
    <row r="2412" spans="1:24" ht="57.6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299"/>
        <v>42254.408275462964</v>
      </c>
      <c r="K2412">
        <v>1439027275</v>
      </c>
      <c r="L2412" s="10">
        <f t="shared" si="300"/>
        <v>42224.408275462964</v>
      </c>
      <c r="M2412" s="11">
        <f t="shared" si="301"/>
        <v>30</v>
      </c>
      <c r="N2412" t="b">
        <v>0</v>
      </c>
      <c r="O2412" s="9">
        <f t="shared" si="302"/>
        <v>0</v>
      </c>
      <c r="P2412" s="14">
        <f t="shared" si="303"/>
        <v>0</v>
      </c>
      <c r="Q2412" s="14" t="s">
        <v>8340</v>
      </c>
      <c r="R2412" s="14" t="s">
        <v>8341</v>
      </c>
      <c r="S2412">
        <v>0</v>
      </c>
      <c r="T2412" t="b">
        <v>0</v>
      </c>
      <c r="U2412" t="s">
        <v>8284</v>
      </c>
      <c r="V2412" t="str">
        <f t="shared" si="304"/>
        <v xml:space="preserve"> </v>
      </c>
      <c r="W2412" s="21">
        <f t="shared" si="305"/>
        <v>0</v>
      </c>
      <c r="X2412" s="21" t="str">
        <f t="shared" si="306"/>
        <v xml:space="preserve"> </v>
      </c>
    </row>
    <row r="2413" spans="1:24" ht="57.6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299"/>
        <v>42241.732430555552</v>
      </c>
      <c r="K2413">
        <v>1437932082</v>
      </c>
      <c r="L2413" s="10">
        <f t="shared" si="300"/>
        <v>42211.732430555552</v>
      </c>
      <c r="M2413" s="11">
        <f t="shared" si="301"/>
        <v>30</v>
      </c>
      <c r="N2413" t="b">
        <v>0</v>
      </c>
      <c r="O2413" s="9">
        <f t="shared" si="302"/>
        <v>6.0400000000000002E-3</v>
      </c>
      <c r="P2413" s="14">
        <f t="shared" si="303"/>
        <v>50.333333333333336</v>
      </c>
      <c r="Q2413" s="14" t="s">
        <v>8340</v>
      </c>
      <c r="R2413" s="14" t="s">
        <v>8341</v>
      </c>
      <c r="S2413">
        <v>3</v>
      </c>
      <c r="T2413" t="b">
        <v>0</v>
      </c>
      <c r="U2413" t="s">
        <v>8284</v>
      </c>
      <c r="V2413" t="str">
        <f t="shared" si="304"/>
        <v xml:space="preserve"> </v>
      </c>
      <c r="W2413" s="21">
        <f t="shared" si="305"/>
        <v>3</v>
      </c>
      <c r="X2413" s="21" t="str">
        <f t="shared" si="306"/>
        <v xml:space="preserve"> </v>
      </c>
    </row>
    <row r="2414" spans="1:24" ht="57.6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299"/>
        <v>42700.778622685189</v>
      </c>
      <c r="K2414">
        <v>1476294073</v>
      </c>
      <c r="L2414" s="10">
        <f t="shared" si="300"/>
        <v>42655.736956018518</v>
      </c>
      <c r="M2414" s="11">
        <f t="shared" si="301"/>
        <v>45.041666666671517</v>
      </c>
      <c r="N2414" t="b">
        <v>0</v>
      </c>
      <c r="O2414" s="9">
        <f t="shared" si="302"/>
        <v>0</v>
      </c>
      <c r="P2414" s="14">
        <f t="shared" si="303"/>
        <v>0</v>
      </c>
      <c r="Q2414" s="14" t="s">
        <v>8340</v>
      </c>
      <c r="R2414" s="14" t="s">
        <v>8341</v>
      </c>
      <c r="S2414">
        <v>0</v>
      </c>
      <c r="T2414" t="b">
        <v>0</v>
      </c>
      <c r="U2414" t="s">
        <v>8284</v>
      </c>
      <c r="V2414" t="str">
        <f t="shared" si="304"/>
        <v xml:space="preserve"> </v>
      </c>
      <c r="W2414" s="21">
        <f t="shared" si="305"/>
        <v>0</v>
      </c>
      <c r="X2414" s="21" t="str">
        <f t="shared" si="306"/>
        <v xml:space="preserve"> </v>
      </c>
    </row>
    <row r="2415" spans="1:24" ht="43.2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299"/>
        <v>41790.979166666664</v>
      </c>
      <c r="K2415">
        <v>1398911882</v>
      </c>
      <c r="L2415" s="10">
        <f t="shared" si="300"/>
        <v>41760.10974537037</v>
      </c>
      <c r="M2415" s="11">
        <f t="shared" si="301"/>
        <v>30.869421296294604</v>
      </c>
      <c r="N2415" t="b">
        <v>0</v>
      </c>
      <c r="O2415" s="9">
        <f t="shared" si="302"/>
        <v>8.3333333333333332E-3</v>
      </c>
      <c r="P2415" s="14">
        <f t="shared" si="303"/>
        <v>8.3333333333333339</v>
      </c>
      <c r="Q2415" s="14" t="s">
        <v>8340</v>
      </c>
      <c r="R2415" s="14" t="s">
        <v>8341</v>
      </c>
      <c r="S2415">
        <v>3</v>
      </c>
      <c r="T2415" t="b">
        <v>0</v>
      </c>
      <c r="U2415" t="s">
        <v>8284</v>
      </c>
      <c r="V2415" t="str">
        <f t="shared" si="304"/>
        <v xml:space="preserve"> </v>
      </c>
      <c r="W2415" s="21">
        <f t="shared" si="305"/>
        <v>3</v>
      </c>
      <c r="X2415" s="21" t="str">
        <f t="shared" si="306"/>
        <v xml:space="preserve"> </v>
      </c>
    </row>
    <row r="2416" spans="1:24" ht="43.2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299"/>
        <v>42238.165972222225</v>
      </c>
      <c r="K2416">
        <v>1436805660</v>
      </c>
      <c r="L2416" s="10">
        <f t="shared" si="300"/>
        <v>42198.695138888885</v>
      </c>
      <c r="M2416" s="11">
        <f t="shared" si="301"/>
        <v>39.470833333340124</v>
      </c>
      <c r="N2416" t="b">
        <v>0</v>
      </c>
      <c r="O2416" s="9">
        <f t="shared" si="302"/>
        <v>3.0666666666666665E-2</v>
      </c>
      <c r="P2416" s="14">
        <f t="shared" si="303"/>
        <v>35.384615384615387</v>
      </c>
      <c r="Q2416" s="14" t="s">
        <v>8340</v>
      </c>
      <c r="R2416" s="14" t="s">
        <v>8341</v>
      </c>
      <c r="S2416">
        <v>13</v>
      </c>
      <c r="T2416" t="b">
        <v>0</v>
      </c>
      <c r="U2416" t="s">
        <v>8284</v>
      </c>
      <c r="V2416" t="str">
        <f t="shared" si="304"/>
        <v xml:space="preserve"> </v>
      </c>
      <c r="W2416" s="21">
        <f t="shared" si="305"/>
        <v>13</v>
      </c>
      <c r="X2416" s="21" t="str">
        <f t="shared" si="306"/>
        <v xml:space="preserve"> </v>
      </c>
    </row>
    <row r="2417" spans="1:24" ht="43.2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299"/>
        <v>42566.862800925926</v>
      </c>
      <c r="K2417">
        <v>1466023346</v>
      </c>
      <c r="L2417" s="10">
        <f t="shared" si="300"/>
        <v>42536.862800925926</v>
      </c>
      <c r="M2417" s="11">
        <f t="shared" si="301"/>
        <v>30</v>
      </c>
      <c r="N2417" t="b">
        <v>0</v>
      </c>
      <c r="O2417" s="9">
        <f t="shared" si="302"/>
        <v>5.5833333333333334E-3</v>
      </c>
      <c r="P2417" s="14">
        <f t="shared" si="303"/>
        <v>55.833333333333336</v>
      </c>
      <c r="Q2417" s="14" t="s">
        <v>8340</v>
      </c>
      <c r="R2417" s="14" t="s">
        <v>8341</v>
      </c>
      <c r="S2417">
        <v>6</v>
      </c>
      <c r="T2417" t="b">
        <v>0</v>
      </c>
      <c r="U2417" t="s">
        <v>8284</v>
      </c>
      <c r="V2417" t="str">
        <f t="shared" si="304"/>
        <v xml:space="preserve"> </v>
      </c>
      <c r="W2417" s="21">
        <f t="shared" si="305"/>
        <v>6</v>
      </c>
      <c r="X2417" s="21" t="str">
        <f t="shared" si="306"/>
        <v xml:space="preserve"> </v>
      </c>
    </row>
    <row r="2418" spans="1:24" ht="43.2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299"/>
        <v>42077.625</v>
      </c>
      <c r="K2418">
        <v>1421343743</v>
      </c>
      <c r="L2418" s="10">
        <f t="shared" si="300"/>
        <v>42019.737766203703</v>
      </c>
      <c r="M2418" s="11">
        <f t="shared" si="301"/>
        <v>57.887233796296641</v>
      </c>
      <c r="N2418" t="b">
        <v>0</v>
      </c>
      <c r="O2418" s="9">
        <f t="shared" si="302"/>
        <v>2.5000000000000001E-4</v>
      </c>
      <c r="P2418" s="14">
        <f t="shared" si="303"/>
        <v>5</v>
      </c>
      <c r="Q2418" s="14" t="s">
        <v>8340</v>
      </c>
      <c r="R2418" s="14" t="s">
        <v>8341</v>
      </c>
      <c r="S2418">
        <v>1</v>
      </c>
      <c r="T2418" t="b">
        <v>0</v>
      </c>
      <c r="U2418" t="s">
        <v>8284</v>
      </c>
      <c r="V2418" t="str">
        <f t="shared" si="304"/>
        <v xml:space="preserve"> </v>
      </c>
      <c r="W2418" s="21">
        <f t="shared" si="305"/>
        <v>1</v>
      </c>
      <c r="X2418" s="21" t="str">
        <f t="shared" si="306"/>
        <v xml:space="preserve"> </v>
      </c>
    </row>
    <row r="2419" spans="1:24" ht="43.2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299"/>
        <v>41861.884108796294</v>
      </c>
      <c r="K2419">
        <v>1405113187</v>
      </c>
      <c r="L2419" s="10">
        <f t="shared" si="300"/>
        <v>41831.884108796294</v>
      </c>
      <c r="M2419" s="11">
        <f t="shared" si="301"/>
        <v>30</v>
      </c>
      <c r="N2419" t="b">
        <v>0</v>
      </c>
      <c r="O2419" s="9">
        <f t="shared" si="302"/>
        <v>0</v>
      </c>
      <c r="P2419" s="14">
        <f t="shared" si="303"/>
        <v>0</v>
      </c>
      <c r="Q2419" s="14" t="s">
        <v>8340</v>
      </c>
      <c r="R2419" s="14" t="s">
        <v>8341</v>
      </c>
      <c r="S2419">
        <v>0</v>
      </c>
      <c r="T2419" t="b">
        <v>0</v>
      </c>
      <c r="U2419" t="s">
        <v>8284</v>
      </c>
      <c r="V2419" t="str">
        <f t="shared" si="304"/>
        <v xml:space="preserve"> </v>
      </c>
      <c r="W2419" s="21">
        <f t="shared" si="305"/>
        <v>0</v>
      </c>
      <c r="X2419" s="21" t="str">
        <f t="shared" si="306"/>
        <v xml:space="preserve"> </v>
      </c>
    </row>
    <row r="2420" spans="1:24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299"/>
        <v>42087.815324074079</v>
      </c>
      <c r="K2420">
        <v>1422045244</v>
      </c>
      <c r="L2420" s="10">
        <f t="shared" si="300"/>
        <v>42027.856990740736</v>
      </c>
      <c r="M2420" s="11">
        <f t="shared" si="301"/>
        <v>59.958333333343035</v>
      </c>
      <c r="N2420" t="b">
        <v>0</v>
      </c>
      <c r="O2420" s="9">
        <f t="shared" si="302"/>
        <v>2.0000000000000001E-4</v>
      </c>
      <c r="P2420" s="14">
        <f t="shared" si="303"/>
        <v>1</v>
      </c>
      <c r="Q2420" s="14" t="s">
        <v>8340</v>
      </c>
      <c r="R2420" s="14" t="s">
        <v>8341</v>
      </c>
      <c r="S2420">
        <v>5</v>
      </c>
      <c r="T2420" t="b">
        <v>0</v>
      </c>
      <c r="U2420" t="s">
        <v>8284</v>
      </c>
      <c r="V2420" t="str">
        <f t="shared" si="304"/>
        <v xml:space="preserve"> </v>
      </c>
      <c r="W2420" s="21">
        <f t="shared" si="305"/>
        <v>5</v>
      </c>
      <c r="X2420" s="21" t="str">
        <f t="shared" si="306"/>
        <v xml:space="preserve"> </v>
      </c>
    </row>
    <row r="2421" spans="1:24" ht="43.2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299"/>
        <v>42053.738298611104</v>
      </c>
      <c r="K2421">
        <v>1419097389</v>
      </c>
      <c r="L2421" s="10">
        <f t="shared" si="300"/>
        <v>41993.738298611104</v>
      </c>
      <c r="M2421" s="11">
        <f t="shared" si="301"/>
        <v>60</v>
      </c>
      <c r="N2421" t="b">
        <v>0</v>
      </c>
      <c r="O2421" s="9">
        <f t="shared" si="302"/>
        <v>0</v>
      </c>
      <c r="P2421" s="14">
        <f t="shared" si="303"/>
        <v>0</v>
      </c>
      <c r="Q2421" s="14" t="s">
        <v>8340</v>
      </c>
      <c r="R2421" s="14" t="s">
        <v>8341</v>
      </c>
      <c r="S2421">
        <v>0</v>
      </c>
      <c r="T2421" t="b">
        <v>0</v>
      </c>
      <c r="U2421" t="s">
        <v>8284</v>
      </c>
      <c r="V2421" t="str">
        <f t="shared" si="304"/>
        <v xml:space="preserve"> </v>
      </c>
      <c r="W2421" s="21">
        <f t="shared" si="305"/>
        <v>0</v>
      </c>
      <c r="X2421" s="21" t="str">
        <f t="shared" si="306"/>
        <v xml:space="preserve"> </v>
      </c>
    </row>
    <row r="2422" spans="1:24" ht="43.2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299"/>
        <v>41953.070543981477</v>
      </c>
      <c r="K2422">
        <v>1410396095</v>
      </c>
      <c r="L2422" s="10">
        <f t="shared" si="300"/>
        <v>41893.028877314813</v>
      </c>
      <c r="M2422" s="11">
        <f t="shared" si="301"/>
        <v>60.041666666664241</v>
      </c>
      <c r="N2422" t="b">
        <v>0</v>
      </c>
      <c r="O2422" s="9">
        <f t="shared" si="302"/>
        <v>0.14825133372851215</v>
      </c>
      <c r="P2422" s="14">
        <f t="shared" si="303"/>
        <v>69.472222222222229</v>
      </c>
      <c r="Q2422" s="14" t="s">
        <v>8340</v>
      </c>
      <c r="R2422" s="14" t="s">
        <v>8341</v>
      </c>
      <c r="S2422">
        <v>36</v>
      </c>
      <c r="T2422" t="b">
        <v>0</v>
      </c>
      <c r="U2422" t="s">
        <v>8284</v>
      </c>
      <c r="V2422" t="str">
        <f t="shared" si="304"/>
        <v xml:space="preserve"> </v>
      </c>
      <c r="W2422" s="21">
        <f t="shared" si="305"/>
        <v>36</v>
      </c>
      <c r="X2422" s="21" t="str">
        <f t="shared" si="306"/>
        <v xml:space="preserve"> </v>
      </c>
    </row>
    <row r="2423" spans="1:24" ht="28.8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299"/>
        <v>42056.687453703707</v>
      </c>
      <c r="K2423">
        <v>1421944196</v>
      </c>
      <c r="L2423" s="10">
        <f t="shared" si="300"/>
        <v>42026.687453703707</v>
      </c>
      <c r="M2423" s="11">
        <f t="shared" si="301"/>
        <v>30</v>
      </c>
      <c r="N2423" t="b">
        <v>0</v>
      </c>
      <c r="O2423" s="9">
        <f t="shared" si="302"/>
        <v>1.6666666666666666E-4</v>
      </c>
      <c r="P2423" s="14">
        <f t="shared" si="303"/>
        <v>1</v>
      </c>
      <c r="Q2423" s="14" t="s">
        <v>8340</v>
      </c>
      <c r="R2423" s="14" t="s">
        <v>8341</v>
      </c>
      <c r="S2423">
        <v>1</v>
      </c>
      <c r="T2423" t="b">
        <v>0</v>
      </c>
      <c r="U2423" t="s">
        <v>8284</v>
      </c>
      <c r="V2423" t="str">
        <f t="shared" si="304"/>
        <v xml:space="preserve"> </v>
      </c>
      <c r="W2423" s="21">
        <f t="shared" si="305"/>
        <v>1</v>
      </c>
      <c r="X2423" s="21" t="str">
        <f t="shared" si="306"/>
        <v xml:space="preserve"> </v>
      </c>
    </row>
    <row r="2424" spans="1:24" ht="28.8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299"/>
        <v>42074.683287037042</v>
      </c>
      <c r="K2424">
        <v>1423502636</v>
      </c>
      <c r="L2424" s="10">
        <f t="shared" si="300"/>
        <v>42044.724953703699</v>
      </c>
      <c r="M2424" s="11">
        <f t="shared" si="301"/>
        <v>29.958333333343035</v>
      </c>
      <c r="N2424" t="b">
        <v>0</v>
      </c>
      <c r="O2424" s="9">
        <f t="shared" si="302"/>
        <v>2E-3</v>
      </c>
      <c r="P2424" s="14">
        <f t="shared" si="303"/>
        <v>1</v>
      </c>
      <c r="Q2424" s="14" t="s">
        <v>8340</v>
      </c>
      <c r="R2424" s="14" t="s">
        <v>8341</v>
      </c>
      <c r="S2424">
        <v>1</v>
      </c>
      <c r="T2424" t="b">
        <v>0</v>
      </c>
      <c r="U2424" t="s">
        <v>8284</v>
      </c>
      <c r="V2424" t="str">
        <f t="shared" si="304"/>
        <v xml:space="preserve"> </v>
      </c>
      <c r="W2424" s="21">
        <f t="shared" si="305"/>
        <v>1</v>
      </c>
      <c r="X2424" s="21" t="str">
        <f t="shared" si="306"/>
        <v xml:space="preserve"> </v>
      </c>
    </row>
    <row r="2425" spans="1:24" ht="43.2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299"/>
        <v>42004.704745370371</v>
      </c>
      <c r="K2425">
        <v>1417452890</v>
      </c>
      <c r="L2425" s="10">
        <f t="shared" si="300"/>
        <v>41974.704745370371</v>
      </c>
      <c r="M2425" s="11">
        <f t="shared" si="301"/>
        <v>30</v>
      </c>
      <c r="N2425" t="b">
        <v>0</v>
      </c>
      <c r="O2425" s="9">
        <f t="shared" si="302"/>
        <v>1.3333333333333334E-4</v>
      </c>
      <c r="P2425" s="14">
        <f t="shared" si="303"/>
        <v>8</v>
      </c>
      <c r="Q2425" s="14" t="s">
        <v>8340</v>
      </c>
      <c r="R2425" s="14" t="s">
        <v>8341</v>
      </c>
      <c r="S2425">
        <v>1</v>
      </c>
      <c r="T2425" t="b">
        <v>0</v>
      </c>
      <c r="U2425" t="s">
        <v>8284</v>
      </c>
      <c r="V2425" t="str">
        <f t="shared" si="304"/>
        <v xml:space="preserve"> </v>
      </c>
      <c r="W2425" s="21">
        <f t="shared" si="305"/>
        <v>1</v>
      </c>
      <c r="X2425" s="21" t="str">
        <f t="shared" si="306"/>
        <v xml:space="preserve"> </v>
      </c>
    </row>
    <row r="2426" spans="1:24" ht="28.8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299"/>
        <v>41939.892453703702</v>
      </c>
      <c r="K2426">
        <v>1411853108</v>
      </c>
      <c r="L2426" s="10">
        <f t="shared" si="300"/>
        <v>41909.892453703702</v>
      </c>
      <c r="M2426" s="11">
        <f t="shared" si="301"/>
        <v>30</v>
      </c>
      <c r="N2426" t="b">
        <v>0</v>
      </c>
      <c r="O2426" s="9">
        <f t="shared" si="302"/>
        <v>1.24E-2</v>
      </c>
      <c r="P2426" s="14">
        <f t="shared" si="303"/>
        <v>34.444444444444443</v>
      </c>
      <c r="Q2426" s="14" t="s">
        <v>8340</v>
      </c>
      <c r="R2426" s="14" t="s">
        <v>8341</v>
      </c>
      <c r="S2426">
        <v>9</v>
      </c>
      <c r="T2426" t="b">
        <v>0</v>
      </c>
      <c r="U2426" t="s">
        <v>8284</v>
      </c>
      <c r="V2426" t="str">
        <f t="shared" si="304"/>
        <v xml:space="preserve"> </v>
      </c>
      <c r="W2426" s="21">
        <f t="shared" si="305"/>
        <v>9</v>
      </c>
      <c r="X2426" s="21" t="str">
        <f t="shared" si="306"/>
        <v xml:space="preserve"> </v>
      </c>
    </row>
    <row r="2427" spans="1:24" ht="57.6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299"/>
        <v>42517.919444444444</v>
      </c>
      <c r="K2427">
        <v>1463090149</v>
      </c>
      <c r="L2427" s="10">
        <f t="shared" si="300"/>
        <v>42502.913761574076</v>
      </c>
      <c r="M2427" s="11">
        <f t="shared" si="301"/>
        <v>15.005682870367309</v>
      </c>
      <c r="N2427" t="b">
        <v>0</v>
      </c>
      <c r="O2427" s="9">
        <f t="shared" si="302"/>
        <v>2.8571428571428574E-4</v>
      </c>
      <c r="P2427" s="14">
        <f t="shared" si="303"/>
        <v>1</v>
      </c>
      <c r="Q2427" s="14" t="s">
        <v>8340</v>
      </c>
      <c r="R2427" s="14" t="s">
        <v>8341</v>
      </c>
      <c r="S2427">
        <v>1</v>
      </c>
      <c r="T2427" t="b">
        <v>0</v>
      </c>
      <c r="U2427" t="s">
        <v>8284</v>
      </c>
      <c r="V2427" t="str">
        <f t="shared" si="304"/>
        <v xml:space="preserve"> </v>
      </c>
      <c r="W2427" s="21">
        <f t="shared" si="305"/>
        <v>1</v>
      </c>
      <c r="X2427" s="21" t="str">
        <f t="shared" si="306"/>
        <v xml:space="preserve"> </v>
      </c>
    </row>
    <row r="2428" spans="1:24" ht="43.2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299"/>
        <v>42224.170046296291</v>
      </c>
      <c r="K2428">
        <v>1433822692</v>
      </c>
      <c r="L2428" s="10">
        <f t="shared" si="300"/>
        <v>42164.170046296291</v>
      </c>
      <c r="M2428" s="11">
        <f t="shared" si="301"/>
        <v>60</v>
      </c>
      <c r="N2428" t="b">
        <v>0</v>
      </c>
      <c r="O2428" s="9">
        <f t="shared" si="302"/>
        <v>0</v>
      </c>
      <c r="P2428" s="14">
        <f t="shared" si="303"/>
        <v>0</v>
      </c>
      <c r="Q2428" s="14" t="s">
        <v>8340</v>
      </c>
      <c r="R2428" s="14" t="s">
        <v>8341</v>
      </c>
      <c r="S2428">
        <v>0</v>
      </c>
      <c r="T2428" t="b">
        <v>0</v>
      </c>
      <c r="U2428" t="s">
        <v>8284</v>
      </c>
      <c r="V2428" t="str">
        <f t="shared" si="304"/>
        <v xml:space="preserve"> </v>
      </c>
      <c r="W2428" s="21">
        <f t="shared" si="305"/>
        <v>0</v>
      </c>
      <c r="X2428" s="21" t="str">
        <f t="shared" si="306"/>
        <v xml:space="preserve"> </v>
      </c>
    </row>
    <row r="2429" spans="1:24" ht="28.8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299"/>
        <v>42452.277002314819</v>
      </c>
      <c r="K2429">
        <v>1455262733</v>
      </c>
      <c r="L2429" s="10">
        <f t="shared" si="300"/>
        <v>42412.318668981476</v>
      </c>
      <c r="M2429" s="11">
        <f t="shared" si="301"/>
        <v>39.958333333343035</v>
      </c>
      <c r="N2429" t="b">
        <v>0</v>
      </c>
      <c r="O2429" s="9">
        <f t="shared" si="302"/>
        <v>2.0000000000000002E-5</v>
      </c>
      <c r="P2429" s="14">
        <f t="shared" si="303"/>
        <v>1</v>
      </c>
      <c r="Q2429" s="14" t="s">
        <v>8340</v>
      </c>
      <c r="R2429" s="14" t="s">
        <v>8341</v>
      </c>
      <c r="S2429">
        <v>1</v>
      </c>
      <c r="T2429" t="b">
        <v>0</v>
      </c>
      <c r="U2429" t="s">
        <v>8284</v>
      </c>
      <c r="V2429" t="str">
        <f t="shared" si="304"/>
        <v xml:space="preserve"> </v>
      </c>
      <c r="W2429" s="21">
        <f t="shared" si="305"/>
        <v>1</v>
      </c>
      <c r="X2429" s="21" t="str">
        <f t="shared" si="306"/>
        <v xml:space="preserve"> </v>
      </c>
    </row>
    <row r="2430" spans="1:24" ht="28.8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299"/>
        <v>42075.742488425924</v>
      </c>
      <c r="K2430">
        <v>1423594151</v>
      </c>
      <c r="L2430" s="10">
        <f t="shared" si="300"/>
        <v>42045.784155092595</v>
      </c>
      <c r="M2430" s="11">
        <f t="shared" si="301"/>
        <v>29.958333333328483</v>
      </c>
      <c r="N2430" t="b">
        <v>0</v>
      </c>
      <c r="O2430" s="9">
        <f t="shared" si="302"/>
        <v>2.8571428571428571E-5</v>
      </c>
      <c r="P2430" s="14">
        <f t="shared" si="303"/>
        <v>1</v>
      </c>
      <c r="Q2430" s="14" t="s">
        <v>8340</v>
      </c>
      <c r="R2430" s="14" t="s">
        <v>8341</v>
      </c>
      <c r="S2430">
        <v>1</v>
      </c>
      <c r="T2430" t="b">
        <v>0</v>
      </c>
      <c r="U2430" t="s">
        <v>8284</v>
      </c>
      <c r="V2430" t="str">
        <f t="shared" si="304"/>
        <v xml:space="preserve"> </v>
      </c>
      <c r="W2430" s="21">
        <f t="shared" si="305"/>
        <v>1</v>
      </c>
      <c r="X2430" s="21" t="str">
        <f t="shared" si="306"/>
        <v xml:space="preserve"> </v>
      </c>
    </row>
    <row r="2431" spans="1:24" ht="43.2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299"/>
        <v>42771.697222222225</v>
      </c>
      <c r="K2431">
        <v>1483131966</v>
      </c>
      <c r="L2431" s="10">
        <f t="shared" si="300"/>
        <v>42734.879236111112</v>
      </c>
      <c r="M2431" s="11">
        <f t="shared" si="301"/>
        <v>36.817986111112987</v>
      </c>
      <c r="N2431" t="b">
        <v>0</v>
      </c>
      <c r="O2431" s="9">
        <f t="shared" si="302"/>
        <v>1.4321428571428572E-2</v>
      </c>
      <c r="P2431" s="14">
        <f t="shared" si="303"/>
        <v>501.25</v>
      </c>
      <c r="Q2431" s="14" t="s">
        <v>8340</v>
      </c>
      <c r="R2431" s="14" t="s">
        <v>8341</v>
      </c>
      <c r="S2431">
        <v>4</v>
      </c>
      <c r="T2431" t="b">
        <v>0</v>
      </c>
      <c r="U2431" t="s">
        <v>8284</v>
      </c>
      <c r="V2431" t="str">
        <f t="shared" si="304"/>
        <v xml:space="preserve"> </v>
      </c>
      <c r="W2431" s="21">
        <f t="shared" si="305"/>
        <v>4</v>
      </c>
      <c r="X2431" s="21" t="str">
        <f t="shared" si="306"/>
        <v xml:space="preserve"> </v>
      </c>
    </row>
    <row r="2432" spans="1:24" ht="57.6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299"/>
        <v>42412.130833333329</v>
      </c>
      <c r="K2432">
        <v>1452654504</v>
      </c>
      <c r="L2432" s="10">
        <f t="shared" si="300"/>
        <v>42382.130833333329</v>
      </c>
      <c r="M2432" s="11">
        <f t="shared" si="301"/>
        <v>30</v>
      </c>
      <c r="N2432" t="b">
        <v>0</v>
      </c>
      <c r="O2432" s="9">
        <f t="shared" si="302"/>
        <v>7.0000000000000001E-3</v>
      </c>
      <c r="P2432" s="14">
        <f t="shared" si="303"/>
        <v>10.5</v>
      </c>
      <c r="Q2432" s="14" t="s">
        <v>8340</v>
      </c>
      <c r="R2432" s="14" t="s">
        <v>8341</v>
      </c>
      <c r="S2432">
        <v>2</v>
      </c>
      <c r="T2432" t="b">
        <v>0</v>
      </c>
      <c r="U2432" t="s">
        <v>8284</v>
      </c>
      <c r="V2432" t="str">
        <f t="shared" si="304"/>
        <v xml:space="preserve"> </v>
      </c>
      <c r="W2432" s="21">
        <f t="shared" si="305"/>
        <v>2</v>
      </c>
      <c r="X2432" s="21" t="str">
        <f t="shared" si="306"/>
        <v xml:space="preserve"> </v>
      </c>
    </row>
    <row r="2433" spans="1:24" ht="28.8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299"/>
        <v>42549.099687499998</v>
      </c>
      <c r="K2433">
        <v>1461896613</v>
      </c>
      <c r="L2433" s="10">
        <f t="shared" si="300"/>
        <v>42489.099687499998</v>
      </c>
      <c r="M2433" s="11">
        <f t="shared" si="301"/>
        <v>60</v>
      </c>
      <c r="N2433" t="b">
        <v>0</v>
      </c>
      <c r="O2433" s="9">
        <f t="shared" si="302"/>
        <v>2.0000000000000002E-5</v>
      </c>
      <c r="P2433" s="14">
        <f t="shared" si="303"/>
        <v>1</v>
      </c>
      <c r="Q2433" s="14" t="s">
        <v>8340</v>
      </c>
      <c r="R2433" s="14" t="s">
        <v>8341</v>
      </c>
      <c r="S2433">
        <v>2</v>
      </c>
      <c r="T2433" t="b">
        <v>0</v>
      </c>
      <c r="U2433" t="s">
        <v>8284</v>
      </c>
      <c r="V2433" t="str">
        <f t="shared" si="304"/>
        <v xml:space="preserve"> </v>
      </c>
      <c r="W2433" s="21">
        <f t="shared" si="305"/>
        <v>2</v>
      </c>
      <c r="X2433" s="21" t="str">
        <f t="shared" si="306"/>
        <v xml:space="preserve"> </v>
      </c>
    </row>
    <row r="2434" spans="1:24" ht="43.2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ref="J2434:J2497" si="307">(((I2434/60)/60)/24)+DATE(1970,1,1)</f>
        <v>42071.218715277777</v>
      </c>
      <c r="K2434">
        <v>1423199697</v>
      </c>
      <c r="L2434" s="10">
        <f t="shared" ref="L2434:L2497" si="308">(((K2434/60)/60)/24)+DATE(1970,1,1)</f>
        <v>42041.218715277777</v>
      </c>
      <c r="M2434" s="11">
        <f t="shared" ref="M2434:M2497" si="309">J2434-L2434</f>
        <v>30</v>
      </c>
      <c r="N2434" t="b">
        <v>0</v>
      </c>
      <c r="O2434" s="9">
        <f t="shared" ref="O2434:O2497" si="310">E2434/D2434</f>
        <v>1.4285714285714287E-4</v>
      </c>
      <c r="P2434" s="14">
        <f t="shared" ref="P2434:P2497" si="311">IF(E2434&gt;0,(E2434/S2434),0)</f>
        <v>1</v>
      </c>
      <c r="Q2434" s="14" t="s">
        <v>8340</v>
      </c>
      <c r="R2434" s="14" t="s">
        <v>8341</v>
      </c>
      <c r="S2434">
        <v>2</v>
      </c>
      <c r="T2434" t="b">
        <v>0</v>
      </c>
      <c r="U2434" t="s">
        <v>8284</v>
      </c>
      <c r="V2434" t="str">
        <f t="shared" si="304"/>
        <v xml:space="preserve"> </v>
      </c>
      <c r="W2434" s="21">
        <f t="shared" si="305"/>
        <v>2</v>
      </c>
      <c r="X2434" s="21" t="str">
        <f t="shared" si="306"/>
        <v xml:space="preserve"> </v>
      </c>
    </row>
    <row r="2435" spans="1:24" ht="43.2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si="307"/>
        <v>42427.89980324074</v>
      </c>
      <c r="K2435">
        <v>1454016943</v>
      </c>
      <c r="L2435" s="10">
        <f t="shared" si="308"/>
        <v>42397.89980324074</v>
      </c>
      <c r="M2435" s="11">
        <f t="shared" si="309"/>
        <v>30</v>
      </c>
      <c r="N2435" t="b">
        <v>0</v>
      </c>
      <c r="O2435" s="9">
        <f t="shared" si="310"/>
        <v>0</v>
      </c>
      <c r="P2435" s="14">
        <f t="shared" si="311"/>
        <v>0</v>
      </c>
      <c r="Q2435" s="14" t="s">
        <v>8340</v>
      </c>
      <c r="R2435" s="14" t="s">
        <v>8341</v>
      </c>
      <c r="S2435">
        <v>0</v>
      </c>
      <c r="T2435" t="b">
        <v>0</v>
      </c>
      <c r="U2435" t="s">
        <v>8284</v>
      </c>
      <c r="V2435" t="str">
        <f t="shared" ref="V2435:V2498" si="312">IF(F2435 = "successful",S2435," ")</f>
        <v xml:space="preserve"> </v>
      </c>
      <c r="W2435" s="21">
        <f t="shared" ref="W2435:W2498" si="313">IF(F2435 = "failed",S2435," ")</f>
        <v>0</v>
      </c>
      <c r="X2435" s="21" t="str">
        <f t="shared" ref="X2435:X2498" si="314">IF(F2435 = "canceled",S2435," ")</f>
        <v xml:space="preserve"> </v>
      </c>
    </row>
    <row r="2436" spans="1:24" ht="43.2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307"/>
        <v>42220.18604166666</v>
      </c>
      <c r="K2436">
        <v>1435206474</v>
      </c>
      <c r="L2436" s="10">
        <f t="shared" si="308"/>
        <v>42180.18604166666</v>
      </c>
      <c r="M2436" s="11">
        <f t="shared" si="309"/>
        <v>40</v>
      </c>
      <c r="N2436" t="b">
        <v>0</v>
      </c>
      <c r="O2436" s="9">
        <f t="shared" si="310"/>
        <v>1.2999999999999999E-3</v>
      </c>
      <c r="P2436" s="14">
        <f t="shared" si="311"/>
        <v>13</v>
      </c>
      <c r="Q2436" s="14" t="s">
        <v>8340</v>
      </c>
      <c r="R2436" s="14" t="s">
        <v>8341</v>
      </c>
      <c r="S2436">
        <v>2</v>
      </c>
      <c r="T2436" t="b">
        <v>0</v>
      </c>
      <c r="U2436" t="s">
        <v>8284</v>
      </c>
      <c r="V2436" t="str">
        <f t="shared" si="312"/>
        <v xml:space="preserve"> </v>
      </c>
      <c r="W2436" s="21">
        <f t="shared" si="313"/>
        <v>2</v>
      </c>
      <c r="X2436" s="21" t="str">
        <f t="shared" si="314"/>
        <v xml:space="preserve"> </v>
      </c>
    </row>
    <row r="2437" spans="1:24" ht="43.2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307"/>
        <v>42282.277615740735</v>
      </c>
      <c r="K2437">
        <v>1441435186</v>
      </c>
      <c r="L2437" s="10">
        <f t="shared" si="308"/>
        <v>42252.277615740735</v>
      </c>
      <c r="M2437" s="11">
        <f t="shared" si="309"/>
        <v>30</v>
      </c>
      <c r="N2437" t="b">
        <v>0</v>
      </c>
      <c r="O2437" s="9">
        <f t="shared" si="310"/>
        <v>4.8960000000000002E-3</v>
      </c>
      <c r="P2437" s="14">
        <f t="shared" si="311"/>
        <v>306</v>
      </c>
      <c r="Q2437" s="14" t="s">
        <v>8340</v>
      </c>
      <c r="R2437" s="14" t="s">
        <v>8341</v>
      </c>
      <c r="S2437">
        <v>4</v>
      </c>
      <c r="T2437" t="b">
        <v>0</v>
      </c>
      <c r="U2437" t="s">
        <v>8284</v>
      </c>
      <c r="V2437" t="str">
        <f t="shared" si="312"/>
        <v xml:space="preserve"> </v>
      </c>
      <c r="W2437" s="21">
        <f t="shared" si="313"/>
        <v>4</v>
      </c>
      <c r="X2437" s="21" t="str">
        <f t="shared" si="314"/>
        <v xml:space="preserve"> </v>
      </c>
    </row>
    <row r="2438" spans="1:24" ht="43.2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307"/>
        <v>42398.615393518514</v>
      </c>
      <c r="K2438">
        <v>1448894770</v>
      </c>
      <c r="L2438" s="10">
        <f t="shared" si="308"/>
        <v>42338.615393518514</v>
      </c>
      <c r="M2438" s="11">
        <f t="shared" si="309"/>
        <v>60</v>
      </c>
      <c r="N2438" t="b">
        <v>0</v>
      </c>
      <c r="O2438" s="9">
        <f t="shared" si="310"/>
        <v>3.8461538461538462E-4</v>
      </c>
      <c r="P2438" s="14">
        <f t="shared" si="311"/>
        <v>22.5</v>
      </c>
      <c r="Q2438" s="14" t="s">
        <v>8340</v>
      </c>
      <c r="R2438" s="14" t="s">
        <v>8341</v>
      </c>
      <c r="S2438">
        <v>2</v>
      </c>
      <c r="T2438" t="b">
        <v>0</v>
      </c>
      <c r="U2438" t="s">
        <v>8284</v>
      </c>
      <c r="V2438" t="str">
        <f t="shared" si="312"/>
        <v xml:space="preserve"> </v>
      </c>
      <c r="W2438" s="21">
        <f t="shared" si="313"/>
        <v>2</v>
      </c>
      <c r="X2438" s="21" t="str">
        <f t="shared" si="314"/>
        <v xml:space="preserve"> </v>
      </c>
    </row>
    <row r="2439" spans="1:24" ht="43.2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307"/>
        <v>42080.75</v>
      </c>
      <c r="K2439">
        <v>1422400188</v>
      </c>
      <c r="L2439" s="10">
        <f t="shared" si="308"/>
        <v>42031.965138888889</v>
      </c>
      <c r="M2439" s="11">
        <f t="shared" si="309"/>
        <v>48.78486111111124</v>
      </c>
      <c r="N2439" t="b">
        <v>0</v>
      </c>
      <c r="O2439" s="9">
        <f t="shared" si="310"/>
        <v>0</v>
      </c>
      <c r="P2439" s="14">
        <f t="shared" si="311"/>
        <v>0</v>
      </c>
      <c r="Q2439" s="14" t="s">
        <v>8340</v>
      </c>
      <c r="R2439" s="14" t="s">
        <v>8341</v>
      </c>
      <c r="S2439">
        <v>0</v>
      </c>
      <c r="T2439" t="b">
        <v>0</v>
      </c>
      <c r="U2439" t="s">
        <v>8284</v>
      </c>
      <c r="V2439" t="str">
        <f t="shared" si="312"/>
        <v xml:space="preserve"> </v>
      </c>
      <c r="W2439" s="21">
        <f t="shared" si="313"/>
        <v>0</v>
      </c>
      <c r="X2439" s="21" t="str">
        <f t="shared" si="314"/>
        <v xml:space="preserve"> </v>
      </c>
    </row>
    <row r="2440" spans="1:24" ht="43.2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307"/>
        <v>42345.956736111111</v>
      </c>
      <c r="K2440">
        <v>1444341462</v>
      </c>
      <c r="L2440" s="10">
        <f t="shared" si="308"/>
        <v>42285.91506944444</v>
      </c>
      <c r="M2440" s="11">
        <f t="shared" si="309"/>
        <v>60.041666666671517</v>
      </c>
      <c r="N2440" t="b">
        <v>0</v>
      </c>
      <c r="O2440" s="9">
        <f t="shared" si="310"/>
        <v>3.3333333333333335E-3</v>
      </c>
      <c r="P2440" s="14">
        <f t="shared" si="311"/>
        <v>50</v>
      </c>
      <c r="Q2440" s="14" t="s">
        <v>8340</v>
      </c>
      <c r="R2440" s="14" t="s">
        <v>8341</v>
      </c>
      <c r="S2440">
        <v>1</v>
      </c>
      <c r="T2440" t="b">
        <v>0</v>
      </c>
      <c r="U2440" t="s">
        <v>8284</v>
      </c>
      <c r="V2440" t="str">
        <f t="shared" si="312"/>
        <v xml:space="preserve"> </v>
      </c>
      <c r="W2440" s="21">
        <f t="shared" si="313"/>
        <v>1</v>
      </c>
      <c r="X2440" s="21" t="str">
        <f t="shared" si="314"/>
        <v xml:space="preserve"> </v>
      </c>
    </row>
    <row r="2441" spans="1:24" ht="57.6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307"/>
        <v>42295.818622685183</v>
      </c>
      <c r="K2441">
        <v>1442605129</v>
      </c>
      <c r="L2441" s="10">
        <f t="shared" si="308"/>
        <v>42265.818622685183</v>
      </c>
      <c r="M2441" s="11">
        <f t="shared" si="309"/>
        <v>30</v>
      </c>
      <c r="N2441" t="b">
        <v>0</v>
      </c>
      <c r="O2441" s="9">
        <f t="shared" si="310"/>
        <v>0</v>
      </c>
      <c r="P2441" s="14">
        <f t="shared" si="311"/>
        <v>0</v>
      </c>
      <c r="Q2441" s="14" t="s">
        <v>8340</v>
      </c>
      <c r="R2441" s="14" t="s">
        <v>8341</v>
      </c>
      <c r="S2441">
        <v>0</v>
      </c>
      <c r="T2441" t="b">
        <v>0</v>
      </c>
      <c r="U2441" t="s">
        <v>8284</v>
      </c>
      <c r="V2441" t="str">
        <f t="shared" si="312"/>
        <v xml:space="preserve"> </v>
      </c>
      <c r="W2441" s="21">
        <f t="shared" si="313"/>
        <v>0</v>
      </c>
      <c r="X2441" s="21" t="str">
        <f t="shared" si="314"/>
        <v xml:space="preserve"> </v>
      </c>
    </row>
    <row r="2442" spans="1:24" ht="28.8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307"/>
        <v>42413.899456018517</v>
      </c>
      <c r="K2442">
        <v>1452807313</v>
      </c>
      <c r="L2442" s="10">
        <f t="shared" si="308"/>
        <v>42383.899456018517</v>
      </c>
      <c r="M2442" s="11">
        <f t="shared" si="309"/>
        <v>30</v>
      </c>
      <c r="N2442" t="b">
        <v>0</v>
      </c>
      <c r="O2442" s="9">
        <f t="shared" si="310"/>
        <v>2E-3</v>
      </c>
      <c r="P2442" s="14">
        <f t="shared" si="311"/>
        <v>5</v>
      </c>
      <c r="Q2442" s="14" t="s">
        <v>8340</v>
      </c>
      <c r="R2442" s="14" t="s">
        <v>8341</v>
      </c>
      <c r="S2442">
        <v>2</v>
      </c>
      <c r="T2442" t="b">
        <v>0</v>
      </c>
      <c r="U2442" t="s">
        <v>8284</v>
      </c>
      <c r="V2442" t="str">
        <f t="shared" si="312"/>
        <v xml:space="preserve"> </v>
      </c>
      <c r="W2442" s="21">
        <f t="shared" si="313"/>
        <v>2</v>
      </c>
      <c r="X2442" s="21" t="str">
        <f t="shared" si="314"/>
        <v xml:space="preserve"> </v>
      </c>
    </row>
    <row r="2443" spans="1:24" ht="28.8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307"/>
        <v>42208.207638888889</v>
      </c>
      <c r="K2443">
        <v>1435806054</v>
      </c>
      <c r="L2443" s="10">
        <f t="shared" si="308"/>
        <v>42187.125625000001</v>
      </c>
      <c r="M2443" s="11">
        <f t="shared" si="309"/>
        <v>21.082013888888469</v>
      </c>
      <c r="N2443" t="b">
        <v>0</v>
      </c>
      <c r="O2443" s="9">
        <f t="shared" si="310"/>
        <v>1.0788</v>
      </c>
      <c r="P2443" s="14">
        <f t="shared" si="311"/>
        <v>74.22935779816514</v>
      </c>
      <c r="Q2443" s="14" t="s">
        <v>8340</v>
      </c>
      <c r="R2443" s="14" t="s">
        <v>8356</v>
      </c>
      <c r="S2443">
        <v>109</v>
      </c>
      <c r="T2443" t="b">
        <v>1</v>
      </c>
      <c r="U2443" t="s">
        <v>8298</v>
      </c>
      <c r="V2443">
        <f t="shared" si="312"/>
        <v>109</v>
      </c>
      <c r="W2443" s="21" t="str">
        <f t="shared" si="313"/>
        <v xml:space="preserve"> </v>
      </c>
      <c r="X2443" s="21" t="str">
        <f t="shared" si="314"/>
        <v xml:space="preserve"> </v>
      </c>
    </row>
    <row r="2444" spans="1:24" ht="28.8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307"/>
        <v>42082.625324074077</v>
      </c>
      <c r="K2444">
        <v>1424188828</v>
      </c>
      <c r="L2444" s="10">
        <f t="shared" si="308"/>
        <v>42052.666990740734</v>
      </c>
      <c r="M2444" s="11">
        <f t="shared" si="309"/>
        <v>29.958333333343035</v>
      </c>
      <c r="N2444" t="b">
        <v>0</v>
      </c>
      <c r="O2444" s="9">
        <f t="shared" si="310"/>
        <v>1.2594166666666666</v>
      </c>
      <c r="P2444" s="14">
        <f t="shared" si="311"/>
        <v>81.252688172043008</v>
      </c>
      <c r="Q2444" s="14" t="s">
        <v>8340</v>
      </c>
      <c r="R2444" s="14" t="s">
        <v>8356</v>
      </c>
      <c r="S2444">
        <v>372</v>
      </c>
      <c r="T2444" t="b">
        <v>1</v>
      </c>
      <c r="U2444" t="s">
        <v>8298</v>
      </c>
      <c r="V2444">
        <f t="shared" si="312"/>
        <v>372</v>
      </c>
      <c r="W2444" s="21" t="str">
        <f t="shared" si="313"/>
        <v xml:space="preserve"> </v>
      </c>
      <c r="X2444" s="21" t="str">
        <f t="shared" si="314"/>
        <v xml:space="preserve"> </v>
      </c>
    </row>
    <row r="2445" spans="1:24" ht="43.2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307"/>
        <v>41866.625254629631</v>
      </c>
      <c r="K2445">
        <v>1405522822</v>
      </c>
      <c r="L2445" s="10">
        <f t="shared" si="308"/>
        <v>41836.625254629631</v>
      </c>
      <c r="M2445" s="11">
        <f t="shared" si="309"/>
        <v>30</v>
      </c>
      <c r="N2445" t="b">
        <v>0</v>
      </c>
      <c r="O2445" s="9">
        <f t="shared" si="310"/>
        <v>2.0251494999999999</v>
      </c>
      <c r="P2445" s="14">
        <f t="shared" si="311"/>
        <v>130.23469453376205</v>
      </c>
      <c r="Q2445" s="14" t="s">
        <v>8340</v>
      </c>
      <c r="R2445" s="14" t="s">
        <v>8356</v>
      </c>
      <c r="S2445">
        <v>311</v>
      </c>
      <c r="T2445" t="b">
        <v>1</v>
      </c>
      <c r="U2445" t="s">
        <v>8298</v>
      </c>
      <c r="V2445">
        <f t="shared" si="312"/>
        <v>311</v>
      </c>
      <c r="W2445" s="21" t="str">
        <f t="shared" si="313"/>
        <v xml:space="preserve"> </v>
      </c>
      <c r="X2445" s="21" t="str">
        <f t="shared" si="314"/>
        <v xml:space="preserve"> </v>
      </c>
    </row>
    <row r="2446" spans="1:24" ht="43.2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307"/>
        <v>42515.754525462966</v>
      </c>
      <c r="K2446">
        <v>1461607591</v>
      </c>
      <c r="L2446" s="10">
        <f t="shared" si="308"/>
        <v>42485.754525462966</v>
      </c>
      <c r="M2446" s="11">
        <f t="shared" si="309"/>
        <v>30</v>
      </c>
      <c r="N2446" t="b">
        <v>0</v>
      </c>
      <c r="O2446" s="9">
        <f t="shared" si="310"/>
        <v>1.0860000000000001</v>
      </c>
      <c r="P2446" s="14">
        <f t="shared" si="311"/>
        <v>53.409836065573771</v>
      </c>
      <c r="Q2446" s="14" t="s">
        <v>8340</v>
      </c>
      <c r="R2446" s="14" t="s">
        <v>8356</v>
      </c>
      <c r="S2446">
        <v>61</v>
      </c>
      <c r="T2446" t="b">
        <v>1</v>
      </c>
      <c r="U2446" t="s">
        <v>8298</v>
      </c>
      <c r="V2446">
        <f t="shared" si="312"/>
        <v>61</v>
      </c>
      <c r="W2446" s="21" t="str">
        <f t="shared" si="313"/>
        <v xml:space="preserve"> </v>
      </c>
      <c r="X2446" s="21" t="str">
        <f t="shared" si="314"/>
        <v xml:space="preserve"> </v>
      </c>
    </row>
    <row r="2447" spans="1:24" ht="57.6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307"/>
        <v>42273.190057870372</v>
      </c>
      <c r="K2447">
        <v>1440650021</v>
      </c>
      <c r="L2447" s="10">
        <f t="shared" si="308"/>
        <v>42243.190057870372</v>
      </c>
      <c r="M2447" s="11">
        <f t="shared" si="309"/>
        <v>30</v>
      </c>
      <c r="N2447" t="b">
        <v>0</v>
      </c>
      <c r="O2447" s="9">
        <f t="shared" si="310"/>
        <v>1.728</v>
      </c>
      <c r="P2447" s="14">
        <f t="shared" si="311"/>
        <v>75.130434782608702</v>
      </c>
      <c r="Q2447" s="14" t="s">
        <v>8340</v>
      </c>
      <c r="R2447" s="14" t="s">
        <v>8356</v>
      </c>
      <c r="S2447">
        <v>115</v>
      </c>
      <c r="T2447" t="b">
        <v>1</v>
      </c>
      <c r="U2447" t="s">
        <v>8298</v>
      </c>
      <c r="V2447">
        <f t="shared" si="312"/>
        <v>115</v>
      </c>
      <c r="W2447" s="21" t="str">
        <f t="shared" si="313"/>
        <v xml:space="preserve"> </v>
      </c>
      <c r="X2447" s="21" t="str">
        <f t="shared" si="314"/>
        <v xml:space="preserve"> </v>
      </c>
    </row>
    <row r="2448" spans="1:24" ht="57.6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307"/>
        <v>42700.64434027778</v>
      </c>
      <c r="K2448">
        <v>1477578471</v>
      </c>
      <c r="L2448" s="10">
        <f t="shared" si="308"/>
        <v>42670.602673611109</v>
      </c>
      <c r="M2448" s="11">
        <f t="shared" si="309"/>
        <v>30.041666666671517</v>
      </c>
      <c r="N2448" t="b">
        <v>0</v>
      </c>
      <c r="O2448" s="9">
        <f t="shared" si="310"/>
        <v>1.6798</v>
      </c>
      <c r="P2448" s="14">
        <f t="shared" si="311"/>
        <v>75.666666666666671</v>
      </c>
      <c r="Q2448" s="14" t="s">
        <v>8340</v>
      </c>
      <c r="R2448" s="14" t="s">
        <v>8356</v>
      </c>
      <c r="S2448">
        <v>111</v>
      </c>
      <c r="T2448" t="b">
        <v>1</v>
      </c>
      <c r="U2448" t="s">
        <v>8298</v>
      </c>
      <c r="V2448">
        <f t="shared" si="312"/>
        <v>111</v>
      </c>
      <c r="W2448" s="21" t="str">
        <f t="shared" si="313"/>
        <v xml:space="preserve"> </v>
      </c>
      <c r="X2448" s="21" t="str">
        <f t="shared" si="314"/>
        <v xml:space="preserve"> </v>
      </c>
    </row>
    <row r="2449" spans="1:24" ht="57.6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307"/>
        <v>42686.166666666672</v>
      </c>
      <c r="K2449">
        <v>1476184593</v>
      </c>
      <c r="L2449" s="10">
        <f t="shared" si="308"/>
        <v>42654.469826388886</v>
      </c>
      <c r="M2449" s="11">
        <f t="shared" si="309"/>
        <v>31.696840277785668</v>
      </c>
      <c r="N2449" t="b">
        <v>0</v>
      </c>
      <c r="O2449" s="9">
        <f t="shared" si="310"/>
        <v>4.2720000000000002</v>
      </c>
      <c r="P2449" s="14">
        <f t="shared" si="311"/>
        <v>31.691394658753708</v>
      </c>
      <c r="Q2449" s="14" t="s">
        <v>8340</v>
      </c>
      <c r="R2449" s="14" t="s">
        <v>8356</v>
      </c>
      <c r="S2449">
        <v>337</v>
      </c>
      <c r="T2449" t="b">
        <v>1</v>
      </c>
      <c r="U2449" t="s">
        <v>8298</v>
      </c>
      <c r="V2449">
        <f t="shared" si="312"/>
        <v>337</v>
      </c>
      <c r="W2449" s="21" t="str">
        <f t="shared" si="313"/>
        <v xml:space="preserve"> </v>
      </c>
      <c r="X2449" s="21" t="str">
        <f t="shared" si="314"/>
        <v xml:space="preserve"> </v>
      </c>
    </row>
    <row r="2450" spans="1:24" ht="43.2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307"/>
        <v>42613.233333333337</v>
      </c>
      <c r="K2450">
        <v>1472110513</v>
      </c>
      <c r="L2450" s="10">
        <f t="shared" si="308"/>
        <v>42607.316122685181</v>
      </c>
      <c r="M2450" s="11">
        <f t="shared" si="309"/>
        <v>5.9172106481564697</v>
      </c>
      <c r="N2450" t="b">
        <v>0</v>
      </c>
      <c r="O2450" s="9">
        <f t="shared" si="310"/>
        <v>1.075</v>
      </c>
      <c r="P2450" s="14">
        <f t="shared" si="311"/>
        <v>47.777777777777779</v>
      </c>
      <c r="Q2450" s="14" t="s">
        <v>8340</v>
      </c>
      <c r="R2450" s="14" t="s">
        <v>8356</v>
      </c>
      <c r="S2450">
        <v>9</v>
      </c>
      <c r="T2450" t="b">
        <v>1</v>
      </c>
      <c r="U2450" t="s">
        <v>8298</v>
      </c>
      <c r="V2450">
        <f t="shared" si="312"/>
        <v>9</v>
      </c>
      <c r="W2450" s="21" t="str">
        <f t="shared" si="313"/>
        <v xml:space="preserve"> </v>
      </c>
      <c r="X2450" s="21" t="str">
        <f t="shared" si="314"/>
        <v xml:space="preserve"> </v>
      </c>
    </row>
    <row r="2451" spans="1:24" ht="43.2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307"/>
        <v>41973.184201388889</v>
      </c>
      <c r="K2451">
        <v>1414725915</v>
      </c>
      <c r="L2451" s="10">
        <f t="shared" si="308"/>
        <v>41943.142534722225</v>
      </c>
      <c r="M2451" s="11">
        <f t="shared" si="309"/>
        <v>30.041666666664241</v>
      </c>
      <c r="N2451" t="b">
        <v>0</v>
      </c>
      <c r="O2451" s="9">
        <f t="shared" si="310"/>
        <v>1.08</v>
      </c>
      <c r="P2451" s="14">
        <f t="shared" si="311"/>
        <v>90</v>
      </c>
      <c r="Q2451" s="14" t="s">
        <v>8340</v>
      </c>
      <c r="R2451" s="14" t="s">
        <v>8356</v>
      </c>
      <c r="S2451">
        <v>120</v>
      </c>
      <c r="T2451" t="b">
        <v>1</v>
      </c>
      <c r="U2451" t="s">
        <v>8298</v>
      </c>
      <c r="V2451">
        <f t="shared" si="312"/>
        <v>120</v>
      </c>
      <c r="W2451" s="21" t="str">
        <f t="shared" si="313"/>
        <v xml:space="preserve"> </v>
      </c>
      <c r="X2451" s="21" t="str">
        <f t="shared" si="314"/>
        <v xml:space="preserve"> </v>
      </c>
    </row>
    <row r="2452" spans="1:24" ht="43.2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307"/>
        <v>41940.132638888892</v>
      </c>
      <c r="K2452">
        <v>1411177456</v>
      </c>
      <c r="L2452" s="10">
        <f t="shared" si="308"/>
        <v>41902.07240740741</v>
      </c>
      <c r="M2452" s="11">
        <f t="shared" si="309"/>
        <v>38.060231481482333</v>
      </c>
      <c r="N2452" t="b">
        <v>0</v>
      </c>
      <c r="O2452" s="9">
        <f t="shared" si="310"/>
        <v>1.0153353333333335</v>
      </c>
      <c r="P2452" s="14">
        <f t="shared" si="311"/>
        <v>149.31401960784314</v>
      </c>
      <c r="Q2452" s="14" t="s">
        <v>8340</v>
      </c>
      <c r="R2452" s="14" t="s">
        <v>8356</v>
      </c>
      <c r="S2452">
        <v>102</v>
      </c>
      <c r="T2452" t="b">
        <v>1</v>
      </c>
      <c r="U2452" t="s">
        <v>8298</v>
      </c>
      <c r="V2452">
        <f t="shared" si="312"/>
        <v>102</v>
      </c>
      <c r="W2452" s="21" t="str">
        <f t="shared" si="313"/>
        <v xml:space="preserve"> </v>
      </c>
      <c r="X2452" s="21" t="str">
        <f t="shared" si="314"/>
        <v xml:space="preserve"> </v>
      </c>
    </row>
    <row r="2453" spans="1:24" ht="43.2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307"/>
        <v>42799.908449074079</v>
      </c>
      <c r="K2453">
        <v>1487022490</v>
      </c>
      <c r="L2453" s="10">
        <f t="shared" si="308"/>
        <v>42779.908449074079</v>
      </c>
      <c r="M2453" s="11">
        <f t="shared" si="309"/>
        <v>20</v>
      </c>
      <c r="N2453" t="b">
        <v>0</v>
      </c>
      <c r="O2453" s="9">
        <f t="shared" si="310"/>
        <v>1.1545000000000001</v>
      </c>
      <c r="P2453" s="14">
        <f t="shared" si="311"/>
        <v>62.06989247311828</v>
      </c>
      <c r="Q2453" s="14" t="s">
        <v>8340</v>
      </c>
      <c r="R2453" s="14" t="s">
        <v>8356</v>
      </c>
      <c r="S2453">
        <v>186</v>
      </c>
      <c r="T2453" t="b">
        <v>1</v>
      </c>
      <c r="U2453" t="s">
        <v>8298</v>
      </c>
      <c r="V2453">
        <f t="shared" si="312"/>
        <v>186</v>
      </c>
      <c r="W2453" s="21" t="str">
        <f t="shared" si="313"/>
        <v xml:space="preserve"> </v>
      </c>
      <c r="X2453" s="21" t="str">
        <f t="shared" si="314"/>
        <v xml:space="preserve"> </v>
      </c>
    </row>
    <row r="2454" spans="1:24" ht="43.2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307"/>
        <v>42367.958333333328</v>
      </c>
      <c r="K2454">
        <v>1448914500</v>
      </c>
      <c r="L2454" s="10">
        <f t="shared" si="308"/>
        <v>42338.84375</v>
      </c>
      <c r="M2454" s="11">
        <f t="shared" si="309"/>
        <v>29.114583333328483</v>
      </c>
      <c r="N2454" t="b">
        <v>0</v>
      </c>
      <c r="O2454" s="9">
        <f t="shared" si="310"/>
        <v>1.335</v>
      </c>
      <c r="P2454" s="14">
        <f t="shared" si="311"/>
        <v>53.4</v>
      </c>
      <c r="Q2454" s="14" t="s">
        <v>8340</v>
      </c>
      <c r="R2454" s="14" t="s">
        <v>8356</v>
      </c>
      <c r="S2454">
        <v>15</v>
      </c>
      <c r="T2454" t="b">
        <v>1</v>
      </c>
      <c r="U2454" t="s">
        <v>8298</v>
      </c>
      <c r="V2454">
        <f t="shared" si="312"/>
        <v>15</v>
      </c>
      <c r="W2454" s="21" t="str">
        <f t="shared" si="313"/>
        <v xml:space="preserve"> </v>
      </c>
      <c r="X2454" s="21" t="str">
        <f t="shared" si="314"/>
        <v xml:space="preserve"> </v>
      </c>
    </row>
    <row r="2455" spans="1:24" ht="43.2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307"/>
        <v>42768.692233796297</v>
      </c>
      <c r="K2455">
        <v>1483461409</v>
      </c>
      <c r="L2455" s="10">
        <f t="shared" si="308"/>
        <v>42738.692233796297</v>
      </c>
      <c r="M2455" s="11">
        <f t="shared" si="309"/>
        <v>30</v>
      </c>
      <c r="N2455" t="b">
        <v>0</v>
      </c>
      <c r="O2455" s="9">
        <f t="shared" si="310"/>
        <v>1.5469999999999999</v>
      </c>
      <c r="P2455" s="14">
        <f t="shared" si="311"/>
        <v>69.268656716417908</v>
      </c>
      <c r="Q2455" s="14" t="s">
        <v>8340</v>
      </c>
      <c r="R2455" s="14" t="s">
        <v>8356</v>
      </c>
      <c r="S2455">
        <v>67</v>
      </c>
      <c r="T2455" t="b">
        <v>1</v>
      </c>
      <c r="U2455" t="s">
        <v>8298</v>
      </c>
      <c r="V2455">
        <f t="shared" si="312"/>
        <v>67</v>
      </c>
      <c r="W2455" s="21" t="str">
        <f t="shared" si="313"/>
        <v xml:space="preserve"> </v>
      </c>
      <c r="X2455" s="21" t="str">
        <f t="shared" si="314"/>
        <v xml:space="preserve"> </v>
      </c>
    </row>
    <row r="2456" spans="1:24" ht="43.2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307"/>
        <v>42805.201481481476</v>
      </c>
      <c r="K2456">
        <v>1486183808</v>
      </c>
      <c r="L2456" s="10">
        <f t="shared" si="308"/>
        <v>42770.201481481476</v>
      </c>
      <c r="M2456" s="11">
        <f t="shared" si="309"/>
        <v>35</v>
      </c>
      <c r="N2456" t="b">
        <v>0</v>
      </c>
      <c r="O2456" s="9">
        <f t="shared" si="310"/>
        <v>1.0084571428571429</v>
      </c>
      <c r="P2456" s="14">
        <f t="shared" si="311"/>
        <v>271.50769230769231</v>
      </c>
      <c r="Q2456" s="14" t="s">
        <v>8340</v>
      </c>
      <c r="R2456" s="14" t="s">
        <v>8356</v>
      </c>
      <c r="S2456">
        <v>130</v>
      </c>
      <c r="T2456" t="b">
        <v>1</v>
      </c>
      <c r="U2456" t="s">
        <v>8298</v>
      </c>
      <c r="V2456">
        <f t="shared" si="312"/>
        <v>130</v>
      </c>
      <c r="W2456" s="21" t="str">
        <f t="shared" si="313"/>
        <v xml:space="preserve"> </v>
      </c>
      <c r="X2456" s="21" t="str">
        <f t="shared" si="314"/>
        <v xml:space="preserve"> </v>
      </c>
    </row>
    <row r="2457" spans="1:24" ht="43.2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307"/>
        <v>42480.781828703708</v>
      </c>
      <c r="K2457">
        <v>1458758750</v>
      </c>
      <c r="L2457" s="10">
        <f t="shared" si="308"/>
        <v>42452.781828703708</v>
      </c>
      <c r="M2457" s="11">
        <f t="shared" si="309"/>
        <v>28</v>
      </c>
      <c r="N2457" t="b">
        <v>0</v>
      </c>
      <c r="O2457" s="9">
        <f t="shared" si="310"/>
        <v>1.82</v>
      </c>
      <c r="P2457" s="14">
        <f t="shared" si="311"/>
        <v>34.125</v>
      </c>
      <c r="Q2457" s="14" t="s">
        <v>8340</v>
      </c>
      <c r="R2457" s="14" t="s">
        <v>8356</v>
      </c>
      <c r="S2457">
        <v>16</v>
      </c>
      <c r="T2457" t="b">
        <v>1</v>
      </c>
      <c r="U2457" t="s">
        <v>8298</v>
      </c>
      <c r="V2457">
        <f t="shared" si="312"/>
        <v>16</v>
      </c>
      <c r="W2457" s="21" t="str">
        <f t="shared" si="313"/>
        <v xml:space="preserve"> </v>
      </c>
      <c r="X2457" s="21" t="str">
        <f t="shared" si="314"/>
        <v xml:space="preserve"> </v>
      </c>
    </row>
    <row r="2458" spans="1:24" ht="43.2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307"/>
        <v>42791.961099537039</v>
      </c>
      <c r="K2458">
        <v>1485471839</v>
      </c>
      <c r="L2458" s="10">
        <f t="shared" si="308"/>
        <v>42761.961099537039</v>
      </c>
      <c r="M2458" s="11">
        <f t="shared" si="309"/>
        <v>30</v>
      </c>
      <c r="N2458" t="b">
        <v>0</v>
      </c>
      <c r="O2458" s="9">
        <f t="shared" si="310"/>
        <v>1.8086666666666666</v>
      </c>
      <c r="P2458" s="14">
        <f t="shared" si="311"/>
        <v>40.492537313432834</v>
      </c>
      <c r="Q2458" s="14" t="s">
        <v>8340</v>
      </c>
      <c r="R2458" s="14" t="s">
        <v>8356</v>
      </c>
      <c r="S2458">
        <v>67</v>
      </c>
      <c r="T2458" t="b">
        <v>1</v>
      </c>
      <c r="U2458" t="s">
        <v>8298</v>
      </c>
      <c r="V2458">
        <f t="shared" si="312"/>
        <v>67</v>
      </c>
      <c r="W2458" s="21" t="str">
        <f t="shared" si="313"/>
        <v xml:space="preserve"> </v>
      </c>
      <c r="X2458" s="21" t="str">
        <f t="shared" si="314"/>
        <v xml:space="preserve"> </v>
      </c>
    </row>
    <row r="2459" spans="1:24" ht="43.2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307"/>
        <v>42453.560833333337</v>
      </c>
      <c r="K2459">
        <v>1456237656</v>
      </c>
      <c r="L2459" s="10">
        <f t="shared" si="308"/>
        <v>42423.602500000001</v>
      </c>
      <c r="M2459" s="11">
        <f t="shared" si="309"/>
        <v>29.958333333335759</v>
      </c>
      <c r="N2459" t="b">
        <v>0</v>
      </c>
      <c r="O2459" s="9">
        <f t="shared" si="310"/>
        <v>1.0230434782608695</v>
      </c>
      <c r="P2459" s="14">
        <f t="shared" si="311"/>
        <v>189.75806451612902</v>
      </c>
      <c r="Q2459" s="14" t="s">
        <v>8340</v>
      </c>
      <c r="R2459" s="14" t="s">
        <v>8356</v>
      </c>
      <c r="S2459">
        <v>124</v>
      </c>
      <c r="T2459" t="b">
        <v>1</v>
      </c>
      <c r="U2459" t="s">
        <v>8298</v>
      </c>
      <c r="V2459">
        <f t="shared" si="312"/>
        <v>124</v>
      </c>
      <c r="W2459" s="21" t="str">
        <f t="shared" si="313"/>
        <v xml:space="preserve"> </v>
      </c>
      <c r="X2459" s="21" t="str">
        <f t="shared" si="314"/>
        <v xml:space="preserve"> </v>
      </c>
    </row>
    <row r="2460" spans="1:24" ht="57.6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307"/>
        <v>42530.791666666672</v>
      </c>
      <c r="K2460">
        <v>1462481718</v>
      </c>
      <c r="L2460" s="10">
        <f t="shared" si="308"/>
        <v>42495.871736111112</v>
      </c>
      <c r="M2460" s="11">
        <f t="shared" si="309"/>
        <v>34.919930555559404</v>
      </c>
      <c r="N2460" t="b">
        <v>0</v>
      </c>
      <c r="O2460" s="9">
        <f t="shared" si="310"/>
        <v>1.1017999999999999</v>
      </c>
      <c r="P2460" s="14">
        <f t="shared" si="311"/>
        <v>68.862499999999997</v>
      </c>
      <c r="Q2460" s="14" t="s">
        <v>8340</v>
      </c>
      <c r="R2460" s="14" t="s">
        <v>8356</v>
      </c>
      <c r="S2460">
        <v>80</v>
      </c>
      <c r="T2460" t="b">
        <v>1</v>
      </c>
      <c r="U2460" t="s">
        <v>8298</v>
      </c>
      <c r="V2460">
        <f t="shared" si="312"/>
        <v>80</v>
      </c>
      <c r="W2460" s="21" t="str">
        <f t="shared" si="313"/>
        <v xml:space="preserve"> </v>
      </c>
      <c r="X2460" s="21" t="str">
        <f t="shared" si="314"/>
        <v xml:space="preserve"> </v>
      </c>
    </row>
    <row r="2461" spans="1:24" ht="57.6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307"/>
        <v>42452.595891203702</v>
      </c>
      <c r="K2461">
        <v>1454858285</v>
      </c>
      <c r="L2461" s="10">
        <f t="shared" si="308"/>
        <v>42407.637557870374</v>
      </c>
      <c r="M2461" s="11">
        <f t="shared" si="309"/>
        <v>44.958333333328483</v>
      </c>
      <c r="N2461" t="b">
        <v>0</v>
      </c>
      <c r="O2461" s="9">
        <f t="shared" si="310"/>
        <v>1.0225</v>
      </c>
      <c r="P2461" s="14">
        <f t="shared" si="311"/>
        <v>108.77659574468085</v>
      </c>
      <c r="Q2461" s="14" t="s">
        <v>8340</v>
      </c>
      <c r="R2461" s="14" t="s">
        <v>8356</v>
      </c>
      <c r="S2461">
        <v>282</v>
      </c>
      <c r="T2461" t="b">
        <v>1</v>
      </c>
      <c r="U2461" t="s">
        <v>8298</v>
      </c>
      <c r="V2461">
        <f t="shared" si="312"/>
        <v>282</v>
      </c>
      <c r="W2461" s="21" t="str">
        <f t="shared" si="313"/>
        <v xml:space="preserve"> </v>
      </c>
      <c r="X2461" s="21" t="str">
        <f t="shared" si="314"/>
        <v xml:space="preserve"> </v>
      </c>
    </row>
    <row r="2462" spans="1:24" ht="43.2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307"/>
        <v>42738.178472222222</v>
      </c>
      <c r="K2462">
        <v>1480480167</v>
      </c>
      <c r="L2462" s="10">
        <f t="shared" si="308"/>
        <v>42704.187118055561</v>
      </c>
      <c r="M2462" s="11">
        <f t="shared" si="309"/>
        <v>33.99135416666104</v>
      </c>
      <c r="N2462" t="b">
        <v>0</v>
      </c>
      <c r="O2462" s="9">
        <f t="shared" si="310"/>
        <v>1.0078823529411765</v>
      </c>
      <c r="P2462" s="14">
        <f t="shared" si="311"/>
        <v>125.98529411764706</v>
      </c>
      <c r="Q2462" s="14" t="s">
        <v>8340</v>
      </c>
      <c r="R2462" s="14" t="s">
        <v>8356</v>
      </c>
      <c r="S2462">
        <v>68</v>
      </c>
      <c r="T2462" t="b">
        <v>1</v>
      </c>
      <c r="U2462" t="s">
        <v>8298</v>
      </c>
      <c r="V2462">
        <f t="shared" si="312"/>
        <v>68</v>
      </c>
      <c r="W2462" s="21" t="str">
        <f t="shared" si="313"/>
        <v xml:space="preserve"> </v>
      </c>
      <c r="X2462" s="21" t="str">
        <f t="shared" si="314"/>
        <v xml:space="preserve"> </v>
      </c>
    </row>
    <row r="2463" spans="1:24" ht="43.2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307"/>
        <v>40817.125</v>
      </c>
      <c r="K2463">
        <v>1314577097</v>
      </c>
      <c r="L2463" s="10">
        <f t="shared" si="308"/>
        <v>40784.012696759259</v>
      </c>
      <c r="M2463" s="11">
        <f t="shared" si="309"/>
        <v>33.112303240741312</v>
      </c>
      <c r="N2463" t="b">
        <v>0</v>
      </c>
      <c r="O2463" s="9">
        <f t="shared" si="310"/>
        <v>1.038</v>
      </c>
      <c r="P2463" s="14">
        <f t="shared" si="311"/>
        <v>90.523255813953483</v>
      </c>
      <c r="Q2463" s="14" t="s">
        <v>8329</v>
      </c>
      <c r="R2463" s="14" t="s">
        <v>8333</v>
      </c>
      <c r="S2463">
        <v>86</v>
      </c>
      <c r="T2463" t="b">
        <v>1</v>
      </c>
      <c r="U2463" t="s">
        <v>8279</v>
      </c>
      <c r="V2463">
        <f t="shared" si="312"/>
        <v>86</v>
      </c>
      <c r="W2463" s="21" t="str">
        <f t="shared" si="313"/>
        <v xml:space="preserve"> </v>
      </c>
      <c r="X2463" s="21" t="str">
        <f t="shared" si="314"/>
        <v xml:space="preserve"> </v>
      </c>
    </row>
    <row r="2464" spans="1:24" ht="43.2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307"/>
        <v>41109.186296296299</v>
      </c>
      <c r="K2464">
        <v>1340944096</v>
      </c>
      <c r="L2464" s="10">
        <f t="shared" si="308"/>
        <v>41089.186296296299</v>
      </c>
      <c r="M2464" s="11">
        <f t="shared" si="309"/>
        <v>20</v>
      </c>
      <c r="N2464" t="b">
        <v>0</v>
      </c>
      <c r="O2464" s="9">
        <f t="shared" si="310"/>
        <v>1.1070833333333334</v>
      </c>
      <c r="P2464" s="14">
        <f t="shared" si="311"/>
        <v>28.880434782608695</v>
      </c>
      <c r="Q2464" s="14" t="s">
        <v>8329</v>
      </c>
      <c r="R2464" s="14" t="s">
        <v>8333</v>
      </c>
      <c r="S2464">
        <v>115</v>
      </c>
      <c r="T2464" t="b">
        <v>1</v>
      </c>
      <c r="U2464" t="s">
        <v>8279</v>
      </c>
      <c r="V2464">
        <f t="shared" si="312"/>
        <v>115</v>
      </c>
      <c r="W2464" s="21" t="str">
        <f t="shared" si="313"/>
        <v xml:space="preserve"> </v>
      </c>
      <c r="X2464" s="21" t="str">
        <f t="shared" si="314"/>
        <v xml:space="preserve"> </v>
      </c>
    </row>
    <row r="2465" spans="1:24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307"/>
        <v>41380.791666666664</v>
      </c>
      <c r="K2465">
        <v>1362710425</v>
      </c>
      <c r="L2465" s="10">
        <f t="shared" si="308"/>
        <v>41341.111400462964</v>
      </c>
      <c r="M2465" s="11">
        <f t="shared" si="309"/>
        <v>39.680266203700739</v>
      </c>
      <c r="N2465" t="b">
        <v>0</v>
      </c>
      <c r="O2465" s="9">
        <f t="shared" si="310"/>
        <v>1.1625000000000001</v>
      </c>
      <c r="P2465" s="14">
        <f t="shared" si="311"/>
        <v>31</v>
      </c>
      <c r="Q2465" s="14" t="s">
        <v>8329</v>
      </c>
      <c r="R2465" s="14" t="s">
        <v>8333</v>
      </c>
      <c r="S2465">
        <v>75</v>
      </c>
      <c r="T2465" t="b">
        <v>1</v>
      </c>
      <c r="U2465" t="s">
        <v>8279</v>
      </c>
      <c r="V2465">
        <f t="shared" si="312"/>
        <v>75</v>
      </c>
      <c r="W2465" s="21" t="str">
        <f t="shared" si="313"/>
        <v xml:space="preserve"> </v>
      </c>
      <c r="X2465" s="21" t="str">
        <f t="shared" si="314"/>
        <v xml:space="preserve"> </v>
      </c>
    </row>
    <row r="2466" spans="1:24" ht="43.2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307"/>
        <v>42277.811805555553</v>
      </c>
      <c r="K2466">
        <v>1441143397</v>
      </c>
      <c r="L2466" s="10">
        <f t="shared" si="308"/>
        <v>42248.90042824074</v>
      </c>
      <c r="M2466" s="11">
        <f t="shared" si="309"/>
        <v>28.911377314812853</v>
      </c>
      <c r="N2466" t="b">
        <v>0</v>
      </c>
      <c r="O2466" s="9">
        <f t="shared" si="310"/>
        <v>1.111</v>
      </c>
      <c r="P2466" s="14">
        <f t="shared" si="311"/>
        <v>51.674418604651166</v>
      </c>
      <c r="Q2466" s="14" t="s">
        <v>8329</v>
      </c>
      <c r="R2466" s="14" t="s">
        <v>8333</v>
      </c>
      <c r="S2466">
        <v>43</v>
      </c>
      <c r="T2466" t="b">
        <v>1</v>
      </c>
      <c r="U2466" t="s">
        <v>8279</v>
      </c>
      <c r="V2466">
        <f t="shared" si="312"/>
        <v>43</v>
      </c>
      <c r="W2466" s="21" t="str">
        <f t="shared" si="313"/>
        <v xml:space="preserve"> </v>
      </c>
      <c r="X2466" s="21" t="str">
        <f t="shared" si="314"/>
        <v xml:space="preserve"> </v>
      </c>
    </row>
    <row r="2467" spans="1:24" ht="28.8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307"/>
        <v>41175.719305555554</v>
      </c>
      <c r="K2467">
        <v>1345828548</v>
      </c>
      <c r="L2467" s="10">
        <f t="shared" si="308"/>
        <v>41145.719305555554</v>
      </c>
      <c r="M2467" s="11">
        <f t="shared" si="309"/>
        <v>30</v>
      </c>
      <c r="N2467" t="b">
        <v>0</v>
      </c>
      <c r="O2467" s="9">
        <f t="shared" si="310"/>
        <v>1.8014285714285714</v>
      </c>
      <c r="P2467" s="14">
        <f t="shared" si="311"/>
        <v>26.270833333333332</v>
      </c>
      <c r="Q2467" s="14" t="s">
        <v>8329</v>
      </c>
      <c r="R2467" s="14" t="s">
        <v>8333</v>
      </c>
      <c r="S2467">
        <v>48</v>
      </c>
      <c r="T2467" t="b">
        <v>1</v>
      </c>
      <c r="U2467" t="s">
        <v>8279</v>
      </c>
      <c r="V2467">
        <f t="shared" si="312"/>
        <v>48</v>
      </c>
      <c r="W2467" s="21" t="str">
        <f t="shared" si="313"/>
        <v xml:space="preserve"> </v>
      </c>
      <c r="X2467" s="21" t="str">
        <f t="shared" si="314"/>
        <v xml:space="preserve"> </v>
      </c>
    </row>
    <row r="2468" spans="1:24" ht="43.2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307"/>
        <v>41403.102465277778</v>
      </c>
      <c r="K2468">
        <v>1365474453</v>
      </c>
      <c r="L2468" s="10">
        <f t="shared" si="308"/>
        <v>41373.102465277778</v>
      </c>
      <c r="M2468" s="11">
        <f t="shared" si="309"/>
        <v>30</v>
      </c>
      <c r="N2468" t="b">
        <v>0</v>
      </c>
      <c r="O2468" s="9">
        <f t="shared" si="310"/>
        <v>1</v>
      </c>
      <c r="P2468" s="14">
        <f t="shared" si="311"/>
        <v>48.07692307692308</v>
      </c>
      <c r="Q2468" s="14" t="s">
        <v>8329</v>
      </c>
      <c r="R2468" s="14" t="s">
        <v>8333</v>
      </c>
      <c r="S2468">
        <v>52</v>
      </c>
      <c r="T2468" t="b">
        <v>1</v>
      </c>
      <c r="U2468" t="s">
        <v>8279</v>
      </c>
      <c r="V2468">
        <f t="shared" si="312"/>
        <v>52</v>
      </c>
      <c r="W2468" s="21" t="str">
        <f t="shared" si="313"/>
        <v xml:space="preserve"> </v>
      </c>
      <c r="X2468" s="21" t="str">
        <f t="shared" si="314"/>
        <v xml:space="preserve"> </v>
      </c>
    </row>
    <row r="2469" spans="1:24" ht="43.2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307"/>
        <v>41039.708333333336</v>
      </c>
      <c r="K2469">
        <v>1335473931</v>
      </c>
      <c r="L2469" s="10">
        <f t="shared" si="308"/>
        <v>41025.874201388891</v>
      </c>
      <c r="M2469" s="11">
        <f t="shared" si="309"/>
        <v>13.83413194444438</v>
      </c>
      <c r="N2469" t="b">
        <v>0</v>
      </c>
      <c r="O2469" s="9">
        <f t="shared" si="310"/>
        <v>1.1850000000000001</v>
      </c>
      <c r="P2469" s="14">
        <f t="shared" si="311"/>
        <v>27.558139534883722</v>
      </c>
      <c r="Q2469" s="14" t="s">
        <v>8329</v>
      </c>
      <c r="R2469" s="14" t="s">
        <v>8333</v>
      </c>
      <c r="S2469">
        <v>43</v>
      </c>
      <c r="T2469" t="b">
        <v>1</v>
      </c>
      <c r="U2469" t="s">
        <v>8279</v>
      </c>
      <c r="V2469">
        <f t="shared" si="312"/>
        <v>43</v>
      </c>
      <c r="W2469" s="21" t="str">
        <f t="shared" si="313"/>
        <v xml:space="preserve"> </v>
      </c>
      <c r="X2469" s="21" t="str">
        <f t="shared" si="314"/>
        <v xml:space="preserve"> </v>
      </c>
    </row>
    <row r="2470" spans="1:24" ht="43.2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307"/>
        <v>41210.208333333336</v>
      </c>
      <c r="K2470">
        <v>1348285321</v>
      </c>
      <c r="L2470" s="10">
        <f t="shared" si="308"/>
        <v>41174.154178240737</v>
      </c>
      <c r="M2470" s="11">
        <f t="shared" si="309"/>
        <v>36.054155092599103</v>
      </c>
      <c r="N2470" t="b">
        <v>0</v>
      </c>
      <c r="O2470" s="9">
        <f t="shared" si="310"/>
        <v>1.0721700000000001</v>
      </c>
      <c r="P2470" s="14">
        <f t="shared" si="311"/>
        <v>36.97137931034483</v>
      </c>
      <c r="Q2470" s="14" t="s">
        <v>8329</v>
      </c>
      <c r="R2470" s="14" t="s">
        <v>8333</v>
      </c>
      <c r="S2470">
        <v>58</v>
      </c>
      <c r="T2470" t="b">
        <v>1</v>
      </c>
      <c r="U2470" t="s">
        <v>8279</v>
      </c>
      <c r="V2470">
        <f t="shared" si="312"/>
        <v>58</v>
      </c>
      <c r="W2470" s="21" t="str">
        <f t="shared" si="313"/>
        <v xml:space="preserve"> </v>
      </c>
      <c r="X2470" s="21" t="str">
        <f t="shared" si="314"/>
        <v xml:space="preserve"> </v>
      </c>
    </row>
    <row r="2471" spans="1:24" ht="43.2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307"/>
        <v>40582.429733796293</v>
      </c>
      <c r="K2471">
        <v>1295000329</v>
      </c>
      <c r="L2471" s="10">
        <f t="shared" si="308"/>
        <v>40557.429733796293</v>
      </c>
      <c r="M2471" s="11">
        <f t="shared" si="309"/>
        <v>25</v>
      </c>
      <c r="N2471" t="b">
        <v>0</v>
      </c>
      <c r="O2471" s="9">
        <f t="shared" si="310"/>
        <v>1.1366666666666667</v>
      </c>
      <c r="P2471" s="14">
        <f t="shared" si="311"/>
        <v>29.021276595744681</v>
      </c>
      <c r="Q2471" s="14" t="s">
        <v>8329</v>
      </c>
      <c r="R2471" s="14" t="s">
        <v>8333</v>
      </c>
      <c r="S2471">
        <v>47</v>
      </c>
      <c r="T2471" t="b">
        <v>1</v>
      </c>
      <c r="U2471" t="s">
        <v>8279</v>
      </c>
      <c r="V2471">
        <f t="shared" si="312"/>
        <v>47</v>
      </c>
      <c r="W2471" s="21" t="str">
        <f t="shared" si="313"/>
        <v xml:space="preserve"> </v>
      </c>
      <c r="X2471" s="21" t="str">
        <f t="shared" si="314"/>
        <v xml:space="preserve"> </v>
      </c>
    </row>
    <row r="2472" spans="1:24" ht="43.2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307"/>
        <v>41053.07471064815</v>
      </c>
      <c r="K2472">
        <v>1335232055</v>
      </c>
      <c r="L2472" s="10">
        <f t="shared" si="308"/>
        <v>41023.07471064815</v>
      </c>
      <c r="M2472" s="11">
        <f t="shared" si="309"/>
        <v>30</v>
      </c>
      <c r="N2472" t="b">
        <v>0</v>
      </c>
      <c r="O2472" s="9">
        <f t="shared" si="310"/>
        <v>1.0316400000000001</v>
      </c>
      <c r="P2472" s="14">
        <f t="shared" si="311"/>
        <v>28.65666666666667</v>
      </c>
      <c r="Q2472" s="14" t="s">
        <v>8329</v>
      </c>
      <c r="R2472" s="14" t="s">
        <v>8333</v>
      </c>
      <c r="S2472">
        <v>36</v>
      </c>
      <c r="T2472" t="b">
        <v>1</v>
      </c>
      <c r="U2472" t="s">
        <v>8279</v>
      </c>
      <c r="V2472">
        <f t="shared" si="312"/>
        <v>36</v>
      </c>
      <c r="W2472" s="21" t="str">
        <f t="shared" si="313"/>
        <v xml:space="preserve"> </v>
      </c>
      <c r="X2472" s="21" t="str">
        <f t="shared" si="314"/>
        <v xml:space="preserve"> </v>
      </c>
    </row>
    <row r="2473" spans="1:24" ht="57.6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307"/>
        <v>40933.992962962962</v>
      </c>
      <c r="K2473">
        <v>1324079392</v>
      </c>
      <c r="L2473" s="10">
        <f t="shared" si="308"/>
        <v>40893.992962962962</v>
      </c>
      <c r="M2473" s="11">
        <f t="shared" si="309"/>
        <v>40</v>
      </c>
      <c r="N2473" t="b">
        <v>0</v>
      </c>
      <c r="O2473" s="9">
        <f t="shared" si="310"/>
        <v>1.28</v>
      </c>
      <c r="P2473" s="14">
        <f t="shared" si="311"/>
        <v>37.647058823529413</v>
      </c>
      <c r="Q2473" s="14" t="s">
        <v>8329</v>
      </c>
      <c r="R2473" s="14" t="s">
        <v>8333</v>
      </c>
      <c r="S2473">
        <v>17</v>
      </c>
      <c r="T2473" t="b">
        <v>1</v>
      </c>
      <c r="U2473" t="s">
        <v>8279</v>
      </c>
      <c r="V2473">
        <f t="shared" si="312"/>
        <v>17</v>
      </c>
      <c r="W2473" s="21" t="str">
        <f t="shared" si="313"/>
        <v xml:space="preserve"> </v>
      </c>
      <c r="X2473" s="21" t="str">
        <f t="shared" si="314"/>
        <v xml:space="preserve"> </v>
      </c>
    </row>
    <row r="2474" spans="1:24" ht="57.6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307"/>
        <v>40425.043749999997</v>
      </c>
      <c r="K2474">
        <v>1277433980</v>
      </c>
      <c r="L2474" s="10">
        <f t="shared" si="308"/>
        <v>40354.11550925926</v>
      </c>
      <c r="M2474" s="11">
        <f t="shared" si="309"/>
        <v>70.928240740737238</v>
      </c>
      <c r="N2474" t="b">
        <v>0</v>
      </c>
      <c r="O2474" s="9">
        <f t="shared" si="310"/>
        <v>1.3576026666666667</v>
      </c>
      <c r="P2474" s="14">
        <f t="shared" si="311"/>
        <v>97.904038461538462</v>
      </c>
      <c r="Q2474" s="14" t="s">
        <v>8329</v>
      </c>
      <c r="R2474" s="14" t="s">
        <v>8333</v>
      </c>
      <c r="S2474">
        <v>104</v>
      </c>
      <c r="T2474" t="b">
        <v>1</v>
      </c>
      <c r="U2474" t="s">
        <v>8279</v>
      </c>
      <c r="V2474">
        <f t="shared" si="312"/>
        <v>104</v>
      </c>
      <c r="W2474" s="21" t="str">
        <f t="shared" si="313"/>
        <v xml:space="preserve"> </v>
      </c>
      <c r="X2474" s="21" t="str">
        <f t="shared" si="314"/>
        <v xml:space="preserve"> </v>
      </c>
    </row>
    <row r="2475" spans="1:24" ht="43.2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307"/>
        <v>41223.790150462963</v>
      </c>
      <c r="K2475">
        <v>1349978269</v>
      </c>
      <c r="L2475" s="10">
        <f t="shared" si="308"/>
        <v>41193.748483796298</v>
      </c>
      <c r="M2475" s="11">
        <f t="shared" si="309"/>
        <v>30.041666666664241</v>
      </c>
      <c r="N2475" t="b">
        <v>0</v>
      </c>
      <c r="O2475" s="9">
        <f t="shared" si="310"/>
        <v>1</v>
      </c>
      <c r="P2475" s="14">
        <f t="shared" si="311"/>
        <v>42.553191489361701</v>
      </c>
      <c r="Q2475" s="14" t="s">
        <v>8329</v>
      </c>
      <c r="R2475" s="14" t="s">
        <v>8333</v>
      </c>
      <c r="S2475">
        <v>47</v>
      </c>
      <c r="T2475" t="b">
        <v>1</v>
      </c>
      <c r="U2475" t="s">
        <v>8279</v>
      </c>
      <c r="V2475">
        <f t="shared" si="312"/>
        <v>47</v>
      </c>
      <c r="W2475" s="21" t="str">
        <f t="shared" si="313"/>
        <v xml:space="preserve"> </v>
      </c>
      <c r="X2475" s="21" t="str">
        <f t="shared" si="314"/>
        <v xml:space="preserve"> </v>
      </c>
    </row>
    <row r="2476" spans="1:24" ht="57.6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307"/>
        <v>40462.011296296296</v>
      </c>
      <c r="K2476">
        <v>1282868176</v>
      </c>
      <c r="L2476" s="10">
        <f t="shared" si="308"/>
        <v>40417.011296296296</v>
      </c>
      <c r="M2476" s="11">
        <f t="shared" si="309"/>
        <v>45</v>
      </c>
      <c r="N2476" t="b">
        <v>0</v>
      </c>
      <c r="O2476" s="9">
        <f t="shared" si="310"/>
        <v>1.0000360000000001</v>
      </c>
      <c r="P2476" s="14">
        <f t="shared" si="311"/>
        <v>131.58368421052631</v>
      </c>
      <c r="Q2476" s="14" t="s">
        <v>8329</v>
      </c>
      <c r="R2476" s="14" t="s">
        <v>8333</v>
      </c>
      <c r="S2476">
        <v>38</v>
      </c>
      <c r="T2476" t="b">
        <v>1</v>
      </c>
      <c r="U2476" t="s">
        <v>8279</v>
      </c>
      <c r="V2476">
        <f t="shared" si="312"/>
        <v>38</v>
      </c>
      <c r="W2476" s="21" t="str">
        <f t="shared" si="313"/>
        <v xml:space="preserve"> </v>
      </c>
      <c r="X2476" s="21" t="str">
        <f t="shared" si="314"/>
        <v xml:space="preserve"> </v>
      </c>
    </row>
    <row r="2477" spans="1:24" ht="28.8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307"/>
        <v>40369.916666666664</v>
      </c>
      <c r="K2477">
        <v>1273647255</v>
      </c>
      <c r="L2477" s="10">
        <f t="shared" si="308"/>
        <v>40310.287673611114</v>
      </c>
      <c r="M2477" s="11">
        <f t="shared" si="309"/>
        <v>59.628993055550382</v>
      </c>
      <c r="N2477" t="b">
        <v>0</v>
      </c>
      <c r="O2477" s="9">
        <f t="shared" si="310"/>
        <v>1.0471999999999999</v>
      </c>
      <c r="P2477" s="14">
        <f t="shared" si="311"/>
        <v>32.320987654320987</v>
      </c>
      <c r="Q2477" s="14" t="s">
        <v>8329</v>
      </c>
      <c r="R2477" s="14" t="s">
        <v>8333</v>
      </c>
      <c r="S2477">
        <v>81</v>
      </c>
      <c r="T2477" t="b">
        <v>1</v>
      </c>
      <c r="U2477" t="s">
        <v>8279</v>
      </c>
      <c r="V2477">
        <f t="shared" si="312"/>
        <v>81</v>
      </c>
      <c r="W2477" s="21" t="str">
        <f t="shared" si="313"/>
        <v xml:space="preserve"> </v>
      </c>
      <c r="X2477" s="21" t="str">
        <f t="shared" si="314"/>
        <v xml:space="preserve"> </v>
      </c>
    </row>
    <row r="2478" spans="1:24" ht="43.2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307"/>
        <v>41946.370023148149</v>
      </c>
      <c r="K2478">
        <v>1412149970</v>
      </c>
      <c r="L2478" s="10">
        <f t="shared" si="308"/>
        <v>41913.328356481477</v>
      </c>
      <c r="M2478" s="11">
        <f t="shared" si="309"/>
        <v>33.041666666671517</v>
      </c>
      <c r="N2478" t="b">
        <v>0</v>
      </c>
      <c r="O2478" s="9">
        <f t="shared" si="310"/>
        <v>1.050225</v>
      </c>
      <c r="P2478" s="14">
        <f t="shared" si="311"/>
        <v>61.103999999999999</v>
      </c>
      <c r="Q2478" s="14" t="s">
        <v>8329</v>
      </c>
      <c r="R2478" s="14" t="s">
        <v>8333</v>
      </c>
      <c r="S2478">
        <v>55</v>
      </c>
      <c r="T2478" t="b">
        <v>1</v>
      </c>
      <c r="U2478" t="s">
        <v>8279</v>
      </c>
      <c r="V2478">
        <f t="shared" si="312"/>
        <v>55</v>
      </c>
      <c r="W2478" s="21" t="str">
        <f t="shared" si="313"/>
        <v xml:space="preserve"> </v>
      </c>
      <c r="X2478" s="21" t="str">
        <f t="shared" si="314"/>
        <v xml:space="preserve"> </v>
      </c>
    </row>
    <row r="2479" spans="1:24" ht="28.8" x14ac:dyDescent="0.3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307"/>
        <v>41133.691493055558</v>
      </c>
      <c r="K2479">
        <v>1340901345</v>
      </c>
      <c r="L2479" s="10">
        <f t="shared" si="308"/>
        <v>41088.691493055558</v>
      </c>
      <c r="M2479" s="11">
        <f t="shared" si="309"/>
        <v>45</v>
      </c>
      <c r="N2479" t="b">
        <v>0</v>
      </c>
      <c r="O2479" s="9">
        <f t="shared" si="310"/>
        <v>1.7133333333333334</v>
      </c>
      <c r="P2479" s="14">
        <f t="shared" si="311"/>
        <v>31.341463414634145</v>
      </c>
      <c r="Q2479" s="14" t="s">
        <v>8329</v>
      </c>
      <c r="R2479" s="14" t="s">
        <v>8333</v>
      </c>
      <c r="S2479">
        <v>41</v>
      </c>
      <c r="T2479" t="b">
        <v>1</v>
      </c>
      <c r="U2479" t="s">
        <v>8279</v>
      </c>
      <c r="V2479">
        <f t="shared" si="312"/>
        <v>41</v>
      </c>
      <c r="W2479" s="21" t="str">
        <f t="shared" si="313"/>
        <v xml:space="preserve"> </v>
      </c>
      <c r="X2479" s="21" t="str">
        <f t="shared" si="314"/>
        <v xml:space="preserve"> </v>
      </c>
    </row>
    <row r="2480" spans="1:24" ht="43.2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307"/>
        <v>41287.950381944444</v>
      </c>
      <c r="K2480">
        <v>1355525313</v>
      </c>
      <c r="L2480" s="10">
        <f t="shared" si="308"/>
        <v>41257.950381944444</v>
      </c>
      <c r="M2480" s="11">
        <f t="shared" si="309"/>
        <v>30</v>
      </c>
      <c r="N2480" t="b">
        <v>0</v>
      </c>
      <c r="O2480" s="9">
        <f t="shared" si="310"/>
        <v>1.2749999999999999</v>
      </c>
      <c r="P2480" s="14">
        <f t="shared" si="311"/>
        <v>129.1139240506329</v>
      </c>
      <c r="Q2480" s="14" t="s">
        <v>8329</v>
      </c>
      <c r="R2480" s="14" t="s">
        <v>8333</v>
      </c>
      <c r="S2480">
        <v>79</v>
      </c>
      <c r="T2480" t="b">
        <v>1</v>
      </c>
      <c r="U2480" t="s">
        <v>8279</v>
      </c>
      <c r="V2480">
        <f t="shared" si="312"/>
        <v>79</v>
      </c>
      <c r="W2480" s="21" t="str">
        <f t="shared" si="313"/>
        <v xml:space="preserve"> </v>
      </c>
      <c r="X2480" s="21" t="str">
        <f t="shared" si="314"/>
        <v xml:space="preserve"> </v>
      </c>
    </row>
    <row r="2481" spans="1:24" ht="28.8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307"/>
        <v>41118.083333333336</v>
      </c>
      <c r="K2481">
        <v>1342545994</v>
      </c>
      <c r="L2481" s="10">
        <f t="shared" si="308"/>
        <v>41107.726782407408</v>
      </c>
      <c r="M2481" s="11">
        <f t="shared" si="309"/>
        <v>10.356550925927877</v>
      </c>
      <c r="N2481" t="b">
        <v>0</v>
      </c>
      <c r="O2481" s="9">
        <f t="shared" si="310"/>
        <v>1.3344333333333334</v>
      </c>
      <c r="P2481" s="14">
        <f t="shared" si="311"/>
        <v>25.020624999999999</v>
      </c>
      <c r="Q2481" s="14" t="s">
        <v>8329</v>
      </c>
      <c r="R2481" s="14" t="s">
        <v>8333</v>
      </c>
      <c r="S2481">
        <v>16</v>
      </c>
      <c r="T2481" t="b">
        <v>1</v>
      </c>
      <c r="U2481" t="s">
        <v>8279</v>
      </c>
      <c r="V2481">
        <f t="shared" si="312"/>
        <v>16</v>
      </c>
      <c r="W2481" s="21" t="str">
        <f t="shared" si="313"/>
        <v xml:space="preserve"> </v>
      </c>
      <c r="X2481" s="21" t="str">
        <f t="shared" si="314"/>
        <v xml:space="preserve"> </v>
      </c>
    </row>
    <row r="2482" spans="1:24" ht="43.2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307"/>
        <v>42287.936157407406</v>
      </c>
      <c r="K2482">
        <v>1439332084</v>
      </c>
      <c r="L2482" s="10">
        <f t="shared" si="308"/>
        <v>42227.936157407406</v>
      </c>
      <c r="M2482" s="11">
        <f t="shared" si="309"/>
        <v>60</v>
      </c>
      <c r="N2482" t="b">
        <v>0</v>
      </c>
      <c r="O2482" s="9">
        <f t="shared" si="310"/>
        <v>1</v>
      </c>
      <c r="P2482" s="14">
        <f t="shared" si="311"/>
        <v>250</v>
      </c>
      <c r="Q2482" s="14" t="s">
        <v>8329</v>
      </c>
      <c r="R2482" s="14" t="s">
        <v>8333</v>
      </c>
      <c r="S2482">
        <v>8</v>
      </c>
      <c r="T2482" t="b">
        <v>1</v>
      </c>
      <c r="U2482" t="s">
        <v>8279</v>
      </c>
      <c r="V2482">
        <f t="shared" si="312"/>
        <v>8</v>
      </c>
      <c r="W2482" s="21" t="str">
        <f t="shared" si="313"/>
        <v xml:space="preserve"> </v>
      </c>
      <c r="X2482" s="21" t="str">
        <f t="shared" si="314"/>
        <v xml:space="preserve"> </v>
      </c>
    </row>
    <row r="2483" spans="1:24" ht="43.2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307"/>
        <v>41029.645925925928</v>
      </c>
      <c r="K2483">
        <v>1333207808</v>
      </c>
      <c r="L2483" s="10">
        <f t="shared" si="308"/>
        <v>40999.645925925928</v>
      </c>
      <c r="M2483" s="11">
        <f t="shared" si="309"/>
        <v>30</v>
      </c>
      <c r="N2483" t="b">
        <v>0</v>
      </c>
      <c r="O2483" s="9">
        <f t="shared" si="310"/>
        <v>1.1291099999999998</v>
      </c>
      <c r="P2483" s="14">
        <f t="shared" si="311"/>
        <v>47.541473684210523</v>
      </c>
      <c r="Q2483" s="14" t="s">
        <v>8329</v>
      </c>
      <c r="R2483" s="14" t="s">
        <v>8333</v>
      </c>
      <c r="S2483">
        <v>95</v>
      </c>
      <c r="T2483" t="b">
        <v>1</v>
      </c>
      <c r="U2483" t="s">
        <v>8279</v>
      </c>
      <c r="V2483">
        <f t="shared" si="312"/>
        <v>95</v>
      </c>
      <c r="W2483" s="21" t="str">
        <f t="shared" si="313"/>
        <v xml:space="preserve"> </v>
      </c>
      <c r="X2483" s="21" t="str">
        <f t="shared" si="314"/>
        <v xml:space="preserve"> </v>
      </c>
    </row>
    <row r="2484" spans="1:24" ht="43.2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307"/>
        <v>40756.782210648147</v>
      </c>
      <c r="K2484">
        <v>1308336383</v>
      </c>
      <c r="L2484" s="10">
        <f t="shared" si="308"/>
        <v>40711.782210648147</v>
      </c>
      <c r="M2484" s="11">
        <f t="shared" si="309"/>
        <v>45</v>
      </c>
      <c r="N2484" t="b">
        <v>0</v>
      </c>
      <c r="O2484" s="9">
        <f t="shared" si="310"/>
        <v>1.0009999999999999</v>
      </c>
      <c r="P2484" s="14">
        <f t="shared" si="311"/>
        <v>40.04</v>
      </c>
      <c r="Q2484" s="14" t="s">
        <v>8329</v>
      </c>
      <c r="R2484" s="14" t="s">
        <v>8333</v>
      </c>
      <c r="S2484">
        <v>25</v>
      </c>
      <c r="T2484" t="b">
        <v>1</v>
      </c>
      <c r="U2484" t="s">
        <v>8279</v>
      </c>
      <c r="V2484">
        <f t="shared" si="312"/>
        <v>25</v>
      </c>
      <c r="W2484" s="21" t="str">
        <f t="shared" si="313"/>
        <v xml:space="preserve"> </v>
      </c>
      <c r="X2484" s="21" t="str">
        <f t="shared" si="314"/>
        <v xml:space="preserve"> </v>
      </c>
    </row>
    <row r="2485" spans="1:24" ht="43.2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307"/>
        <v>41030.708368055559</v>
      </c>
      <c r="K2485">
        <v>1330711203</v>
      </c>
      <c r="L2485" s="10">
        <f t="shared" si="308"/>
        <v>40970.750034722223</v>
      </c>
      <c r="M2485" s="11">
        <f t="shared" si="309"/>
        <v>59.958333333335759</v>
      </c>
      <c r="N2485" t="b">
        <v>0</v>
      </c>
      <c r="O2485" s="9">
        <f t="shared" si="310"/>
        <v>1.1372727272727272</v>
      </c>
      <c r="P2485" s="14">
        <f t="shared" si="311"/>
        <v>65.84210526315789</v>
      </c>
      <c r="Q2485" s="14" t="s">
        <v>8329</v>
      </c>
      <c r="R2485" s="14" t="s">
        <v>8333</v>
      </c>
      <c r="S2485">
        <v>19</v>
      </c>
      <c r="T2485" t="b">
        <v>1</v>
      </c>
      <c r="U2485" t="s">
        <v>8279</v>
      </c>
      <c r="V2485">
        <f t="shared" si="312"/>
        <v>19</v>
      </c>
      <c r="W2485" s="21" t="str">
        <f t="shared" si="313"/>
        <v xml:space="preserve"> </v>
      </c>
      <c r="X2485" s="21" t="str">
        <f t="shared" si="314"/>
        <v xml:space="preserve"> </v>
      </c>
    </row>
    <row r="2486" spans="1:24" ht="57.6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307"/>
        <v>40801.916701388887</v>
      </c>
      <c r="K2486">
        <v>1313532003</v>
      </c>
      <c r="L2486" s="10">
        <f t="shared" si="308"/>
        <v>40771.916701388887</v>
      </c>
      <c r="M2486" s="11">
        <f t="shared" si="309"/>
        <v>30</v>
      </c>
      <c r="N2486" t="b">
        <v>0</v>
      </c>
      <c r="O2486" s="9">
        <f t="shared" si="310"/>
        <v>1.1931742857142855</v>
      </c>
      <c r="P2486" s="14">
        <f t="shared" si="311"/>
        <v>46.401222222222216</v>
      </c>
      <c r="Q2486" s="14" t="s">
        <v>8329</v>
      </c>
      <c r="R2486" s="14" t="s">
        <v>8333</v>
      </c>
      <c r="S2486">
        <v>90</v>
      </c>
      <c r="T2486" t="b">
        <v>1</v>
      </c>
      <c r="U2486" t="s">
        <v>8279</v>
      </c>
      <c r="V2486">
        <f t="shared" si="312"/>
        <v>90</v>
      </c>
      <c r="W2486" s="21" t="str">
        <f t="shared" si="313"/>
        <v xml:space="preserve"> </v>
      </c>
      <c r="X2486" s="21" t="str">
        <f t="shared" si="314"/>
        <v xml:space="preserve"> </v>
      </c>
    </row>
    <row r="2487" spans="1:24" ht="43.2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307"/>
        <v>40828.998599537037</v>
      </c>
      <c r="K2487">
        <v>1315439879</v>
      </c>
      <c r="L2487" s="10">
        <f t="shared" si="308"/>
        <v>40793.998599537037</v>
      </c>
      <c r="M2487" s="11">
        <f t="shared" si="309"/>
        <v>35</v>
      </c>
      <c r="N2487" t="b">
        <v>0</v>
      </c>
      <c r="O2487" s="9">
        <f t="shared" si="310"/>
        <v>1.0325</v>
      </c>
      <c r="P2487" s="14">
        <f t="shared" si="311"/>
        <v>50.365853658536587</v>
      </c>
      <c r="Q2487" s="14" t="s">
        <v>8329</v>
      </c>
      <c r="R2487" s="14" t="s">
        <v>8333</v>
      </c>
      <c r="S2487">
        <v>41</v>
      </c>
      <c r="T2487" t="b">
        <v>1</v>
      </c>
      <c r="U2487" t="s">
        <v>8279</v>
      </c>
      <c r="V2487">
        <f t="shared" si="312"/>
        <v>41</v>
      </c>
      <c r="W2487" s="21" t="str">
        <f t="shared" si="313"/>
        <v xml:space="preserve"> </v>
      </c>
      <c r="X2487" s="21" t="str">
        <f t="shared" si="314"/>
        <v xml:space="preserve"> </v>
      </c>
    </row>
    <row r="2488" spans="1:24" ht="43.2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307"/>
        <v>41021.708055555559</v>
      </c>
      <c r="K2488">
        <v>1332521976</v>
      </c>
      <c r="L2488" s="10">
        <f t="shared" si="308"/>
        <v>40991.708055555559</v>
      </c>
      <c r="M2488" s="11">
        <f t="shared" si="309"/>
        <v>30</v>
      </c>
      <c r="N2488" t="b">
        <v>0</v>
      </c>
      <c r="O2488" s="9">
        <f t="shared" si="310"/>
        <v>2.6566666666666667</v>
      </c>
      <c r="P2488" s="14">
        <f t="shared" si="311"/>
        <v>26.566666666666666</v>
      </c>
      <c r="Q2488" s="14" t="s">
        <v>8329</v>
      </c>
      <c r="R2488" s="14" t="s">
        <v>8333</v>
      </c>
      <c r="S2488">
        <v>30</v>
      </c>
      <c r="T2488" t="b">
        <v>1</v>
      </c>
      <c r="U2488" t="s">
        <v>8279</v>
      </c>
      <c r="V2488">
        <f t="shared" si="312"/>
        <v>30</v>
      </c>
      <c r="W2488" s="21" t="str">
        <f t="shared" si="313"/>
        <v xml:space="preserve"> </v>
      </c>
      <c r="X2488" s="21" t="str">
        <f t="shared" si="314"/>
        <v xml:space="preserve"> </v>
      </c>
    </row>
    <row r="2489" spans="1:24" ht="43.2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307"/>
        <v>41056.083298611113</v>
      </c>
      <c r="K2489">
        <v>1335491997</v>
      </c>
      <c r="L2489" s="10">
        <f t="shared" si="308"/>
        <v>41026.083298611113</v>
      </c>
      <c r="M2489" s="11">
        <f t="shared" si="309"/>
        <v>30</v>
      </c>
      <c r="N2489" t="b">
        <v>0</v>
      </c>
      <c r="O2489" s="9">
        <f t="shared" si="310"/>
        <v>1.0005066666666667</v>
      </c>
      <c r="P2489" s="14">
        <f t="shared" si="311"/>
        <v>39.493684210526318</v>
      </c>
      <c r="Q2489" s="14" t="s">
        <v>8329</v>
      </c>
      <c r="R2489" s="14" t="s">
        <v>8333</v>
      </c>
      <c r="S2489">
        <v>38</v>
      </c>
      <c r="T2489" t="b">
        <v>1</v>
      </c>
      <c r="U2489" t="s">
        <v>8279</v>
      </c>
      <c r="V2489">
        <f t="shared" si="312"/>
        <v>38</v>
      </c>
      <c r="W2489" s="21" t="str">
        <f t="shared" si="313"/>
        <v xml:space="preserve"> </v>
      </c>
      <c r="X2489" s="21" t="str">
        <f t="shared" si="314"/>
        <v xml:space="preserve"> </v>
      </c>
    </row>
    <row r="2490" spans="1:24" ht="57.6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307"/>
        <v>40863.674861111111</v>
      </c>
      <c r="K2490">
        <v>1318864308</v>
      </c>
      <c r="L2490" s="10">
        <f t="shared" si="308"/>
        <v>40833.633194444446</v>
      </c>
      <c r="M2490" s="11">
        <f t="shared" si="309"/>
        <v>30.041666666664241</v>
      </c>
      <c r="N2490" t="b">
        <v>0</v>
      </c>
      <c r="O2490" s="9">
        <f t="shared" si="310"/>
        <v>1.0669999999999999</v>
      </c>
      <c r="P2490" s="14">
        <f t="shared" si="311"/>
        <v>49.246153846153845</v>
      </c>
      <c r="Q2490" s="14" t="s">
        <v>8329</v>
      </c>
      <c r="R2490" s="14" t="s">
        <v>8333</v>
      </c>
      <c r="S2490">
        <v>65</v>
      </c>
      <c r="T2490" t="b">
        <v>1</v>
      </c>
      <c r="U2490" t="s">
        <v>8279</v>
      </c>
      <c r="V2490">
        <f t="shared" si="312"/>
        <v>65</v>
      </c>
      <c r="W2490" s="21" t="str">
        <f t="shared" si="313"/>
        <v xml:space="preserve"> </v>
      </c>
      <c r="X2490" s="21" t="str">
        <f t="shared" si="314"/>
        <v xml:space="preserve"> </v>
      </c>
    </row>
    <row r="2491" spans="1:24" ht="43.2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307"/>
        <v>41403.690266203703</v>
      </c>
      <c r="K2491">
        <v>1365525239</v>
      </c>
      <c r="L2491" s="10">
        <f t="shared" si="308"/>
        <v>41373.690266203703</v>
      </c>
      <c r="M2491" s="11">
        <f t="shared" si="309"/>
        <v>30</v>
      </c>
      <c r="N2491" t="b">
        <v>0</v>
      </c>
      <c r="O2491" s="9">
        <f t="shared" si="310"/>
        <v>1.3367142857142857</v>
      </c>
      <c r="P2491" s="14">
        <f t="shared" si="311"/>
        <v>62.38</v>
      </c>
      <c r="Q2491" s="14" t="s">
        <v>8329</v>
      </c>
      <c r="R2491" s="14" t="s">
        <v>8333</v>
      </c>
      <c r="S2491">
        <v>75</v>
      </c>
      <c r="T2491" t="b">
        <v>1</v>
      </c>
      <c r="U2491" t="s">
        <v>8279</v>
      </c>
      <c r="V2491">
        <f t="shared" si="312"/>
        <v>75</v>
      </c>
      <c r="W2491" s="21" t="str">
        <f t="shared" si="313"/>
        <v xml:space="preserve"> </v>
      </c>
      <c r="X2491" s="21" t="str">
        <f t="shared" si="314"/>
        <v xml:space="preserve"> </v>
      </c>
    </row>
    <row r="2492" spans="1:24" ht="43.2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307"/>
        <v>41083.227731481478</v>
      </c>
      <c r="K2492">
        <v>1335245276</v>
      </c>
      <c r="L2492" s="10">
        <f t="shared" si="308"/>
        <v>41023.227731481478</v>
      </c>
      <c r="M2492" s="11">
        <f t="shared" si="309"/>
        <v>60</v>
      </c>
      <c r="N2492" t="b">
        <v>0</v>
      </c>
      <c r="O2492" s="9">
        <f t="shared" si="310"/>
        <v>1.214</v>
      </c>
      <c r="P2492" s="14">
        <f t="shared" si="311"/>
        <v>37.9375</v>
      </c>
      <c r="Q2492" s="14" t="s">
        <v>8329</v>
      </c>
      <c r="R2492" s="14" t="s">
        <v>8333</v>
      </c>
      <c r="S2492">
        <v>16</v>
      </c>
      <c r="T2492" t="b">
        <v>1</v>
      </c>
      <c r="U2492" t="s">
        <v>8279</v>
      </c>
      <c r="V2492">
        <f t="shared" si="312"/>
        <v>16</v>
      </c>
      <c r="W2492" s="21" t="str">
        <f t="shared" si="313"/>
        <v xml:space="preserve"> </v>
      </c>
      <c r="X2492" s="21" t="str">
        <f t="shared" si="314"/>
        <v xml:space="preserve"> </v>
      </c>
    </row>
    <row r="2493" spans="1:24" ht="43.2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307"/>
        <v>40559.07708333333</v>
      </c>
      <c r="K2493">
        <v>1293739714</v>
      </c>
      <c r="L2493" s="10">
        <f t="shared" si="308"/>
        <v>40542.839282407411</v>
      </c>
      <c r="M2493" s="11">
        <f t="shared" si="309"/>
        <v>16.237800925919146</v>
      </c>
      <c r="N2493" t="b">
        <v>0</v>
      </c>
      <c r="O2493" s="9">
        <f t="shared" si="310"/>
        <v>1.032</v>
      </c>
      <c r="P2493" s="14">
        <f t="shared" si="311"/>
        <v>51.6</v>
      </c>
      <c r="Q2493" s="14" t="s">
        <v>8329</v>
      </c>
      <c r="R2493" s="14" t="s">
        <v>8333</v>
      </c>
      <c r="S2493">
        <v>10</v>
      </c>
      <c r="T2493" t="b">
        <v>1</v>
      </c>
      <c r="U2493" t="s">
        <v>8279</v>
      </c>
      <c r="V2493">
        <f t="shared" si="312"/>
        <v>10</v>
      </c>
      <c r="W2493" s="21" t="str">
        <f t="shared" si="313"/>
        <v xml:space="preserve"> </v>
      </c>
      <c r="X2493" s="21" t="str">
        <f t="shared" si="314"/>
        <v xml:space="preserve"> </v>
      </c>
    </row>
    <row r="2494" spans="1:24" ht="28.8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307"/>
        <v>41076.415972222225</v>
      </c>
      <c r="K2494">
        <v>1335397188</v>
      </c>
      <c r="L2494" s="10">
        <f t="shared" si="308"/>
        <v>41024.985972222225</v>
      </c>
      <c r="M2494" s="11">
        <f t="shared" si="309"/>
        <v>51.430000000000291</v>
      </c>
      <c r="N2494" t="b">
        <v>0</v>
      </c>
      <c r="O2494" s="9">
        <f t="shared" si="310"/>
        <v>1.25</v>
      </c>
      <c r="P2494" s="14">
        <f t="shared" si="311"/>
        <v>27.777777777777779</v>
      </c>
      <c r="Q2494" s="14" t="s">
        <v>8329</v>
      </c>
      <c r="R2494" s="14" t="s">
        <v>8333</v>
      </c>
      <c r="S2494">
        <v>27</v>
      </c>
      <c r="T2494" t="b">
        <v>1</v>
      </c>
      <c r="U2494" t="s">
        <v>8279</v>
      </c>
      <c r="V2494">
        <f t="shared" si="312"/>
        <v>27</v>
      </c>
      <c r="W2494" s="21" t="str">
        <f t="shared" si="313"/>
        <v xml:space="preserve"> </v>
      </c>
      <c r="X2494" s="21" t="str">
        <f t="shared" si="314"/>
        <v xml:space="preserve"> </v>
      </c>
    </row>
    <row r="2495" spans="1:24" ht="43.2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307"/>
        <v>41393.168287037035</v>
      </c>
      <c r="K2495">
        <v>1363320140</v>
      </c>
      <c r="L2495" s="10">
        <f t="shared" si="308"/>
        <v>41348.168287037035</v>
      </c>
      <c r="M2495" s="11">
        <f t="shared" si="309"/>
        <v>45</v>
      </c>
      <c r="N2495" t="b">
        <v>0</v>
      </c>
      <c r="O2495" s="9">
        <f t="shared" si="310"/>
        <v>1.2869999999999999</v>
      </c>
      <c r="P2495" s="14">
        <f t="shared" si="311"/>
        <v>99.382239382239376</v>
      </c>
      <c r="Q2495" s="14" t="s">
        <v>8329</v>
      </c>
      <c r="R2495" s="14" t="s">
        <v>8333</v>
      </c>
      <c r="S2495">
        <v>259</v>
      </c>
      <c r="T2495" t="b">
        <v>1</v>
      </c>
      <c r="U2495" t="s">
        <v>8279</v>
      </c>
      <c r="V2495">
        <f t="shared" si="312"/>
        <v>259</v>
      </c>
      <c r="W2495" s="21" t="str">
        <f t="shared" si="313"/>
        <v xml:space="preserve"> </v>
      </c>
      <c r="X2495" s="21" t="str">
        <f t="shared" si="314"/>
        <v xml:space="preserve"> </v>
      </c>
    </row>
    <row r="2496" spans="1:24" ht="43.2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307"/>
        <v>41052.645185185182</v>
      </c>
      <c r="K2496">
        <v>1335194944</v>
      </c>
      <c r="L2496" s="10">
        <f t="shared" si="308"/>
        <v>41022.645185185182</v>
      </c>
      <c r="M2496" s="11">
        <f t="shared" si="309"/>
        <v>30</v>
      </c>
      <c r="N2496" t="b">
        <v>0</v>
      </c>
      <c r="O2496" s="9">
        <f t="shared" si="310"/>
        <v>1.0100533333333332</v>
      </c>
      <c r="P2496" s="14">
        <f t="shared" si="311"/>
        <v>38.848205128205123</v>
      </c>
      <c r="Q2496" s="14" t="s">
        <v>8329</v>
      </c>
      <c r="R2496" s="14" t="s">
        <v>8333</v>
      </c>
      <c r="S2496">
        <v>39</v>
      </c>
      <c r="T2496" t="b">
        <v>1</v>
      </c>
      <c r="U2496" t="s">
        <v>8279</v>
      </c>
      <c r="V2496">
        <f t="shared" si="312"/>
        <v>39</v>
      </c>
      <c r="W2496" s="21" t="str">
        <f t="shared" si="313"/>
        <v xml:space="preserve"> </v>
      </c>
      <c r="X2496" s="21" t="str">
        <f t="shared" si="314"/>
        <v xml:space="preserve"> </v>
      </c>
    </row>
    <row r="2497" spans="1:24" ht="43.2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307"/>
        <v>41066.946469907409</v>
      </c>
      <c r="K2497">
        <v>1336430575</v>
      </c>
      <c r="L2497" s="10">
        <f t="shared" si="308"/>
        <v>41036.946469907409</v>
      </c>
      <c r="M2497" s="11">
        <f t="shared" si="309"/>
        <v>30</v>
      </c>
      <c r="N2497" t="b">
        <v>0</v>
      </c>
      <c r="O2497" s="9">
        <f t="shared" si="310"/>
        <v>1.2753666666666665</v>
      </c>
      <c r="P2497" s="14">
        <f t="shared" si="311"/>
        <v>45.548809523809524</v>
      </c>
      <c r="Q2497" s="14" t="s">
        <v>8329</v>
      </c>
      <c r="R2497" s="14" t="s">
        <v>8333</v>
      </c>
      <c r="S2497">
        <v>42</v>
      </c>
      <c r="T2497" t="b">
        <v>1</v>
      </c>
      <c r="U2497" t="s">
        <v>8279</v>
      </c>
      <c r="V2497">
        <f t="shared" si="312"/>
        <v>42</v>
      </c>
      <c r="W2497" s="21" t="str">
        <f t="shared" si="313"/>
        <v xml:space="preserve"> </v>
      </c>
      <c r="X2497" s="21" t="str">
        <f t="shared" si="314"/>
        <v xml:space="preserve"> </v>
      </c>
    </row>
    <row r="2498" spans="1:24" ht="28.8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ref="J2498:J2561" si="315">(((I2498/60)/60)/24)+DATE(1970,1,1)</f>
        <v>41362.954768518517</v>
      </c>
      <c r="K2498">
        <v>1361577292</v>
      </c>
      <c r="L2498" s="10">
        <f t="shared" ref="L2498:L2561" si="316">(((K2498/60)/60)/24)+DATE(1970,1,1)</f>
        <v>41327.996435185189</v>
      </c>
      <c r="M2498" s="11">
        <f t="shared" ref="M2498:M2561" si="317">J2498-L2498</f>
        <v>34.958333333328483</v>
      </c>
      <c r="N2498" t="b">
        <v>0</v>
      </c>
      <c r="O2498" s="9">
        <f t="shared" ref="O2498:O2561" si="318">E2498/D2498</f>
        <v>1</v>
      </c>
      <c r="P2498" s="14">
        <f t="shared" ref="P2498:P2561" si="319">IF(E2498&gt;0,(E2498/S2498),0)</f>
        <v>600</v>
      </c>
      <c r="Q2498" s="14" t="s">
        <v>8329</v>
      </c>
      <c r="R2498" s="14" t="s">
        <v>8333</v>
      </c>
      <c r="S2498">
        <v>10</v>
      </c>
      <c r="T2498" t="b">
        <v>1</v>
      </c>
      <c r="U2498" t="s">
        <v>8279</v>
      </c>
      <c r="V2498">
        <f t="shared" si="312"/>
        <v>10</v>
      </c>
      <c r="W2498" s="21" t="str">
        <f t="shared" si="313"/>
        <v xml:space="preserve"> </v>
      </c>
      <c r="X2498" s="21" t="str">
        <f t="shared" si="314"/>
        <v xml:space="preserve"> </v>
      </c>
    </row>
    <row r="2499" spans="1:24" ht="43.2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si="315"/>
        <v>40760.878912037035</v>
      </c>
      <c r="K2499">
        <v>1309986338</v>
      </c>
      <c r="L2499" s="10">
        <f t="shared" si="316"/>
        <v>40730.878912037035</v>
      </c>
      <c r="M2499" s="11">
        <f t="shared" si="317"/>
        <v>30</v>
      </c>
      <c r="N2499" t="b">
        <v>0</v>
      </c>
      <c r="O2499" s="9">
        <f t="shared" si="318"/>
        <v>1.127715</v>
      </c>
      <c r="P2499" s="14">
        <f t="shared" si="319"/>
        <v>80.551071428571419</v>
      </c>
      <c r="Q2499" s="14" t="s">
        <v>8329</v>
      </c>
      <c r="R2499" s="14" t="s">
        <v>8333</v>
      </c>
      <c r="S2499">
        <v>56</v>
      </c>
      <c r="T2499" t="b">
        <v>1</v>
      </c>
      <c r="U2499" t="s">
        <v>8279</v>
      </c>
      <c r="V2499">
        <f t="shared" ref="V2499:V2562" si="320">IF(F2499 = "successful",S2499," ")</f>
        <v>56</v>
      </c>
      <c r="W2499" s="21" t="str">
        <f t="shared" ref="W2499:W2562" si="321">IF(F2499 = "failed",S2499," ")</f>
        <v xml:space="preserve"> </v>
      </c>
      <c r="X2499" s="21" t="str">
        <f t="shared" ref="X2499:X2562" si="322">IF(F2499 = "canceled",S2499," ")</f>
        <v xml:space="preserve"> </v>
      </c>
    </row>
    <row r="2500" spans="1:24" ht="43.2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315"/>
        <v>42031.967442129629</v>
      </c>
      <c r="K2500">
        <v>1421190787</v>
      </c>
      <c r="L2500" s="10">
        <f t="shared" si="316"/>
        <v>42017.967442129629</v>
      </c>
      <c r="M2500" s="11">
        <f t="shared" si="317"/>
        <v>14</v>
      </c>
      <c r="N2500" t="b">
        <v>0</v>
      </c>
      <c r="O2500" s="9">
        <f t="shared" si="318"/>
        <v>1.056</v>
      </c>
      <c r="P2500" s="14">
        <f t="shared" si="319"/>
        <v>52.8</v>
      </c>
      <c r="Q2500" s="14" t="s">
        <v>8329</v>
      </c>
      <c r="R2500" s="14" t="s">
        <v>8333</v>
      </c>
      <c r="S2500">
        <v>20</v>
      </c>
      <c r="T2500" t="b">
        <v>1</v>
      </c>
      <c r="U2500" t="s">
        <v>8279</v>
      </c>
      <c r="V2500">
        <f t="shared" si="320"/>
        <v>20</v>
      </c>
      <c r="W2500" s="21" t="str">
        <f t="shared" si="321"/>
        <v xml:space="preserve"> </v>
      </c>
      <c r="X2500" s="21" t="str">
        <f t="shared" si="322"/>
        <v xml:space="preserve"> </v>
      </c>
    </row>
    <row r="2501" spans="1:24" ht="43.2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315"/>
        <v>41274.75</v>
      </c>
      <c r="K2501">
        <v>1352820837</v>
      </c>
      <c r="L2501" s="10">
        <f t="shared" si="316"/>
        <v>41226.648576388885</v>
      </c>
      <c r="M2501" s="11">
        <f t="shared" si="317"/>
        <v>48.101423611115024</v>
      </c>
      <c r="N2501" t="b">
        <v>0</v>
      </c>
      <c r="O2501" s="9">
        <f t="shared" si="318"/>
        <v>2.0262500000000001</v>
      </c>
      <c r="P2501" s="14">
        <f t="shared" si="319"/>
        <v>47.676470588235297</v>
      </c>
      <c r="Q2501" s="14" t="s">
        <v>8329</v>
      </c>
      <c r="R2501" s="14" t="s">
        <v>8333</v>
      </c>
      <c r="S2501">
        <v>170</v>
      </c>
      <c r="T2501" t="b">
        <v>1</v>
      </c>
      <c r="U2501" t="s">
        <v>8279</v>
      </c>
      <c r="V2501">
        <f t="shared" si="320"/>
        <v>170</v>
      </c>
      <c r="W2501" s="21" t="str">
        <f t="shared" si="321"/>
        <v xml:space="preserve"> </v>
      </c>
      <c r="X2501" s="21" t="str">
        <f t="shared" si="322"/>
        <v xml:space="preserve"> </v>
      </c>
    </row>
    <row r="2502" spans="1:24" ht="43.2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315"/>
        <v>41083.772858796299</v>
      </c>
      <c r="K2502">
        <v>1337884375</v>
      </c>
      <c r="L2502" s="10">
        <f t="shared" si="316"/>
        <v>41053.772858796299</v>
      </c>
      <c r="M2502" s="11">
        <f t="shared" si="317"/>
        <v>30</v>
      </c>
      <c r="N2502" t="b">
        <v>0</v>
      </c>
      <c r="O2502" s="9">
        <f t="shared" si="318"/>
        <v>1.1333333333333333</v>
      </c>
      <c r="P2502" s="14">
        <f t="shared" si="319"/>
        <v>23.448275862068964</v>
      </c>
      <c r="Q2502" s="14" t="s">
        <v>8329</v>
      </c>
      <c r="R2502" s="14" t="s">
        <v>8333</v>
      </c>
      <c r="S2502">
        <v>29</v>
      </c>
      <c r="T2502" t="b">
        <v>1</v>
      </c>
      <c r="U2502" t="s">
        <v>8279</v>
      </c>
      <c r="V2502">
        <f t="shared" si="320"/>
        <v>29</v>
      </c>
      <c r="W2502" s="21" t="str">
        <f t="shared" si="321"/>
        <v xml:space="preserve"> </v>
      </c>
      <c r="X2502" s="21" t="str">
        <f t="shared" si="322"/>
        <v xml:space="preserve"> </v>
      </c>
    </row>
    <row r="2503" spans="1:24" ht="43.2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315"/>
        <v>42274.776666666665</v>
      </c>
      <c r="K2503">
        <v>1440787104</v>
      </c>
      <c r="L2503" s="10">
        <f t="shared" si="316"/>
        <v>42244.776666666665</v>
      </c>
      <c r="M2503" s="11">
        <f t="shared" si="317"/>
        <v>30</v>
      </c>
      <c r="N2503" t="b">
        <v>0</v>
      </c>
      <c r="O2503" s="9">
        <f t="shared" si="318"/>
        <v>2.5545454545454545E-2</v>
      </c>
      <c r="P2503" s="14">
        <f t="shared" si="319"/>
        <v>40.142857142857146</v>
      </c>
      <c r="Q2503" s="14" t="s">
        <v>8340</v>
      </c>
      <c r="R2503" s="14" t="s">
        <v>8357</v>
      </c>
      <c r="S2503">
        <v>7</v>
      </c>
      <c r="T2503" t="b">
        <v>0</v>
      </c>
      <c r="U2503" t="s">
        <v>8299</v>
      </c>
      <c r="V2503" t="str">
        <f t="shared" si="320"/>
        <v xml:space="preserve"> </v>
      </c>
      <c r="W2503" s="21">
        <f t="shared" si="321"/>
        <v>7</v>
      </c>
      <c r="X2503" s="21" t="str">
        <f t="shared" si="322"/>
        <v xml:space="preserve"> </v>
      </c>
    </row>
    <row r="2504" spans="1:24" ht="57.6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315"/>
        <v>41903.825439814813</v>
      </c>
      <c r="K2504">
        <v>1407440918</v>
      </c>
      <c r="L2504" s="10">
        <f t="shared" si="316"/>
        <v>41858.825439814813</v>
      </c>
      <c r="M2504" s="11">
        <f t="shared" si="317"/>
        <v>45</v>
      </c>
      <c r="N2504" t="b">
        <v>0</v>
      </c>
      <c r="O2504" s="9">
        <f t="shared" si="318"/>
        <v>7.8181818181818181E-4</v>
      </c>
      <c r="P2504" s="14">
        <f t="shared" si="319"/>
        <v>17.2</v>
      </c>
      <c r="Q2504" s="14" t="s">
        <v>8340</v>
      </c>
      <c r="R2504" s="14" t="s">
        <v>8357</v>
      </c>
      <c r="S2504">
        <v>5</v>
      </c>
      <c r="T2504" t="b">
        <v>0</v>
      </c>
      <c r="U2504" t="s">
        <v>8299</v>
      </c>
      <c r="V2504" t="str">
        <f t="shared" si="320"/>
        <v xml:space="preserve"> </v>
      </c>
      <c r="W2504" s="21">
        <f t="shared" si="321"/>
        <v>5</v>
      </c>
      <c r="X2504" s="21" t="str">
        <f t="shared" si="322"/>
        <v xml:space="preserve"> </v>
      </c>
    </row>
    <row r="2505" spans="1:24" ht="43.2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315"/>
        <v>42528.879166666666</v>
      </c>
      <c r="K2505">
        <v>1462743308</v>
      </c>
      <c r="L2505" s="10">
        <f t="shared" si="316"/>
        <v>42498.899398148147</v>
      </c>
      <c r="M2505" s="11">
        <f t="shared" si="317"/>
        <v>29.97976851851854</v>
      </c>
      <c r="N2505" t="b">
        <v>0</v>
      </c>
      <c r="O2505" s="9">
        <f t="shared" si="318"/>
        <v>0</v>
      </c>
      <c r="P2505" s="14">
        <f t="shared" si="319"/>
        <v>0</v>
      </c>
      <c r="Q2505" s="14" t="s">
        <v>8340</v>
      </c>
      <c r="R2505" s="14" t="s">
        <v>8357</v>
      </c>
      <c r="S2505">
        <v>0</v>
      </c>
      <c r="T2505" t="b">
        <v>0</v>
      </c>
      <c r="U2505" t="s">
        <v>8299</v>
      </c>
      <c r="V2505" t="str">
        <f t="shared" si="320"/>
        <v xml:space="preserve"> </v>
      </c>
      <c r="W2505" s="21">
        <f t="shared" si="321"/>
        <v>0</v>
      </c>
      <c r="X2505" s="21" t="str">
        <f t="shared" si="322"/>
        <v xml:space="preserve"> </v>
      </c>
    </row>
    <row r="2506" spans="1:24" ht="28.8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315"/>
        <v>41958.057106481487</v>
      </c>
      <c r="K2506">
        <v>1413418934</v>
      </c>
      <c r="L2506" s="10">
        <f t="shared" si="316"/>
        <v>41928.015439814815</v>
      </c>
      <c r="M2506" s="11">
        <f t="shared" si="317"/>
        <v>30.041666666671517</v>
      </c>
      <c r="N2506" t="b">
        <v>0</v>
      </c>
      <c r="O2506" s="9">
        <f t="shared" si="318"/>
        <v>0</v>
      </c>
      <c r="P2506" s="14">
        <f t="shared" si="319"/>
        <v>0</v>
      </c>
      <c r="Q2506" s="14" t="s">
        <v>8340</v>
      </c>
      <c r="R2506" s="14" t="s">
        <v>8357</v>
      </c>
      <c r="S2506">
        <v>0</v>
      </c>
      <c r="T2506" t="b">
        <v>0</v>
      </c>
      <c r="U2506" t="s">
        <v>8299</v>
      </c>
      <c r="V2506" t="str">
        <f t="shared" si="320"/>
        <v xml:space="preserve"> </v>
      </c>
      <c r="W2506" s="21">
        <f t="shared" si="321"/>
        <v>0</v>
      </c>
      <c r="X2506" s="21" t="str">
        <f t="shared" si="322"/>
        <v xml:space="preserve"> </v>
      </c>
    </row>
    <row r="2507" spans="1:24" ht="57.6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315"/>
        <v>42077.014074074075</v>
      </c>
      <c r="K2507">
        <v>1423704016</v>
      </c>
      <c r="L2507" s="10">
        <f t="shared" si="316"/>
        <v>42047.05574074074</v>
      </c>
      <c r="M2507" s="11">
        <f t="shared" si="317"/>
        <v>29.958333333335759</v>
      </c>
      <c r="N2507" t="b">
        <v>0</v>
      </c>
      <c r="O2507" s="9">
        <f t="shared" si="318"/>
        <v>0</v>
      </c>
      <c r="P2507" s="14">
        <f t="shared" si="319"/>
        <v>0</v>
      </c>
      <c r="Q2507" s="14" t="s">
        <v>8340</v>
      </c>
      <c r="R2507" s="14" t="s">
        <v>8357</v>
      </c>
      <c r="S2507">
        <v>0</v>
      </c>
      <c r="T2507" t="b">
        <v>0</v>
      </c>
      <c r="U2507" t="s">
        <v>8299</v>
      </c>
      <c r="V2507" t="str">
        <f t="shared" si="320"/>
        <v xml:space="preserve"> </v>
      </c>
      <c r="W2507" s="21">
        <f t="shared" si="321"/>
        <v>0</v>
      </c>
      <c r="X2507" s="21" t="str">
        <f t="shared" si="322"/>
        <v xml:space="preserve"> </v>
      </c>
    </row>
    <row r="2508" spans="1:24" ht="43.2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315"/>
        <v>42280.875</v>
      </c>
      <c r="K2508">
        <v>1441955269</v>
      </c>
      <c r="L2508" s="10">
        <f t="shared" si="316"/>
        <v>42258.297094907408</v>
      </c>
      <c r="M2508" s="11">
        <f t="shared" si="317"/>
        <v>22.577905092592118</v>
      </c>
      <c r="N2508" t="b">
        <v>0</v>
      </c>
      <c r="O2508" s="9">
        <f t="shared" si="318"/>
        <v>6.0000000000000001E-3</v>
      </c>
      <c r="P2508" s="14">
        <f t="shared" si="319"/>
        <v>15</v>
      </c>
      <c r="Q2508" s="14" t="s">
        <v>8340</v>
      </c>
      <c r="R2508" s="14" t="s">
        <v>8357</v>
      </c>
      <c r="S2508">
        <v>2</v>
      </c>
      <c r="T2508" t="b">
        <v>0</v>
      </c>
      <c r="U2508" t="s">
        <v>8299</v>
      </c>
      <c r="V2508" t="str">
        <f t="shared" si="320"/>
        <v xml:space="preserve"> </v>
      </c>
      <c r="W2508" s="21">
        <f t="shared" si="321"/>
        <v>2</v>
      </c>
      <c r="X2508" s="21" t="str">
        <f t="shared" si="322"/>
        <v xml:space="preserve"> </v>
      </c>
    </row>
    <row r="2509" spans="1:24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315"/>
        <v>42135.072962962964</v>
      </c>
      <c r="K2509">
        <v>1428716704</v>
      </c>
      <c r="L2509" s="10">
        <f t="shared" si="316"/>
        <v>42105.072962962964</v>
      </c>
      <c r="M2509" s="11">
        <f t="shared" si="317"/>
        <v>30</v>
      </c>
      <c r="N2509" t="b">
        <v>0</v>
      </c>
      <c r="O2509" s="9">
        <f t="shared" si="318"/>
        <v>0</v>
      </c>
      <c r="P2509" s="14">
        <f t="shared" si="319"/>
        <v>0</v>
      </c>
      <c r="Q2509" s="14" t="s">
        <v>8340</v>
      </c>
      <c r="R2509" s="14" t="s">
        <v>8357</v>
      </c>
      <c r="S2509">
        <v>0</v>
      </c>
      <c r="T2509" t="b">
        <v>0</v>
      </c>
      <c r="U2509" t="s">
        <v>8299</v>
      </c>
      <c r="V2509" t="str">
        <f t="shared" si="320"/>
        <v xml:space="preserve"> </v>
      </c>
      <c r="W2509" s="21">
        <f t="shared" si="321"/>
        <v>0</v>
      </c>
      <c r="X2509" s="21" t="str">
        <f t="shared" si="322"/>
        <v xml:space="preserve"> </v>
      </c>
    </row>
    <row r="2510" spans="1:24" ht="43.2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315"/>
        <v>41865.951782407406</v>
      </c>
      <c r="K2510">
        <v>1405464634</v>
      </c>
      <c r="L2510" s="10">
        <f t="shared" si="316"/>
        <v>41835.951782407406</v>
      </c>
      <c r="M2510" s="11">
        <f t="shared" si="317"/>
        <v>30</v>
      </c>
      <c r="N2510" t="b">
        <v>0</v>
      </c>
      <c r="O2510" s="9">
        <f t="shared" si="318"/>
        <v>0</v>
      </c>
      <c r="P2510" s="14">
        <f t="shared" si="319"/>
        <v>0</v>
      </c>
      <c r="Q2510" s="14" t="s">
        <v>8340</v>
      </c>
      <c r="R2510" s="14" t="s">
        <v>8357</v>
      </c>
      <c r="S2510">
        <v>0</v>
      </c>
      <c r="T2510" t="b">
        <v>0</v>
      </c>
      <c r="U2510" t="s">
        <v>8299</v>
      </c>
      <c r="V2510" t="str">
        <f t="shared" si="320"/>
        <v xml:space="preserve"> </v>
      </c>
      <c r="W2510" s="21">
        <f t="shared" si="321"/>
        <v>0</v>
      </c>
      <c r="X2510" s="21" t="str">
        <f t="shared" si="322"/>
        <v xml:space="preserve"> </v>
      </c>
    </row>
    <row r="2511" spans="1:24" ht="43.2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315"/>
        <v>42114.767928240741</v>
      </c>
      <c r="K2511">
        <v>1424719549</v>
      </c>
      <c r="L2511" s="10">
        <f t="shared" si="316"/>
        <v>42058.809594907405</v>
      </c>
      <c r="M2511" s="11">
        <f t="shared" si="317"/>
        <v>55.958333333335759</v>
      </c>
      <c r="N2511" t="b">
        <v>0</v>
      </c>
      <c r="O2511" s="9">
        <f t="shared" si="318"/>
        <v>1.0526315789473684E-2</v>
      </c>
      <c r="P2511" s="14">
        <f t="shared" si="319"/>
        <v>35.714285714285715</v>
      </c>
      <c r="Q2511" s="14" t="s">
        <v>8340</v>
      </c>
      <c r="R2511" s="14" t="s">
        <v>8357</v>
      </c>
      <c r="S2511">
        <v>28</v>
      </c>
      <c r="T2511" t="b">
        <v>0</v>
      </c>
      <c r="U2511" t="s">
        <v>8299</v>
      </c>
      <c r="V2511" t="str">
        <f t="shared" si="320"/>
        <v xml:space="preserve"> </v>
      </c>
      <c r="W2511" s="21">
        <f t="shared" si="321"/>
        <v>28</v>
      </c>
      <c r="X2511" s="21" t="str">
        <f t="shared" si="322"/>
        <v xml:space="preserve"> </v>
      </c>
    </row>
    <row r="2512" spans="1:24" ht="43.2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315"/>
        <v>42138.997361111105</v>
      </c>
      <c r="K2512">
        <v>1426463772</v>
      </c>
      <c r="L2512" s="10">
        <f t="shared" si="316"/>
        <v>42078.997361111105</v>
      </c>
      <c r="M2512" s="11">
        <f t="shared" si="317"/>
        <v>60</v>
      </c>
      <c r="N2512" t="b">
        <v>0</v>
      </c>
      <c r="O2512" s="9">
        <f t="shared" si="318"/>
        <v>1.5E-3</v>
      </c>
      <c r="P2512" s="14">
        <f t="shared" si="319"/>
        <v>37.5</v>
      </c>
      <c r="Q2512" s="14" t="s">
        <v>8340</v>
      </c>
      <c r="R2512" s="14" t="s">
        <v>8357</v>
      </c>
      <c r="S2512">
        <v>2</v>
      </c>
      <c r="T2512" t="b">
        <v>0</v>
      </c>
      <c r="U2512" t="s">
        <v>8299</v>
      </c>
      <c r="V2512" t="str">
        <f t="shared" si="320"/>
        <v xml:space="preserve"> </v>
      </c>
      <c r="W2512" s="21">
        <f t="shared" si="321"/>
        <v>2</v>
      </c>
      <c r="X2512" s="21" t="str">
        <f t="shared" si="322"/>
        <v xml:space="preserve"> </v>
      </c>
    </row>
    <row r="2513" spans="1:24" ht="43.2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315"/>
        <v>42401.446909722217</v>
      </c>
      <c r="K2513">
        <v>1451731413</v>
      </c>
      <c r="L2513" s="10">
        <f t="shared" si="316"/>
        <v>42371.446909722217</v>
      </c>
      <c r="M2513" s="11">
        <f t="shared" si="317"/>
        <v>30</v>
      </c>
      <c r="N2513" t="b">
        <v>0</v>
      </c>
      <c r="O2513" s="9">
        <f t="shared" si="318"/>
        <v>0</v>
      </c>
      <c r="P2513" s="14">
        <f t="shared" si="319"/>
        <v>0</v>
      </c>
      <c r="Q2513" s="14" t="s">
        <v>8340</v>
      </c>
      <c r="R2513" s="14" t="s">
        <v>8357</v>
      </c>
      <c r="S2513">
        <v>0</v>
      </c>
      <c r="T2513" t="b">
        <v>0</v>
      </c>
      <c r="U2513" t="s">
        <v>8299</v>
      </c>
      <c r="V2513" t="str">
        <f t="shared" si="320"/>
        <v xml:space="preserve"> </v>
      </c>
      <c r="W2513" s="21">
        <f t="shared" si="321"/>
        <v>0</v>
      </c>
      <c r="X2513" s="21" t="str">
        <f t="shared" si="322"/>
        <v xml:space="preserve"> </v>
      </c>
    </row>
    <row r="2514" spans="1:24" ht="43.2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315"/>
        <v>41986.876863425925</v>
      </c>
      <c r="K2514">
        <v>1417208561</v>
      </c>
      <c r="L2514" s="10">
        <f t="shared" si="316"/>
        <v>41971.876863425925</v>
      </c>
      <c r="M2514" s="11">
        <f t="shared" si="317"/>
        <v>15</v>
      </c>
      <c r="N2514" t="b">
        <v>0</v>
      </c>
      <c r="O2514" s="9">
        <f t="shared" si="318"/>
        <v>0</v>
      </c>
      <c r="P2514" s="14">
        <f t="shared" si="319"/>
        <v>0</v>
      </c>
      <c r="Q2514" s="14" t="s">
        <v>8340</v>
      </c>
      <c r="R2514" s="14" t="s">
        <v>8357</v>
      </c>
      <c r="S2514">
        <v>0</v>
      </c>
      <c r="T2514" t="b">
        <v>0</v>
      </c>
      <c r="U2514" t="s">
        <v>8299</v>
      </c>
      <c r="V2514" t="str">
        <f t="shared" si="320"/>
        <v xml:space="preserve"> </v>
      </c>
      <c r="W2514" s="21">
        <f t="shared" si="321"/>
        <v>0</v>
      </c>
      <c r="X2514" s="21" t="str">
        <f t="shared" si="322"/>
        <v xml:space="preserve"> </v>
      </c>
    </row>
    <row r="2515" spans="1:24" ht="57.6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315"/>
        <v>42792.00681712963</v>
      </c>
      <c r="K2515">
        <v>1482883789</v>
      </c>
      <c r="L2515" s="10">
        <f t="shared" si="316"/>
        <v>42732.00681712963</v>
      </c>
      <c r="M2515" s="11">
        <f t="shared" si="317"/>
        <v>60</v>
      </c>
      <c r="N2515" t="b">
        <v>0</v>
      </c>
      <c r="O2515" s="9">
        <f t="shared" si="318"/>
        <v>0</v>
      </c>
      <c r="P2515" s="14">
        <f t="shared" si="319"/>
        <v>0</v>
      </c>
      <c r="Q2515" s="14" t="s">
        <v>8340</v>
      </c>
      <c r="R2515" s="14" t="s">
        <v>8357</v>
      </c>
      <c r="S2515">
        <v>0</v>
      </c>
      <c r="T2515" t="b">
        <v>0</v>
      </c>
      <c r="U2515" t="s">
        <v>8299</v>
      </c>
      <c r="V2515" t="str">
        <f t="shared" si="320"/>
        <v xml:space="preserve"> </v>
      </c>
      <c r="W2515" s="21">
        <f t="shared" si="321"/>
        <v>0</v>
      </c>
      <c r="X2515" s="21" t="str">
        <f t="shared" si="322"/>
        <v xml:space="preserve"> </v>
      </c>
    </row>
    <row r="2516" spans="1:24" ht="43.2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315"/>
        <v>41871.389780092592</v>
      </c>
      <c r="K2516">
        <v>1407057677</v>
      </c>
      <c r="L2516" s="10">
        <f t="shared" si="316"/>
        <v>41854.389780092592</v>
      </c>
      <c r="M2516" s="11">
        <f t="shared" si="317"/>
        <v>17</v>
      </c>
      <c r="N2516" t="b">
        <v>0</v>
      </c>
      <c r="O2516" s="9">
        <f t="shared" si="318"/>
        <v>1.7500000000000002E-2</v>
      </c>
      <c r="P2516" s="14">
        <f t="shared" si="319"/>
        <v>52.5</v>
      </c>
      <c r="Q2516" s="14" t="s">
        <v>8340</v>
      </c>
      <c r="R2516" s="14" t="s">
        <v>8357</v>
      </c>
      <c r="S2516">
        <v>4</v>
      </c>
      <c r="T2516" t="b">
        <v>0</v>
      </c>
      <c r="U2516" t="s">
        <v>8299</v>
      </c>
      <c r="V2516" t="str">
        <f t="shared" si="320"/>
        <v xml:space="preserve"> </v>
      </c>
      <c r="W2516" s="21">
        <f t="shared" si="321"/>
        <v>4</v>
      </c>
      <c r="X2516" s="21" t="str">
        <f t="shared" si="322"/>
        <v xml:space="preserve"> </v>
      </c>
    </row>
    <row r="2517" spans="1:24" ht="43.2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315"/>
        <v>42057.839733796296</v>
      </c>
      <c r="K2517">
        <v>1422043753</v>
      </c>
      <c r="L2517" s="10">
        <f t="shared" si="316"/>
        <v>42027.839733796296</v>
      </c>
      <c r="M2517" s="11">
        <f t="shared" si="317"/>
        <v>30</v>
      </c>
      <c r="N2517" t="b">
        <v>0</v>
      </c>
      <c r="O2517" s="9">
        <f t="shared" si="318"/>
        <v>0.186</v>
      </c>
      <c r="P2517" s="14">
        <f t="shared" si="319"/>
        <v>77.5</v>
      </c>
      <c r="Q2517" s="14" t="s">
        <v>8340</v>
      </c>
      <c r="R2517" s="14" t="s">
        <v>8357</v>
      </c>
      <c r="S2517">
        <v>12</v>
      </c>
      <c r="T2517" t="b">
        <v>0</v>
      </c>
      <c r="U2517" t="s">
        <v>8299</v>
      </c>
      <c r="V2517" t="str">
        <f t="shared" si="320"/>
        <v xml:space="preserve"> </v>
      </c>
      <c r="W2517" s="21">
        <f t="shared" si="321"/>
        <v>12</v>
      </c>
      <c r="X2517" s="21" t="str">
        <f t="shared" si="322"/>
        <v xml:space="preserve"> </v>
      </c>
    </row>
    <row r="2518" spans="1:24" ht="43.2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315"/>
        <v>41972.6950462963</v>
      </c>
      <c r="K2518">
        <v>1414683652</v>
      </c>
      <c r="L2518" s="10">
        <f t="shared" si="316"/>
        <v>41942.653379629628</v>
      </c>
      <c r="M2518" s="11">
        <f t="shared" si="317"/>
        <v>30.041666666671517</v>
      </c>
      <c r="N2518" t="b">
        <v>0</v>
      </c>
      <c r="O2518" s="9">
        <f t="shared" si="318"/>
        <v>0</v>
      </c>
      <c r="P2518" s="14">
        <f t="shared" si="319"/>
        <v>0</v>
      </c>
      <c r="Q2518" s="14" t="s">
        <v>8340</v>
      </c>
      <c r="R2518" s="14" t="s">
        <v>8357</v>
      </c>
      <c r="S2518">
        <v>0</v>
      </c>
      <c r="T2518" t="b">
        <v>0</v>
      </c>
      <c r="U2518" t="s">
        <v>8299</v>
      </c>
      <c r="V2518" t="str">
        <f t="shared" si="320"/>
        <v xml:space="preserve"> </v>
      </c>
      <c r="W2518" s="21">
        <f t="shared" si="321"/>
        <v>0</v>
      </c>
      <c r="X2518" s="21" t="str">
        <f t="shared" si="322"/>
        <v xml:space="preserve"> </v>
      </c>
    </row>
    <row r="2519" spans="1:24" ht="43.2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315"/>
        <v>42082.760763888888</v>
      </c>
      <c r="K2519">
        <v>1424200530</v>
      </c>
      <c r="L2519" s="10">
        <f t="shared" si="316"/>
        <v>42052.802430555559</v>
      </c>
      <c r="M2519" s="11">
        <f t="shared" si="317"/>
        <v>29.958333333328483</v>
      </c>
      <c r="N2519" t="b">
        <v>0</v>
      </c>
      <c r="O2519" s="9">
        <f t="shared" si="318"/>
        <v>9.8166666666666666E-2</v>
      </c>
      <c r="P2519" s="14">
        <f t="shared" si="319"/>
        <v>53.545454545454547</v>
      </c>
      <c r="Q2519" s="14" t="s">
        <v>8340</v>
      </c>
      <c r="R2519" s="14" t="s">
        <v>8357</v>
      </c>
      <c r="S2519">
        <v>33</v>
      </c>
      <c r="T2519" t="b">
        <v>0</v>
      </c>
      <c r="U2519" t="s">
        <v>8299</v>
      </c>
      <c r="V2519" t="str">
        <f t="shared" si="320"/>
        <v xml:space="preserve"> </v>
      </c>
      <c r="W2519" s="21">
        <f t="shared" si="321"/>
        <v>33</v>
      </c>
      <c r="X2519" s="21" t="str">
        <f t="shared" si="322"/>
        <v xml:space="preserve"> </v>
      </c>
    </row>
    <row r="2520" spans="1:24" ht="43.2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315"/>
        <v>41956.722546296296</v>
      </c>
      <c r="K2520">
        <v>1413303628</v>
      </c>
      <c r="L2520" s="10">
        <f t="shared" si="316"/>
        <v>41926.680879629632</v>
      </c>
      <c r="M2520" s="11">
        <f t="shared" si="317"/>
        <v>30.041666666664241</v>
      </c>
      <c r="N2520" t="b">
        <v>0</v>
      </c>
      <c r="O2520" s="9">
        <f t="shared" si="318"/>
        <v>0</v>
      </c>
      <c r="P2520" s="14">
        <f t="shared" si="319"/>
        <v>0</v>
      </c>
      <c r="Q2520" s="14" t="s">
        <v>8340</v>
      </c>
      <c r="R2520" s="14" t="s">
        <v>8357</v>
      </c>
      <c r="S2520">
        <v>0</v>
      </c>
      <c r="T2520" t="b">
        <v>0</v>
      </c>
      <c r="U2520" t="s">
        <v>8299</v>
      </c>
      <c r="V2520" t="str">
        <f t="shared" si="320"/>
        <v xml:space="preserve"> </v>
      </c>
      <c r="W2520" s="21">
        <f t="shared" si="321"/>
        <v>0</v>
      </c>
      <c r="X2520" s="21" t="str">
        <f t="shared" si="322"/>
        <v xml:space="preserve"> </v>
      </c>
    </row>
    <row r="2521" spans="1:24" ht="28.8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315"/>
        <v>41839.155138888891</v>
      </c>
      <c r="K2521">
        <v>1403149404</v>
      </c>
      <c r="L2521" s="10">
        <f t="shared" si="316"/>
        <v>41809.155138888891</v>
      </c>
      <c r="M2521" s="11">
        <f t="shared" si="317"/>
        <v>30</v>
      </c>
      <c r="N2521" t="b">
        <v>0</v>
      </c>
      <c r="O2521" s="9">
        <f t="shared" si="318"/>
        <v>4.3333333333333331E-4</v>
      </c>
      <c r="P2521" s="14">
        <f t="shared" si="319"/>
        <v>16.25</v>
      </c>
      <c r="Q2521" s="14" t="s">
        <v>8340</v>
      </c>
      <c r="R2521" s="14" t="s">
        <v>8357</v>
      </c>
      <c r="S2521">
        <v>4</v>
      </c>
      <c r="T2521" t="b">
        <v>0</v>
      </c>
      <c r="U2521" t="s">
        <v>8299</v>
      </c>
      <c r="V2521" t="str">
        <f t="shared" si="320"/>
        <v xml:space="preserve"> </v>
      </c>
      <c r="W2521" s="21">
        <f t="shared" si="321"/>
        <v>4</v>
      </c>
      <c r="X2521" s="21" t="str">
        <f t="shared" si="322"/>
        <v xml:space="preserve"> </v>
      </c>
    </row>
    <row r="2522" spans="1:24" ht="43.2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315"/>
        <v>42658.806249999994</v>
      </c>
      <c r="K2522">
        <v>1472567085</v>
      </c>
      <c r="L2522" s="10">
        <f t="shared" si="316"/>
        <v>42612.600520833337</v>
      </c>
      <c r="M2522" s="11">
        <f t="shared" si="317"/>
        <v>46.205729166656965</v>
      </c>
      <c r="N2522" t="b">
        <v>0</v>
      </c>
      <c r="O2522" s="9">
        <f t="shared" si="318"/>
        <v>0</v>
      </c>
      <c r="P2522" s="14">
        <f t="shared" si="319"/>
        <v>0</v>
      </c>
      <c r="Q2522" s="14" t="s">
        <v>8340</v>
      </c>
      <c r="R2522" s="14" t="s">
        <v>8357</v>
      </c>
      <c r="S2522">
        <v>0</v>
      </c>
      <c r="T2522" t="b">
        <v>0</v>
      </c>
      <c r="U2522" t="s">
        <v>8299</v>
      </c>
      <c r="V2522" t="str">
        <f t="shared" si="320"/>
        <v xml:space="preserve"> </v>
      </c>
      <c r="W2522" s="21">
        <f t="shared" si="321"/>
        <v>0</v>
      </c>
      <c r="X2522" s="21" t="str">
        <f t="shared" si="322"/>
        <v xml:space="preserve"> </v>
      </c>
    </row>
    <row r="2523" spans="1:24" ht="57.6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315"/>
        <v>42290.967835648145</v>
      </c>
      <c r="K2523">
        <v>1442963621</v>
      </c>
      <c r="L2523" s="10">
        <f t="shared" si="316"/>
        <v>42269.967835648145</v>
      </c>
      <c r="M2523" s="11">
        <f t="shared" si="317"/>
        <v>21</v>
      </c>
      <c r="N2523" t="b">
        <v>0</v>
      </c>
      <c r="O2523" s="9">
        <f t="shared" si="318"/>
        <v>1.0948792000000001</v>
      </c>
      <c r="P2523" s="14">
        <f t="shared" si="319"/>
        <v>103.68174242424243</v>
      </c>
      <c r="Q2523" s="14" t="s">
        <v>8329</v>
      </c>
      <c r="R2523" s="14" t="s">
        <v>8358</v>
      </c>
      <c r="S2523">
        <v>132</v>
      </c>
      <c r="T2523" t="b">
        <v>1</v>
      </c>
      <c r="U2523" t="s">
        <v>8300</v>
      </c>
      <c r="V2523">
        <f t="shared" si="320"/>
        <v>132</v>
      </c>
      <c r="W2523" s="21" t="str">
        <f t="shared" si="321"/>
        <v xml:space="preserve"> </v>
      </c>
      <c r="X2523" s="21" t="str">
        <f t="shared" si="322"/>
        <v xml:space="preserve"> </v>
      </c>
    </row>
    <row r="2524" spans="1:24" ht="43.2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315"/>
        <v>42482.619444444441</v>
      </c>
      <c r="K2524">
        <v>1459431960</v>
      </c>
      <c r="L2524" s="10">
        <f t="shared" si="316"/>
        <v>42460.573611111111</v>
      </c>
      <c r="M2524" s="11">
        <f t="shared" si="317"/>
        <v>22.045833333329938</v>
      </c>
      <c r="N2524" t="b">
        <v>0</v>
      </c>
      <c r="O2524" s="9">
        <f t="shared" si="318"/>
        <v>1</v>
      </c>
      <c r="P2524" s="14">
        <f t="shared" si="319"/>
        <v>185.18518518518519</v>
      </c>
      <c r="Q2524" s="14" t="s">
        <v>8329</v>
      </c>
      <c r="R2524" s="14" t="s">
        <v>8358</v>
      </c>
      <c r="S2524">
        <v>27</v>
      </c>
      <c r="T2524" t="b">
        <v>1</v>
      </c>
      <c r="U2524" t="s">
        <v>8300</v>
      </c>
      <c r="V2524">
        <f t="shared" si="320"/>
        <v>27</v>
      </c>
      <c r="W2524" s="21" t="str">
        <f t="shared" si="321"/>
        <v xml:space="preserve"> </v>
      </c>
      <c r="X2524" s="21" t="str">
        <f t="shared" si="322"/>
        <v xml:space="preserve"> </v>
      </c>
    </row>
    <row r="2525" spans="1:24" ht="43.2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315"/>
        <v>41961.017268518524</v>
      </c>
      <c r="K2525">
        <v>1413674692</v>
      </c>
      <c r="L2525" s="10">
        <f t="shared" si="316"/>
        <v>41930.975601851853</v>
      </c>
      <c r="M2525" s="11">
        <f t="shared" si="317"/>
        <v>30.041666666671517</v>
      </c>
      <c r="N2525" t="b">
        <v>0</v>
      </c>
      <c r="O2525" s="9">
        <f t="shared" si="318"/>
        <v>1.5644444444444445</v>
      </c>
      <c r="P2525" s="14">
        <f t="shared" si="319"/>
        <v>54.153846153846153</v>
      </c>
      <c r="Q2525" s="14" t="s">
        <v>8329</v>
      </c>
      <c r="R2525" s="14" t="s">
        <v>8358</v>
      </c>
      <c r="S2525">
        <v>26</v>
      </c>
      <c r="T2525" t="b">
        <v>1</v>
      </c>
      <c r="U2525" t="s">
        <v>8300</v>
      </c>
      <c r="V2525">
        <f t="shared" si="320"/>
        <v>26</v>
      </c>
      <c r="W2525" s="21" t="str">
        <f t="shared" si="321"/>
        <v xml:space="preserve"> </v>
      </c>
      <c r="X2525" s="21" t="str">
        <f t="shared" si="322"/>
        <v xml:space="preserve"> </v>
      </c>
    </row>
    <row r="2526" spans="1:24" ht="28.8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315"/>
        <v>41994.1875</v>
      </c>
      <c r="K2526">
        <v>1416338557</v>
      </c>
      <c r="L2526" s="10">
        <f t="shared" si="316"/>
        <v>41961.807372685187</v>
      </c>
      <c r="M2526" s="11">
        <f t="shared" si="317"/>
        <v>32.380127314812853</v>
      </c>
      <c r="N2526" t="b">
        <v>0</v>
      </c>
      <c r="O2526" s="9">
        <f t="shared" si="318"/>
        <v>1.016</v>
      </c>
      <c r="P2526" s="14">
        <f t="shared" si="319"/>
        <v>177.2093023255814</v>
      </c>
      <c r="Q2526" s="14" t="s">
        <v>8329</v>
      </c>
      <c r="R2526" s="14" t="s">
        <v>8358</v>
      </c>
      <c r="S2526">
        <v>43</v>
      </c>
      <c r="T2526" t="b">
        <v>1</v>
      </c>
      <c r="U2526" t="s">
        <v>8300</v>
      </c>
      <c r="V2526">
        <f t="shared" si="320"/>
        <v>43</v>
      </c>
      <c r="W2526" s="21" t="str">
        <f t="shared" si="321"/>
        <v xml:space="preserve"> </v>
      </c>
      <c r="X2526" s="21" t="str">
        <f t="shared" si="322"/>
        <v xml:space="preserve"> </v>
      </c>
    </row>
    <row r="2527" spans="1:24" ht="43.2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315"/>
        <v>41088.844571759262</v>
      </c>
      <c r="K2527">
        <v>1338322571</v>
      </c>
      <c r="L2527" s="10">
        <f t="shared" si="316"/>
        <v>41058.844571759262</v>
      </c>
      <c r="M2527" s="11">
        <f t="shared" si="317"/>
        <v>30</v>
      </c>
      <c r="N2527" t="b">
        <v>0</v>
      </c>
      <c r="O2527" s="9">
        <f t="shared" si="318"/>
        <v>1.00325</v>
      </c>
      <c r="P2527" s="14">
        <f t="shared" si="319"/>
        <v>100.325</v>
      </c>
      <c r="Q2527" s="14" t="s">
        <v>8329</v>
      </c>
      <c r="R2527" s="14" t="s">
        <v>8358</v>
      </c>
      <c r="S2527">
        <v>80</v>
      </c>
      <c r="T2527" t="b">
        <v>1</v>
      </c>
      <c r="U2527" t="s">
        <v>8300</v>
      </c>
      <c r="V2527">
        <f t="shared" si="320"/>
        <v>80</v>
      </c>
      <c r="W2527" s="21" t="str">
        <f t="shared" si="321"/>
        <v xml:space="preserve"> </v>
      </c>
      <c r="X2527" s="21" t="str">
        <f t="shared" si="322"/>
        <v xml:space="preserve"> </v>
      </c>
    </row>
    <row r="2528" spans="1:24" ht="43.2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315"/>
        <v>41981.207638888889</v>
      </c>
      <c r="K2528">
        <v>1415585474</v>
      </c>
      <c r="L2528" s="10">
        <f t="shared" si="316"/>
        <v>41953.091134259259</v>
      </c>
      <c r="M2528" s="11">
        <f t="shared" si="317"/>
        <v>28.116504629630072</v>
      </c>
      <c r="N2528" t="b">
        <v>0</v>
      </c>
      <c r="O2528" s="9">
        <f t="shared" si="318"/>
        <v>1.1294999999999999</v>
      </c>
      <c r="P2528" s="14">
        <f t="shared" si="319"/>
        <v>136.90909090909091</v>
      </c>
      <c r="Q2528" s="14" t="s">
        <v>8329</v>
      </c>
      <c r="R2528" s="14" t="s">
        <v>8358</v>
      </c>
      <c r="S2528">
        <v>33</v>
      </c>
      <c r="T2528" t="b">
        <v>1</v>
      </c>
      <c r="U2528" t="s">
        <v>8300</v>
      </c>
      <c r="V2528">
        <f t="shared" si="320"/>
        <v>33</v>
      </c>
      <c r="W2528" s="21" t="str">
        <f t="shared" si="321"/>
        <v xml:space="preserve"> </v>
      </c>
      <c r="X2528" s="21" t="str">
        <f t="shared" si="322"/>
        <v xml:space="preserve"> </v>
      </c>
    </row>
    <row r="2529" spans="1:24" ht="43.2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315"/>
        <v>41565.165972222225</v>
      </c>
      <c r="K2529">
        <v>1380477691</v>
      </c>
      <c r="L2529" s="10">
        <f t="shared" si="316"/>
        <v>41546.75105324074</v>
      </c>
      <c r="M2529" s="11">
        <f t="shared" si="317"/>
        <v>18.414918981485243</v>
      </c>
      <c r="N2529" t="b">
        <v>0</v>
      </c>
      <c r="O2529" s="9">
        <f t="shared" si="318"/>
        <v>1.02125</v>
      </c>
      <c r="P2529" s="14">
        <f t="shared" si="319"/>
        <v>57.535211267605632</v>
      </c>
      <c r="Q2529" s="14" t="s">
        <v>8329</v>
      </c>
      <c r="R2529" s="14" t="s">
        <v>8358</v>
      </c>
      <c r="S2529">
        <v>71</v>
      </c>
      <c r="T2529" t="b">
        <v>1</v>
      </c>
      <c r="U2529" t="s">
        <v>8300</v>
      </c>
      <c r="V2529">
        <f t="shared" si="320"/>
        <v>71</v>
      </c>
      <c r="W2529" s="21" t="str">
        <f t="shared" si="321"/>
        <v xml:space="preserve"> </v>
      </c>
      <c r="X2529" s="21" t="str">
        <f t="shared" si="322"/>
        <v xml:space="preserve"> </v>
      </c>
    </row>
    <row r="2530" spans="1:24" ht="43.2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315"/>
        <v>42236.458333333328</v>
      </c>
      <c r="K2530">
        <v>1438459303</v>
      </c>
      <c r="L2530" s="10">
        <f t="shared" si="316"/>
        <v>42217.834525462968</v>
      </c>
      <c r="M2530" s="11">
        <f t="shared" si="317"/>
        <v>18.623807870360906</v>
      </c>
      <c r="N2530" t="b">
        <v>0</v>
      </c>
      <c r="O2530" s="9">
        <f t="shared" si="318"/>
        <v>1.0724974999999999</v>
      </c>
      <c r="P2530" s="14">
        <f t="shared" si="319"/>
        <v>52.962839506172834</v>
      </c>
      <c r="Q2530" s="14" t="s">
        <v>8329</v>
      </c>
      <c r="R2530" s="14" t="s">
        <v>8358</v>
      </c>
      <c r="S2530">
        <v>81</v>
      </c>
      <c r="T2530" t="b">
        <v>1</v>
      </c>
      <c r="U2530" t="s">
        <v>8300</v>
      </c>
      <c r="V2530">
        <f t="shared" si="320"/>
        <v>81</v>
      </c>
      <c r="W2530" s="21" t="str">
        <f t="shared" si="321"/>
        <v xml:space="preserve"> </v>
      </c>
      <c r="X2530" s="21" t="str">
        <f t="shared" si="322"/>
        <v xml:space="preserve"> </v>
      </c>
    </row>
    <row r="2531" spans="1:24" ht="28.8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315"/>
        <v>40993.0390625</v>
      </c>
      <c r="K2531">
        <v>1328752575</v>
      </c>
      <c r="L2531" s="10">
        <f t="shared" si="316"/>
        <v>40948.080729166664</v>
      </c>
      <c r="M2531" s="11">
        <f t="shared" si="317"/>
        <v>44.958333333335759</v>
      </c>
      <c r="N2531" t="b">
        <v>0</v>
      </c>
      <c r="O2531" s="9">
        <f t="shared" si="318"/>
        <v>1.0428333333333333</v>
      </c>
      <c r="P2531" s="14">
        <f t="shared" si="319"/>
        <v>82.328947368421055</v>
      </c>
      <c r="Q2531" s="14" t="s">
        <v>8329</v>
      </c>
      <c r="R2531" s="14" t="s">
        <v>8358</v>
      </c>
      <c r="S2531">
        <v>76</v>
      </c>
      <c r="T2531" t="b">
        <v>1</v>
      </c>
      <c r="U2531" t="s">
        <v>8300</v>
      </c>
      <c r="V2531">
        <f t="shared" si="320"/>
        <v>76</v>
      </c>
      <c r="W2531" s="21" t="str">
        <f t="shared" si="321"/>
        <v xml:space="preserve"> </v>
      </c>
      <c r="X2531" s="21" t="str">
        <f t="shared" si="322"/>
        <v xml:space="preserve"> </v>
      </c>
    </row>
    <row r="2532" spans="1:24" ht="43.2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315"/>
        <v>42114.201388888891</v>
      </c>
      <c r="K2532">
        <v>1426711505</v>
      </c>
      <c r="L2532" s="10">
        <f t="shared" si="316"/>
        <v>42081.864641203705</v>
      </c>
      <c r="M2532" s="11">
        <f t="shared" si="317"/>
        <v>32.336747685185401</v>
      </c>
      <c r="N2532" t="b">
        <v>0</v>
      </c>
      <c r="O2532" s="9">
        <f t="shared" si="318"/>
        <v>1</v>
      </c>
      <c r="P2532" s="14">
        <f t="shared" si="319"/>
        <v>135.41666666666666</v>
      </c>
      <c r="Q2532" s="14" t="s">
        <v>8329</v>
      </c>
      <c r="R2532" s="14" t="s">
        <v>8358</v>
      </c>
      <c r="S2532">
        <v>48</v>
      </c>
      <c r="T2532" t="b">
        <v>1</v>
      </c>
      <c r="U2532" t="s">
        <v>8300</v>
      </c>
      <c r="V2532">
        <f t="shared" si="320"/>
        <v>48</v>
      </c>
      <c r="W2532" s="21" t="str">
        <f t="shared" si="321"/>
        <v xml:space="preserve"> </v>
      </c>
      <c r="X2532" s="21" t="str">
        <f t="shared" si="322"/>
        <v xml:space="preserve"> </v>
      </c>
    </row>
    <row r="2533" spans="1:24" ht="57.6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315"/>
        <v>42231.165972222225</v>
      </c>
      <c r="K2533">
        <v>1437668354</v>
      </c>
      <c r="L2533" s="10">
        <f t="shared" si="316"/>
        <v>42208.680023148147</v>
      </c>
      <c r="M2533" s="11">
        <f t="shared" si="317"/>
        <v>22.485949074078235</v>
      </c>
      <c r="N2533" t="b">
        <v>0</v>
      </c>
      <c r="O2533" s="9">
        <f t="shared" si="318"/>
        <v>1.004</v>
      </c>
      <c r="P2533" s="14">
        <f t="shared" si="319"/>
        <v>74.06557377049181</v>
      </c>
      <c r="Q2533" s="14" t="s">
        <v>8329</v>
      </c>
      <c r="R2533" s="14" t="s">
        <v>8358</v>
      </c>
      <c r="S2533">
        <v>61</v>
      </c>
      <c r="T2533" t="b">
        <v>1</v>
      </c>
      <c r="U2533" t="s">
        <v>8300</v>
      </c>
      <c r="V2533">
        <f t="shared" si="320"/>
        <v>61</v>
      </c>
      <c r="W2533" s="21" t="str">
        <f t="shared" si="321"/>
        <v xml:space="preserve"> </v>
      </c>
      <c r="X2533" s="21" t="str">
        <f t="shared" si="322"/>
        <v xml:space="preserve"> </v>
      </c>
    </row>
    <row r="2534" spans="1:24" ht="43.2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315"/>
        <v>41137.849143518521</v>
      </c>
      <c r="K2534">
        <v>1342556566</v>
      </c>
      <c r="L2534" s="10">
        <f t="shared" si="316"/>
        <v>41107.849143518521</v>
      </c>
      <c r="M2534" s="11">
        <f t="shared" si="317"/>
        <v>30</v>
      </c>
      <c r="N2534" t="b">
        <v>0</v>
      </c>
      <c r="O2534" s="9">
        <f t="shared" si="318"/>
        <v>1.26125</v>
      </c>
      <c r="P2534" s="14">
        <f t="shared" si="319"/>
        <v>84.083333333333329</v>
      </c>
      <c r="Q2534" s="14" t="s">
        <v>8329</v>
      </c>
      <c r="R2534" s="14" t="s">
        <v>8358</v>
      </c>
      <c r="S2534">
        <v>60</v>
      </c>
      <c r="T2534" t="b">
        <v>1</v>
      </c>
      <c r="U2534" t="s">
        <v>8300</v>
      </c>
      <c r="V2534">
        <f t="shared" si="320"/>
        <v>60</v>
      </c>
      <c r="W2534" s="21" t="str">
        <f t="shared" si="321"/>
        <v xml:space="preserve"> </v>
      </c>
      <c r="X2534" s="21" t="str">
        <f t="shared" si="322"/>
        <v xml:space="preserve"> </v>
      </c>
    </row>
    <row r="2535" spans="1:24" ht="43.2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315"/>
        <v>41334.750787037039</v>
      </c>
      <c r="K2535">
        <v>1359568911</v>
      </c>
      <c r="L2535" s="10">
        <f t="shared" si="316"/>
        <v>41304.751284722224</v>
      </c>
      <c r="M2535" s="11">
        <f t="shared" si="317"/>
        <v>29.99950231481489</v>
      </c>
      <c r="N2535" t="b">
        <v>0</v>
      </c>
      <c r="O2535" s="9">
        <f t="shared" si="318"/>
        <v>1.1066666666666667</v>
      </c>
      <c r="P2535" s="14">
        <f t="shared" si="319"/>
        <v>61.029411764705884</v>
      </c>
      <c r="Q2535" s="14" t="s">
        <v>8329</v>
      </c>
      <c r="R2535" s="14" t="s">
        <v>8358</v>
      </c>
      <c r="S2535">
        <v>136</v>
      </c>
      <c r="T2535" t="b">
        <v>1</v>
      </c>
      <c r="U2535" t="s">
        <v>8300</v>
      </c>
      <c r="V2535">
        <f t="shared" si="320"/>
        <v>136</v>
      </c>
      <c r="W2535" s="21" t="str">
        <f t="shared" si="321"/>
        <v xml:space="preserve"> </v>
      </c>
      <c r="X2535" s="21" t="str">
        <f t="shared" si="322"/>
        <v xml:space="preserve"> </v>
      </c>
    </row>
    <row r="2536" spans="1:24" ht="57.6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315"/>
        <v>40179.25</v>
      </c>
      <c r="K2536">
        <v>1257871712</v>
      </c>
      <c r="L2536" s="10">
        <f t="shared" si="316"/>
        <v>40127.700370370374</v>
      </c>
      <c r="M2536" s="11">
        <f t="shared" si="317"/>
        <v>51.549629629625997</v>
      </c>
      <c r="N2536" t="b">
        <v>0</v>
      </c>
      <c r="O2536" s="9">
        <f t="shared" si="318"/>
        <v>1.05</v>
      </c>
      <c r="P2536" s="14">
        <f t="shared" si="319"/>
        <v>150</v>
      </c>
      <c r="Q2536" s="14" t="s">
        <v>8329</v>
      </c>
      <c r="R2536" s="14" t="s">
        <v>8358</v>
      </c>
      <c r="S2536">
        <v>14</v>
      </c>
      <c r="T2536" t="b">
        <v>1</v>
      </c>
      <c r="U2536" t="s">
        <v>8300</v>
      </c>
      <c r="V2536">
        <f t="shared" si="320"/>
        <v>14</v>
      </c>
      <c r="W2536" s="21" t="str">
        <f t="shared" si="321"/>
        <v xml:space="preserve"> </v>
      </c>
      <c r="X2536" s="21" t="str">
        <f t="shared" si="322"/>
        <v xml:space="preserve"> </v>
      </c>
    </row>
    <row r="2537" spans="1:24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315"/>
        <v>41974.832696759258</v>
      </c>
      <c r="K2537">
        <v>1414781945</v>
      </c>
      <c r="L2537" s="10">
        <f t="shared" si="316"/>
        <v>41943.791030092594</v>
      </c>
      <c r="M2537" s="11">
        <f t="shared" si="317"/>
        <v>31.041666666664241</v>
      </c>
      <c r="N2537" t="b">
        <v>0</v>
      </c>
      <c r="O2537" s="9">
        <f t="shared" si="318"/>
        <v>1.03775</v>
      </c>
      <c r="P2537" s="14">
        <f t="shared" si="319"/>
        <v>266.08974358974359</v>
      </c>
      <c r="Q2537" s="14" t="s">
        <v>8329</v>
      </c>
      <c r="R2537" s="14" t="s">
        <v>8358</v>
      </c>
      <c r="S2537">
        <v>78</v>
      </c>
      <c r="T2537" t="b">
        <v>1</v>
      </c>
      <c r="U2537" t="s">
        <v>8300</v>
      </c>
      <c r="V2537">
        <f t="shared" si="320"/>
        <v>78</v>
      </c>
      <c r="W2537" s="21" t="str">
        <f t="shared" si="321"/>
        <v xml:space="preserve"> </v>
      </c>
      <c r="X2537" s="21" t="str">
        <f t="shared" si="322"/>
        <v xml:space="preserve"> </v>
      </c>
    </row>
    <row r="2538" spans="1:24" ht="43.2" x14ac:dyDescent="0.3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315"/>
        <v>41485.106087962966</v>
      </c>
      <c r="K2538">
        <v>1373337166</v>
      </c>
      <c r="L2538" s="10">
        <f t="shared" si="316"/>
        <v>41464.106087962966</v>
      </c>
      <c r="M2538" s="11">
        <f t="shared" si="317"/>
        <v>21</v>
      </c>
      <c r="N2538" t="b">
        <v>0</v>
      </c>
      <c r="O2538" s="9">
        <f t="shared" si="318"/>
        <v>1.1599999999999999</v>
      </c>
      <c r="P2538" s="14">
        <f t="shared" si="319"/>
        <v>7.25</v>
      </c>
      <c r="Q2538" s="14" t="s">
        <v>8329</v>
      </c>
      <c r="R2538" s="14" t="s">
        <v>8358</v>
      </c>
      <c r="S2538">
        <v>4</v>
      </c>
      <c r="T2538" t="b">
        <v>1</v>
      </c>
      <c r="U2538" t="s">
        <v>8300</v>
      </c>
      <c r="V2538">
        <f t="shared" si="320"/>
        <v>4</v>
      </c>
      <c r="W2538" s="21" t="str">
        <f t="shared" si="321"/>
        <v xml:space="preserve"> </v>
      </c>
      <c r="X2538" s="21" t="str">
        <f t="shared" si="322"/>
        <v xml:space="preserve"> </v>
      </c>
    </row>
    <row r="2539" spans="1:24" ht="43.2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315"/>
        <v>40756.648784722223</v>
      </c>
      <c r="K2539">
        <v>1307028855</v>
      </c>
      <c r="L2539" s="10">
        <f t="shared" si="316"/>
        <v>40696.648784722223</v>
      </c>
      <c r="M2539" s="11">
        <f t="shared" si="317"/>
        <v>60</v>
      </c>
      <c r="N2539" t="b">
        <v>0</v>
      </c>
      <c r="O2539" s="9">
        <f t="shared" si="318"/>
        <v>1.1000000000000001</v>
      </c>
      <c r="P2539" s="14">
        <f t="shared" si="319"/>
        <v>100</v>
      </c>
      <c r="Q2539" s="14" t="s">
        <v>8329</v>
      </c>
      <c r="R2539" s="14" t="s">
        <v>8358</v>
      </c>
      <c r="S2539">
        <v>11</v>
      </c>
      <c r="T2539" t="b">
        <v>1</v>
      </c>
      <c r="U2539" t="s">
        <v>8300</v>
      </c>
      <c r="V2539">
        <f t="shared" si="320"/>
        <v>11</v>
      </c>
      <c r="W2539" s="21" t="str">
        <f t="shared" si="321"/>
        <v xml:space="preserve"> </v>
      </c>
      <c r="X2539" s="21" t="str">
        <f t="shared" si="322"/>
        <v xml:space="preserve"> </v>
      </c>
    </row>
    <row r="2540" spans="1:24" ht="28.8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315"/>
        <v>41329.207638888889</v>
      </c>
      <c r="K2540">
        <v>1359029661</v>
      </c>
      <c r="L2540" s="10">
        <f t="shared" si="316"/>
        <v>41298.509965277779</v>
      </c>
      <c r="M2540" s="11">
        <f t="shared" si="317"/>
        <v>30.697673611110076</v>
      </c>
      <c r="N2540" t="b">
        <v>0</v>
      </c>
      <c r="O2540" s="9">
        <f t="shared" si="318"/>
        <v>1.130176111111111</v>
      </c>
      <c r="P2540" s="14">
        <f t="shared" si="319"/>
        <v>109.96308108108107</v>
      </c>
      <c r="Q2540" s="14" t="s">
        <v>8329</v>
      </c>
      <c r="R2540" s="14" t="s">
        <v>8358</v>
      </c>
      <c r="S2540">
        <v>185</v>
      </c>
      <c r="T2540" t="b">
        <v>1</v>
      </c>
      <c r="U2540" t="s">
        <v>8300</v>
      </c>
      <c r="V2540">
        <f t="shared" si="320"/>
        <v>185</v>
      </c>
      <c r="W2540" s="21" t="str">
        <f t="shared" si="321"/>
        <v xml:space="preserve"> </v>
      </c>
      <c r="X2540" s="21" t="str">
        <f t="shared" si="322"/>
        <v xml:space="preserve"> </v>
      </c>
    </row>
    <row r="2541" spans="1:24" ht="43.2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315"/>
        <v>42037.902222222227</v>
      </c>
      <c r="K2541">
        <v>1417729152</v>
      </c>
      <c r="L2541" s="10">
        <f t="shared" si="316"/>
        <v>41977.902222222227</v>
      </c>
      <c r="M2541" s="11">
        <f t="shared" si="317"/>
        <v>60</v>
      </c>
      <c r="N2541" t="b">
        <v>0</v>
      </c>
      <c r="O2541" s="9">
        <f t="shared" si="318"/>
        <v>1.0024999999999999</v>
      </c>
      <c r="P2541" s="14">
        <f t="shared" si="319"/>
        <v>169.91525423728814</v>
      </c>
      <c r="Q2541" s="14" t="s">
        <v>8329</v>
      </c>
      <c r="R2541" s="14" t="s">
        <v>8358</v>
      </c>
      <c r="S2541">
        <v>59</v>
      </c>
      <c r="T2541" t="b">
        <v>1</v>
      </c>
      <c r="U2541" t="s">
        <v>8300</v>
      </c>
      <c r="V2541">
        <f t="shared" si="320"/>
        <v>59</v>
      </c>
      <c r="W2541" s="21" t="str">
        <f t="shared" si="321"/>
        <v xml:space="preserve"> </v>
      </c>
      <c r="X2541" s="21" t="str">
        <f t="shared" si="322"/>
        <v xml:space="preserve"> </v>
      </c>
    </row>
    <row r="2542" spans="1:24" ht="57.6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315"/>
        <v>40845.675011574072</v>
      </c>
      <c r="K2542">
        <v>1314720721</v>
      </c>
      <c r="L2542" s="10">
        <f t="shared" si="316"/>
        <v>40785.675011574072</v>
      </c>
      <c r="M2542" s="11">
        <f t="shared" si="317"/>
        <v>60</v>
      </c>
      <c r="N2542" t="b">
        <v>0</v>
      </c>
      <c r="O2542" s="9">
        <f t="shared" si="318"/>
        <v>1.034</v>
      </c>
      <c r="P2542" s="14">
        <f t="shared" si="319"/>
        <v>95.740740740740748</v>
      </c>
      <c r="Q2542" s="14" t="s">
        <v>8329</v>
      </c>
      <c r="R2542" s="14" t="s">
        <v>8358</v>
      </c>
      <c r="S2542">
        <v>27</v>
      </c>
      <c r="T2542" t="b">
        <v>1</v>
      </c>
      <c r="U2542" t="s">
        <v>8300</v>
      </c>
      <c r="V2542">
        <f t="shared" si="320"/>
        <v>27</v>
      </c>
      <c r="W2542" s="21" t="str">
        <f t="shared" si="321"/>
        <v xml:space="preserve"> </v>
      </c>
      <c r="X2542" s="21" t="str">
        <f t="shared" si="322"/>
        <v xml:space="preserve"> </v>
      </c>
    </row>
    <row r="2543" spans="1:24" ht="57.6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315"/>
        <v>41543.449282407404</v>
      </c>
      <c r="K2543">
        <v>1375008418</v>
      </c>
      <c r="L2543" s="10">
        <f t="shared" si="316"/>
        <v>41483.449282407404</v>
      </c>
      <c r="M2543" s="11">
        <f t="shared" si="317"/>
        <v>60</v>
      </c>
      <c r="N2543" t="b">
        <v>0</v>
      </c>
      <c r="O2543" s="9">
        <f t="shared" si="318"/>
        <v>1.0702857142857143</v>
      </c>
      <c r="P2543" s="14">
        <f t="shared" si="319"/>
        <v>59.460317460317462</v>
      </c>
      <c r="Q2543" s="14" t="s">
        <v>8329</v>
      </c>
      <c r="R2543" s="14" t="s">
        <v>8358</v>
      </c>
      <c r="S2543">
        <v>63</v>
      </c>
      <c r="T2543" t="b">
        <v>1</v>
      </c>
      <c r="U2543" t="s">
        <v>8300</v>
      </c>
      <c r="V2543">
        <f t="shared" si="320"/>
        <v>63</v>
      </c>
      <c r="W2543" s="21" t="str">
        <f t="shared" si="321"/>
        <v xml:space="preserve"> </v>
      </c>
      <c r="X2543" s="21" t="str">
        <f t="shared" si="322"/>
        <v xml:space="preserve"> </v>
      </c>
    </row>
    <row r="2544" spans="1:24" ht="43.2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315"/>
        <v>41548.165972222225</v>
      </c>
      <c r="K2544">
        <v>1377252857</v>
      </c>
      <c r="L2544" s="10">
        <f t="shared" si="316"/>
        <v>41509.426585648151</v>
      </c>
      <c r="M2544" s="11">
        <f t="shared" si="317"/>
        <v>38.73938657407416</v>
      </c>
      <c r="N2544" t="b">
        <v>0</v>
      </c>
      <c r="O2544" s="9">
        <f t="shared" si="318"/>
        <v>1.0357142857142858</v>
      </c>
      <c r="P2544" s="14">
        <f t="shared" si="319"/>
        <v>55.769230769230766</v>
      </c>
      <c r="Q2544" s="14" t="s">
        <v>8329</v>
      </c>
      <c r="R2544" s="14" t="s">
        <v>8358</v>
      </c>
      <c r="S2544">
        <v>13</v>
      </c>
      <c r="T2544" t="b">
        <v>1</v>
      </c>
      <c r="U2544" t="s">
        <v>8300</v>
      </c>
      <c r="V2544">
        <f t="shared" si="320"/>
        <v>13</v>
      </c>
      <c r="W2544" s="21" t="str">
        <f t="shared" si="321"/>
        <v xml:space="preserve"> </v>
      </c>
      <c r="X2544" s="21" t="str">
        <f t="shared" si="322"/>
        <v xml:space="preserve"> </v>
      </c>
    </row>
    <row r="2545" spans="1:24" ht="43.2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315"/>
        <v>40545.125</v>
      </c>
      <c r="K2545">
        <v>1291257298</v>
      </c>
      <c r="L2545" s="10">
        <f t="shared" si="316"/>
        <v>40514.107615740737</v>
      </c>
      <c r="M2545" s="11">
        <f t="shared" si="317"/>
        <v>31.017384259263054</v>
      </c>
      <c r="N2545" t="b">
        <v>0</v>
      </c>
      <c r="O2545" s="9">
        <f t="shared" si="318"/>
        <v>1.5640000000000001</v>
      </c>
      <c r="P2545" s="14">
        <f t="shared" si="319"/>
        <v>30.076923076923077</v>
      </c>
      <c r="Q2545" s="14" t="s">
        <v>8329</v>
      </c>
      <c r="R2545" s="14" t="s">
        <v>8358</v>
      </c>
      <c r="S2545">
        <v>13</v>
      </c>
      <c r="T2545" t="b">
        <v>1</v>
      </c>
      <c r="U2545" t="s">
        <v>8300</v>
      </c>
      <c r="V2545">
        <f t="shared" si="320"/>
        <v>13</v>
      </c>
      <c r="W2545" s="21" t="str">
        <f t="shared" si="321"/>
        <v xml:space="preserve"> </v>
      </c>
      <c r="X2545" s="21" t="str">
        <f t="shared" si="322"/>
        <v xml:space="preserve"> </v>
      </c>
    </row>
    <row r="2546" spans="1:24" ht="43.2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315"/>
        <v>41098.520474537036</v>
      </c>
      <c r="K2546">
        <v>1339158569</v>
      </c>
      <c r="L2546" s="10">
        <f t="shared" si="316"/>
        <v>41068.520474537036</v>
      </c>
      <c r="M2546" s="11">
        <f t="shared" si="317"/>
        <v>30</v>
      </c>
      <c r="N2546" t="b">
        <v>0</v>
      </c>
      <c r="O2546" s="9">
        <f t="shared" si="318"/>
        <v>1.0082</v>
      </c>
      <c r="P2546" s="14">
        <f t="shared" si="319"/>
        <v>88.438596491228068</v>
      </c>
      <c r="Q2546" s="14" t="s">
        <v>8329</v>
      </c>
      <c r="R2546" s="14" t="s">
        <v>8358</v>
      </c>
      <c r="S2546">
        <v>57</v>
      </c>
      <c r="T2546" t="b">
        <v>1</v>
      </c>
      <c r="U2546" t="s">
        <v>8300</v>
      </c>
      <c r="V2546">
        <f t="shared" si="320"/>
        <v>57</v>
      </c>
      <c r="W2546" s="21" t="str">
        <f t="shared" si="321"/>
        <v xml:space="preserve"> </v>
      </c>
      <c r="X2546" s="21" t="str">
        <f t="shared" si="322"/>
        <v xml:space="preserve"> </v>
      </c>
    </row>
    <row r="2547" spans="1:24" ht="43.2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315"/>
        <v>42062.020833333328</v>
      </c>
      <c r="K2547">
        <v>1421983138</v>
      </c>
      <c r="L2547" s="10">
        <f t="shared" si="316"/>
        <v>42027.13817129629</v>
      </c>
      <c r="M2547" s="11">
        <f t="shared" si="317"/>
        <v>34.882662037038244</v>
      </c>
      <c r="N2547" t="b">
        <v>0</v>
      </c>
      <c r="O2547" s="9">
        <f t="shared" si="318"/>
        <v>1.9530000000000001</v>
      </c>
      <c r="P2547" s="14">
        <f t="shared" si="319"/>
        <v>64.032786885245898</v>
      </c>
      <c r="Q2547" s="14" t="s">
        <v>8329</v>
      </c>
      <c r="R2547" s="14" t="s">
        <v>8358</v>
      </c>
      <c r="S2547">
        <v>61</v>
      </c>
      <c r="T2547" t="b">
        <v>1</v>
      </c>
      <c r="U2547" t="s">
        <v>8300</v>
      </c>
      <c r="V2547">
        <f t="shared" si="320"/>
        <v>61</v>
      </c>
      <c r="W2547" s="21" t="str">
        <f t="shared" si="321"/>
        <v xml:space="preserve"> </v>
      </c>
      <c r="X2547" s="21" t="str">
        <f t="shared" si="322"/>
        <v xml:space="preserve"> </v>
      </c>
    </row>
    <row r="2548" spans="1:24" ht="43.2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315"/>
        <v>41552.208333333336</v>
      </c>
      <c r="K2548">
        <v>1378586179</v>
      </c>
      <c r="L2548" s="10">
        <f t="shared" si="316"/>
        <v>41524.858553240738</v>
      </c>
      <c r="M2548" s="11">
        <f t="shared" si="317"/>
        <v>27.349780092597939</v>
      </c>
      <c r="N2548" t="b">
        <v>0</v>
      </c>
      <c r="O2548" s="9">
        <f t="shared" si="318"/>
        <v>1.1171428571428572</v>
      </c>
      <c r="P2548" s="14">
        <f t="shared" si="319"/>
        <v>60.153846153846153</v>
      </c>
      <c r="Q2548" s="14" t="s">
        <v>8329</v>
      </c>
      <c r="R2548" s="14" t="s">
        <v>8358</v>
      </c>
      <c r="S2548">
        <v>65</v>
      </c>
      <c r="T2548" t="b">
        <v>1</v>
      </c>
      <c r="U2548" t="s">
        <v>8300</v>
      </c>
      <c r="V2548">
        <f t="shared" si="320"/>
        <v>65</v>
      </c>
      <c r="W2548" s="21" t="str">
        <f t="shared" si="321"/>
        <v xml:space="preserve"> </v>
      </c>
      <c r="X2548" s="21" t="str">
        <f t="shared" si="322"/>
        <v xml:space="preserve"> </v>
      </c>
    </row>
    <row r="2549" spans="1:24" ht="43.2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315"/>
        <v>41003.731516203705</v>
      </c>
      <c r="K2549">
        <v>1330972403</v>
      </c>
      <c r="L2549" s="10">
        <f t="shared" si="316"/>
        <v>40973.773182870369</v>
      </c>
      <c r="M2549" s="11">
        <f t="shared" si="317"/>
        <v>29.958333333335759</v>
      </c>
      <c r="N2549" t="b">
        <v>0</v>
      </c>
      <c r="O2549" s="9">
        <f t="shared" si="318"/>
        <v>1.1985454545454546</v>
      </c>
      <c r="P2549" s="14">
        <f t="shared" si="319"/>
        <v>49.194029850746269</v>
      </c>
      <c r="Q2549" s="14" t="s">
        <v>8329</v>
      </c>
      <c r="R2549" s="14" t="s">
        <v>8358</v>
      </c>
      <c r="S2549">
        <v>134</v>
      </c>
      <c r="T2549" t="b">
        <v>1</v>
      </c>
      <c r="U2549" t="s">
        <v>8300</v>
      </c>
      <c r="V2549">
        <f t="shared" si="320"/>
        <v>134</v>
      </c>
      <c r="W2549" s="21" t="str">
        <f t="shared" si="321"/>
        <v xml:space="preserve"> </v>
      </c>
      <c r="X2549" s="21" t="str">
        <f t="shared" si="322"/>
        <v xml:space="preserve"> </v>
      </c>
    </row>
    <row r="2550" spans="1:24" ht="43.2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315"/>
        <v>42643.185416666667</v>
      </c>
      <c r="K2550">
        <v>1473087637</v>
      </c>
      <c r="L2550" s="10">
        <f t="shared" si="316"/>
        <v>42618.625428240746</v>
      </c>
      <c r="M2550" s="11">
        <f t="shared" si="317"/>
        <v>24.559988425920892</v>
      </c>
      <c r="N2550" t="b">
        <v>0</v>
      </c>
      <c r="O2550" s="9">
        <f t="shared" si="318"/>
        <v>1.0185</v>
      </c>
      <c r="P2550" s="14">
        <f t="shared" si="319"/>
        <v>165.16216216216216</v>
      </c>
      <c r="Q2550" s="14" t="s">
        <v>8329</v>
      </c>
      <c r="R2550" s="14" t="s">
        <v>8358</v>
      </c>
      <c r="S2550">
        <v>37</v>
      </c>
      <c r="T2550" t="b">
        <v>1</v>
      </c>
      <c r="U2550" t="s">
        <v>8300</v>
      </c>
      <c r="V2550">
        <f t="shared" si="320"/>
        <v>37</v>
      </c>
      <c r="W2550" s="21" t="str">
        <f t="shared" si="321"/>
        <v xml:space="preserve"> </v>
      </c>
      <c r="X2550" s="21" t="str">
        <f t="shared" si="322"/>
        <v xml:space="preserve"> </v>
      </c>
    </row>
    <row r="2551" spans="1:24" ht="43.2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315"/>
        <v>41425.708333333336</v>
      </c>
      <c r="K2551">
        <v>1366999870</v>
      </c>
      <c r="L2551" s="10">
        <f t="shared" si="316"/>
        <v>41390.757754629631</v>
      </c>
      <c r="M2551" s="11">
        <f t="shared" si="317"/>
        <v>34.950578703705105</v>
      </c>
      <c r="N2551" t="b">
        <v>0</v>
      </c>
      <c r="O2551" s="9">
        <f t="shared" si="318"/>
        <v>1.0280254777070064</v>
      </c>
      <c r="P2551" s="14">
        <f t="shared" si="319"/>
        <v>43.621621621621621</v>
      </c>
      <c r="Q2551" s="14" t="s">
        <v>8329</v>
      </c>
      <c r="R2551" s="14" t="s">
        <v>8358</v>
      </c>
      <c r="S2551">
        <v>37</v>
      </c>
      <c r="T2551" t="b">
        <v>1</v>
      </c>
      <c r="U2551" t="s">
        <v>8300</v>
      </c>
      <c r="V2551">
        <f t="shared" si="320"/>
        <v>37</v>
      </c>
      <c r="W2551" s="21" t="str">
        <f t="shared" si="321"/>
        <v xml:space="preserve"> </v>
      </c>
      <c r="X2551" s="21" t="str">
        <f t="shared" si="322"/>
        <v xml:space="preserve"> </v>
      </c>
    </row>
    <row r="2552" spans="1:24" ht="57.6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315"/>
        <v>42285.165972222225</v>
      </c>
      <c r="K2552">
        <v>1439392406</v>
      </c>
      <c r="L2552" s="10">
        <f t="shared" si="316"/>
        <v>42228.634328703702</v>
      </c>
      <c r="M2552" s="11">
        <f t="shared" si="317"/>
        <v>56.531643518523197</v>
      </c>
      <c r="N2552" t="b">
        <v>0</v>
      </c>
      <c r="O2552" s="9">
        <f t="shared" si="318"/>
        <v>1.0084615384615385</v>
      </c>
      <c r="P2552" s="14">
        <f t="shared" si="319"/>
        <v>43.7</v>
      </c>
      <c r="Q2552" s="14" t="s">
        <v>8329</v>
      </c>
      <c r="R2552" s="14" t="s">
        <v>8358</v>
      </c>
      <c r="S2552">
        <v>150</v>
      </c>
      <c r="T2552" t="b">
        <v>1</v>
      </c>
      <c r="U2552" t="s">
        <v>8300</v>
      </c>
      <c r="V2552">
        <f t="shared" si="320"/>
        <v>150</v>
      </c>
      <c r="W2552" s="21" t="str">
        <f t="shared" si="321"/>
        <v xml:space="preserve"> </v>
      </c>
      <c r="X2552" s="21" t="str">
        <f t="shared" si="322"/>
        <v xml:space="preserve"> </v>
      </c>
    </row>
    <row r="2553" spans="1:24" ht="43.2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315"/>
        <v>40989.866666666669</v>
      </c>
      <c r="K2553">
        <v>1329890585</v>
      </c>
      <c r="L2553" s="10">
        <f t="shared" si="316"/>
        <v>40961.252141203702</v>
      </c>
      <c r="M2553" s="11">
        <f t="shared" si="317"/>
        <v>28.614525462966412</v>
      </c>
      <c r="N2553" t="b">
        <v>0</v>
      </c>
      <c r="O2553" s="9">
        <f t="shared" si="318"/>
        <v>1.0273469387755103</v>
      </c>
      <c r="P2553" s="14">
        <f t="shared" si="319"/>
        <v>67.419642857142861</v>
      </c>
      <c r="Q2553" s="14" t="s">
        <v>8329</v>
      </c>
      <c r="R2553" s="14" t="s">
        <v>8358</v>
      </c>
      <c r="S2553">
        <v>56</v>
      </c>
      <c r="T2553" t="b">
        <v>1</v>
      </c>
      <c r="U2553" t="s">
        <v>8300</v>
      </c>
      <c r="V2553">
        <f t="shared" si="320"/>
        <v>56</v>
      </c>
      <c r="W2553" s="21" t="str">
        <f t="shared" si="321"/>
        <v xml:space="preserve"> </v>
      </c>
      <c r="X2553" s="21" t="str">
        <f t="shared" si="322"/>
        <v xml:space="preserve"> </v>
      </c>
    </row>
    <row r="2554" spans="1:24" ht="43.2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315"/>
        <v>42799.809965277775</v>
      </c>
      <c r="K2554">
        <v>1486149981</v>
      </c>
      <c r="L2554" s="10">
        <f t="shared" si="316"/>
        <v>42769.809965277775</v>
      </c>
      <c r="M2554" s="11">
        <f t="shared" si="317"/>
        <v>30</v>
      </c>
      <c r="N2554" t="b">
        <v>0</v>
      </c>
      <c r="O2554" s="9">
        <f t="shared" si="318"/>
        <v>1.0649999999999999</v>
      </c>
      <c r="P2554" s="14">
        <f t="shared" si="319"/>
        <v>177.5</v>
      </c>
      <c r="Q2554" s="14" t="s">
        <v>8329</v>
      </c>
      <c r="R2554" s="14" t="s">
        <v>8358</v>
      </c>
      <c r="S2554">
        <v>18</v>
      </c>
      <c r="T2554" t="b">
        <v>1</v>
      </c>
      <c r="U2554" t="s">
        <v>8300</v>
      </c>
      <c r="V2554">
        <f t="shared" si="320"/>
        <v>18</v>
      </c>
      <c r="W2554" s="21" t="str">
        <f t="shared" si="321"/>
        <v xml:space="preserve"> </v>
      </c>
      <c r="X2554" s="21" t="str">
        <f t="shared" si="322"/>
        <v xml:space="preserve"> </v>
      </c>
    </row>
    <row r="2555" spans="1:24" ht="43.2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315"/>
        <v>41173.199155092596</v>
      </c>
      <c r="K2555">
        <v>1343018807</v>
      </c>
      <c r="L2555" s="10">
        <f t="shared" si="316"/>
        <v>41113.199155092596</v>
      </c>
      <c r="M2555" s="11">
        <f t="shared" si="317"/>
        <v>60</v>
      </c>
      <c r="N2555" t="b">
        <v>0</v>
      </c>
      <c r="O2555" s="9">
        <f t="shared" si="318"/>
        <v>1.5553333333333332</v>
      </c>
      <c r="P2555" s="14">
        <f t="shared" si="319"/>
        <v>38.883333333333333</v>
      </c>
      <c r="Q2555" s="14" t="s">
        <v>8329</v>
      </c>
      <c r="R2555" s="14" t="s">
        <v>8358</v>
      </c>
      <c r="S2555">
        <v>60</v>
      </c>
      <c r="T2555" t="b">
        <v>1</v>
      </c>
      <c r="U2555" t="s">
        <v>8300</v>
      </c>
      <c r="V2555">
        <f t="shared" si="320"/>
        <v>60</v>
      </c>
      <c r="W2555" s="21" t="str">
        <f t="shared" si="321"/>
        <v xml:space="preserve"> </v>
      </c>
      <c r="X2555" s="21" t="str">
        <f t="shared" si="322"/>
        <v xml:space="preserve"> </v>
      </c>
    </row>
    <row r="2556" spans="1:24" ht="57.6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315"/>
        <v>42156.165972222225</v>
      </c>
      <c r="K2556">
        <v>1430445163</v>
      </c>
      <c r="L2556" s="10">
        <f t="shared" si="316"/>
        <v>42125.078275462962</v>
      </c>
      <c r="M2556" s="11">
        <f t="shared" si="317"/>
        <v>31.087696759263054</v>
      </c>
      <c r="N2556" t="b">
        <v>0</v>
      </c>
      <c r="O2556" s="9">
        <f t="shared" si="318"/>
        <v>1.228</v>
      </c>
      <c r="P2556" s="14">
        <f t="shared" si="319"/>
        <v>54.985074626865675</v>
      </c>
      <c r="Q2556" s="14" t="s">
        <v>8329</v>
      </c>
      <c r="R2556" s="14" t="s">
        <v>8358</v>
      </c>
      <c r="S2556">
        <v>67</v>
      </c>
      <c r="T2556" t="b">
        <v>1</v>
      </c>
      <c r="U2556" t="s">
        <v>8300</v>
      </c>
      <c r="V2556">
        <f t="shared" si="320"/>
        <v>67</v>
      </c>
      <c r="W2556" s="21" t="str">
        <f t="shared" si="321"/>
        <v xml:space="preserve"> </v>
      </c>
      <c r="X2556" s="21" t="str">
        <f t="shared" si="322"/>
        <v xml:space="preserve"> </v>
      </c>
    </row>
    <row r="2557" spans="1:24" ht="57.6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315"/>
        <v>41057.655011574076</v>
      </c>
      <c r="K2557">
        <v>1335541393</v>
      </c>
      <c r="L2557" s="10">
        <f t="shared" si="316"/>
        <v>41026.655011574076</v>
      </c>
      <c r="M2557" s="11">
        <f t="shared" si="317"/>
        <v>31</v>
      </c>
      <c r="N2557" t="b">
        <v>0</v>
      </c>
      <c r="O2557" s="9">
        <f t="shared" si="318"/>
        <v>1.0734999999999999</v>
      </c>
      <c r="P2557" s="14">
        <f t="shared" si="319"/>
        <v>61.342857142857142</v>
      </c>
      <c r="Q2557" s="14" t="s">
        <v>8329</v>
      </c>
      <c r="R2557" s="14" t="s">
        <v>8358</v>
      </c>
      <c r="S2557">
        <v>35</v>
      </c>
      <c r="T2557" t="b">
        <v>1</v>
      </c>
      <c r="U2557" t="s">
        <v>8300</v>
      </c>
      <c r="V2557">
        <f t="shared" si="320"/>
        <v>35</v>
      </c>
      <c r="W2557" s="21" t="str">
        <f t="shared" si="321"/>
        <v xml:space="preserve"> </v>
      </c>
      <c r="X2557" s="21" t="str">
        <f t="shared" si="322"/>
        <v xml:space="preserve"> </v>
      </c>
    </row>
    <row r="2558" spans="1:24" ht="43.2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315"/>
        <v>41267.991400462961</v>
      </c>
      <c r="K2558">
        <v>1352504857</v>
      </c>
      <c r="L2558" s="10">
        <f t="shared" si="316"/>
        <v>41222.991400462961</v>
      </c>
      <c r="M2558" s="11">
        <f t="shared" si="317"/>
        <v>45</v>
      </c>
      <c r="N2558" t="b">
        <v>0</v>
      </c>
      <c r="O2558" s="9">
        <f t="shared" si="318"/>
        <v>1.0550335570469798</v>
      </c>
      <c r="P2558" s="14">
        <f t="shared" si="319"/>
        <v>23.117647058823529</v>
      </c>
      <c r="Q2558" s="14" t="s">
        <v>8329</v>
      </c>
      <c r="R2558" s="14" t="s">
        <v>8358</v>
      </c>
      <c r="S2558">
        <v>34</v>
      </c>
      <c r="T2558" t="b">
        <v>1</v>
      </c>
      <c r="U2558" t="s">
        <v>8300</v>
      </c>
      <c r="V2558">
        <f t="shared" si="320"/>
        <v>34</v>
      </c>
      <c r="W2558" s="21" t="str">
        <f t="shared" si="321"/>
        <v xml:space="preserve"> </v>
      </c>
      <c r="X2558" s="21" t="str">
        <f t="shared" si="322"/>
        <v xml:space="preserve"> </v>
      </c>
    </row>
    <row r="2559" spans="1:24" ht="28.8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315"/>
        <v>41774.745208333334</v>
      </c>
      <c r="K2559">
        <v>1397584386</v>
      </c>
      <c r="L2559" s="10">
        <f t="shared" si="316"/>
        <v>41744.745208333334</v>
      </c>
      <c r="M2559" s="11">
        <f t="shared" si="317"/>
        <v>30</v>
      </c>
      <c r="N2559" t="b">
        <v>0</v>
      </c>
      <c r="O2559" s="9">
        <f t="shared" si="318"/>
        <v>1.1844444444444444</v>
      </c>
      <c r="P2559" s="14">
        <f t="shared" si="319"/>
        <v>29.611111111111111</v>
      </c>
      <c r="Q2559" s="14" t="s">
        <v>8329</v>
      </c>
      <c r="R2559" s="14" t="s">
        <v>8358</v>
      </c>
      <c r="S2559">
        <v>36</v>
      </c>
      <c r="T2559" t="b">
        <v>1</v>
      </c>
      <c r="U2559" t="s">
        <v>8300</v>
      </c>
      <c r="V2559">
        <f t="shared" si="320"/>
        <v>36</v>
      </c>
      <c r="W2559" s="21" t="str">
        <f t="shared" si="321"/>
        <v xml:space="preserve"> </v>
      </c>
      <c r="X2559" s="21" t="str">
        <f t="shared" si="322"/>
        <v xml:space="preserve"> </v>
      </c>
    </row>
    <row r="2560" spans="1:24" ht="43.2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315"/>
        <v>42125.582638888889</v>
      </c>
      <c r="K2560">
        <v>1427747906</v>
      </c>
      <c r="L2560" s="10">
        <f t="shared" si="316"/>
        <v>42093.860023148154</v>
      </c>
      <c r="M2560" s="11">
        <f t="shared" si="317"/>
        <v>31.722615740734909</v>
      </c>
      <c r="N2560" t="b">
        <v>0</v>
      </c>
      <c r="O2560" s="9">
        <f t="shared" si="318"/>
        <v>1.0888</v>
      </c>
      <c r="P2560" s="14">
        <f t="shared" si="319"/>
        <v>75.611111111111114</v>
      </c>
      <c r="Q2560" s="14" t="s">
        <v>8329</v>
      </c>
      <c r="R2560" s="14" t="s">
        <v>8358</v>
      </c>
      <c r="S2560">
        <v>18</v>
      </c>
      <c r="T2560" t="b">
        <v>1</v>
      </c>
      <c r="U2560" t="s">
        <v>8300</v>
      </c>
      <c r="V2560">
        <f t="shared" si="320"/>
        <v>18</v>
      </c>
      <c r="W2560" s="21" t="str">
        <f t="shared" si="321"/>
        <v xml:space="preserve"> </v>
      </c>
      <c r="X2560" s="21" t="str">
        <f t="shared" si="322"/>
        <v xml:space="preserve"> </v>
      </c>
    </row>
    <row r="2561" spans="1:24" ht="43.2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315"/>
        <v>40862.817361111112</v>
      </c>
      <c r="K2561">
        <v>1318539484</v>
      </c>
      <c r="L2561" s="10">
        <f t="shared" si="316"/>
        <v>40829.873657407406</v>
      </c>
      <c r="M2561" s="11">
        <f t="shared" si="317"/>
        <v>32.943703703705978</v>
      </c>
      <c r="N2561" t="b">
        <v>0</v>
      </c>
      <c r="O2561" s="9">
        <f t="shared" si="318"/>
        <v>1.1125</v>
      </c>
      <c r="P2561" s="14">
        <f t="shared" si="319"/>
        <v>35.6</v>
      </c>
      <c r="Q2561" s="14" t="s">
        <v>8329</v>
      </c>
      <c r="R2561" s="14" t="s">
        <v>8358</v>
      </c>
      <c r="S2561">
        <v>25</v>
      </c>
      <c r="T2561" t="b">
        <v>1</v>
      </c>
      <c r="U2561" t="s">
        <v>8300</v>
      </c>
      <c r="V2561">
        <f t="shared" si="320"/>
        <v>25</v>
      </c>
      <c r="W2561" s="21" t="str">
        <f t="shared" si="321"/>
        <v xml:space="preserve"> </v>
      </c>
      <c r="X2561" s="21" t="str">
        <f t="shared" si="322"/>
        <v xml:space="preserve"> </v>
      </c>
    </row>
    <row r="2562" spans="1:24" ht="43.2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ref="J2562:J2625" si="323">(((I2562/60)/60)/24)+DATE(1970,1,1)</f>
        <v>42069.951087962967</v>
      </c>
      <c r="K2562">
        <v>1423090174</v>
      </c>
      <c r="L2562" s="10">
        <f t="shared" ref="L2562:L2625" si="324">(((K2562/60)/60)/24)+DATE(1970,1,1)</f>
        <v>42039.951087962967</v>
      </c>
      <c r="M2562" s="11">
        <f t="shared" ref="M2562:M2625" si="325">J2562-L2562</f>
        <v>30</v>
      </c>
      <c r="N2562" t="b">
        <v>0</v>
      </c>
      <c r="O2562" s="9">
        <f t="shared" ref="O2562:O2625" si="326">E2562/D2562</f>
        <v>1.0009999999999999</v>
      </c>
      <c r="P2562" s="14">
        <f t="shared" ref="P2562:P2625" si="327">IF(E2562&gt;0,(E2562/S2562),0)</f>
        <v>143</v>
      </c>
      <c r="Q2562" s="14" t="s">
        <v>8329</v>
      </c>
      <c r="R2562" s="14" t="s">
        <v>8358</v>
      </c>
      <c r="S2562">
        <v>21</v>
      </c>
      <c r="T2562" t="b">
        <v>1</v>
      </c>
      <c r="U2562" t="s">
        <v>8300</v>
      </c>
      <c r="V2562">
        <f t="shared" si="320"/>
        <v>21</v>
      </c>
      <c r="W2562" s="21" t="str">
        <f t="shared" si="321"/>
        <v xml:space="preserve"> </v>
      </c>
      <c r="X2562" s="21" t="str">
        <f t="shared" si="322"/>
        <v xml:space="preserve"> </v>
      </c>
    </row>
    <row r="2563" spans="1:24" ht="43.2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si="323"/>
        <v>42290.528807870374</v>
      </c>
      <c r="K2563">
        <v>1442148089</v>
      </c>
      <c r="L2563" s="10">
        <f t="shared" si="324"/>
        <v>42260.528807870374</v>
      </c>
      <c r="M2563" s="11">
        <f t="shared" si="325"/>
        <v>30</v>
      </c>
      <c r="N2563" t="b">
        <v>0</v>
      </c>
      <c r="O2563" s="9">
        <f t="shared" si="326"/>
        <v>0</v>
      </c>
      <c r="P2563" s="14">
        <f t="shared" si="327"/>
        <v>0</v>
      </c>
      <c r="Q2563" s="14" t="s">
        <v>8340</v>
      </c>
      <c r="R2563" s="14" t="s">
        <v>8341</v>
      </c>
      <c r="S2563">
        <v>0</v>
      </c>
      <c r="T2563" t="b">
        <v>0</v>
      </c>
      <c r="U2563" t="s">
        <v>8284</v>
      </c>
      <c r="V2563" t="str">
        <f t="shared" ref="V2563:V2626" si="328">IF(F2563 = "successful",S2563," ")</f>
        <v xml:space="preserve"> </v>
      </c>
      <c r="W2563" s="21" t="str">
        <f t="shared" ref="W2563:W2626" si="329">IF(F2563 = "failed",S2563," ")</f>
        <v xml:space="preserve"> </v>
      </c>
      <c r="X2563" s="21">
        <f t="shared" ref="X2563:X2626" si="330">IF(F2563 = "canceled",S2563," ")</f>
        <v>0</v>
      </c>
    </row>
    <row r="2564" spans="1:24" ht="57.6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323"/>
        <v>42654.524756944447</v>
      </c>
      <c r="K2564">
        <v>1471005339</v>
      </c>
      <c r="L2564" s="10">
        <f t="shared" si="324"/>
        <v>42594.524756944447</v>
      </c>
      <c r="M2564" s="11">
        <f t="shared" si="325"/>
        <v>60</v>
      </c>
      <c r="N2564" t="b">
        <v>0</v>
      </c>
      <c r="O2564" s="9">
        <f t="shared" si="326"/>
        <v>7.4999999999999997E-3</v>
      </c>
      <c r="P2564" s="14">
        <f t="shared" si="327"/>
        <v>25</v>
      </c>
      <c r="Q2564" s="14" t="s">
        <v>8340</v>
      </c>
      <c r="R2564" s="14" t="s">
        <v>8341</v>
      </c>
      <c r="S2564">
        <v>3</v>
      </c>
      <c r="T2564" t="b">
        <v>0</v>
      </c>
      <c r="U2564" t="s">
        <v>8284</v>
      </c>
      <c r="V2564" t="str">
        <f t="shared" si="328"/>
        <v xml:space="preserve"> </v>
      </c>
      <c r="W2564" s="21" t="str">
        <f t="shared" si="329"/>
        <v xml:space="preserve"> </v>
      </c>
      <c r="X2564" s="21">
        <f t="shared" si="330"/>
        <v>3</v>
      </c>
    </row>
    <row r="2565" spans="1:24" ht="28.8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323"/>
        <v>42215.139479166668</v>
      </c>
      <c r="K2565">
        <v>1433042451</v>
      </c>
      <c r="L2565" s="10">
        <f t="shared" si="324"/>
        <v>42155.139479166668</v>
      </c>
      <c r="M2565" s="11">
        <f t="shared" si="325"/>
        <v>60</v>
      </c>
      <c r="N2565" t="b">
        <v>0</v>
      </c>
      <c r="O2565" s="9">
        <f t="shared" si="326"/>
        <v>0</v>
      </c>
      <c r="P2565" s="14">
        <f t="shared" si="327"/>
        <v>0</v>
      </c>
      <c r="Q2565" s="14" t="s">
        <v>8340</v>
      </c>
      <c r="R2565" s="14" t="s">
        <v>8341</v>
      </c>
      <c r="S2565">
        <v>0</v>
      </c>
      <c r="T2565" t="b">
        <v>0</v>
      </c>
      <c r="U2565" t="s">
        <v>8284</v>
      </c>
      <c r="V2565" t="str">
        <f t="shared" si="328"/>
        <v xml:space="preserve"> </v>
      </c>
      <c r="W2565" s="21" t="str">
        <f t="shared" si="329"/>
        <v xml:space="preserve"> </v>
      </c>
      <c r="X2565" s="21">
        <f t="shared" si="330"/>
        <v>0</v>
      </c>
    </row>
    <row r="2566" spans="1:24" ht="43.2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323"/>
        <v>41852.040497685186</v>
      </c>
      <c r="K2566">
        <v>1404262699</v>
      </c>
      <c r="L2566" s="10">
        <f t="shared" si="324"/>
        <v>41822.040497685186</v>
      </c>
      <c r="M2566" s="11">
        <f t="shared" si="325"/>
        <v>30</v>
      </c>
      <c r="N2566" t="b">
        <v>0</v>
      </c>
      <c r="O2566" s="9">
        <f t="shared" si="326"/>
        <v>0</v>
      </c>
      <c r="P2566" s="14">
        <f t="shared" si="327"/>
        <v>0</v>
      </c>
      <c r="Q2566" s="14" t="s">
        <v>8340</v>
      </c>
      <c r="R2566" s="14" t="s">
        <v>8341</v>
      </c>
      <c r="S2566">
        <v>0</v>
      </c>
      <c r="T2566" t="b">
        <v>0</v>
      </c>
      <c r="U2566" t="s">
        <v>8284</v>
      </c>
      <c r="V2566" t="str">
        <f t="shared" si="328"/>
        <v xml:space="preserve"> </v>
      </c>
      <c r="W2566" s="21" t="str">
        <f t="shared" si="329"/>
        <v xml:space="preserve"> </v>
      </c>
      <c r="X2566" s="21">
        <f t="shared" si="330"/>
        <v>0</v>
      </c>
    </row>
    <row r="2567" spans="1:24" ht="43.2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323"/>
        <v>42499.868055555555</v>
      </c>
      <c r="K2567">
        <v>1457710589</v>
      </c>
      <c r="L2567" s="10">
        <f t="shared" si="324"/>
        <v>42440.650335648148</v>
      </c>
      <c r="M2567" s="11">
        <f t="shared" si="325"/>
        <v>59.217719907406718</v>
      </c>
      <c r="N2567" t="b">
        <v>0</v>
      </c>
      <c r="O2567" s="9">
        <f t="shared" si="326"/>
        <v>0.01</v>
      </c>
      <c r="P2567" s="14">
        <f t="shared" si="327"/>
        <v>100</v>
      </c>
      <c r="Q2567" s="14" t="s">
        <v>8340</v>
      </c>
      <c r="R2567" s="14" t="s">
        <v>8341</v>
      </c>
      <c r="S2567">
        <v>1</v>
      </c>
      <c r="T2567" t="b">
        <v>0</v>
      </c>
      <c r="U2567" t="s">
        <v>8284</v>
      </c>
      <c r="V2567" t="str">
        <f t="shared" si="328"/>
        <v xml:space="preserve"> </v>
      </c>
      <c r="W2567" s="21" t="str">
        <f t="shared" si="329"/>
        <v xml:space="preserve"> </v>
      </c>
      <c r="X2567" s="21">
        <f t="shared" si="330"/>
        <v>1</v>
      </c>
    </row>
    <row r="2568" spans="1:24" ht="43.2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323"/>
        <v>41872.980879629627</v>
      </c>
      <c r="K2568">
        <v>1406071948</v>
      </c>
      <c r="L2568" s="10">
        <f t="shared" si="324"/>
        <v>41842.980879629627</v>
      </c>
      <c r="M2568" s="11">
        <f t="shared" si="325"/>
        <v>30</v>
      </c>
      <c r="N2568" t="b">
        <v>0</v>
      </c>
      <c r="O2568" s="9">
        <f t="shared" si="326"/>
        <v>0</v>
      </c>
      <c r="P2568" s="14">
        <f t="shared" si="327"/>
        <v>0</v>
      </c>
      <c r="Q2568" s="14" t="s">
        <v>8340</v>
      </c>
      <c r="R2568" s="14" t="s">
        <v>8341</v>
      </c>
      <c r="S2568">
        <v>0</v>
      </c>
      <c r="T2568" t="b">
        <v>0</v>
      </c>
      <c r="U2568" t="s">
        <v>8284</v>
      </c>
      <c r="V2568" t="str">
        <f t="shared" si="328"/>
        <v xml:space="preserve"> </v>
      </c>
      <c r="W2568" s="21" t="str">
        <f t="shared" si="329"/>
        <v xml:space="preserve"> </v>
      </c>
      <c r="X2568" s="21">
        <f t="shared" si="330"/>
        <v>0</v>
      </c>
    </row>
    <row r="2569" spans="1:24" ht="43.2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323"/>
        <v>42117.878912037035</v>
      </c>
      <c r="K2569">
        <v>1427231138</v>
      </c>
      <c r="L2569" s="10">
        <f t="shared" si="324"/>
        <v>42087.878912037035</v>
      </c>
      <c r="M2569" s="11">
        <f t="shared" si="325"/>
        <v>30</v>
      </c>
      <c r="N2569" t="b">
        <v>0</v>
      </c>
      <c r="O2569" s="9">
        <f t="shared" si="326"/>
        <v>2.6666666666666666E-3</v>
      </c>
      <c r="P2569" s="14">
        <f t="shared" si="327"/>
        <v>60</v>
      </c>
      <c r="Q2569" s="14" t="s">
        <v>8340</v>
      </c>
      <c r="R2569" s="14" t="s">
        <v>8341</v>
      </c>
      <c r="S2569">
        <v>2</v>
      </c>
      <c r="T2569" t="b">
        <v>0</v>
      </c>
      <c r="U2569" t="s">
        <v>8284</v>
      </c>
      <c r="V2569" t="str">
        <f t="shared" si="328"/>
        <v xml:space="preserve"> </v>
      </c>
      <c r="W2569" s="21" t="str">
        <f t="shared" si="329"/>
        <v xml:space="preserve"> </v>
      </c>
      <c r="X2569" s="21">
        <f t="shared" si="330"/>
        <v>2</v>
      </c>
    </row>
    <row r="2570" spans="1:24" ht="43.2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323"/>
        <v>42614.666597222225</v>
      </c>
      <c r="K2570">
        <v>1470153594</v>
      </c>
      <c r="L2570" s="10">
        <f t="shared" si="324"/>
        <v>42584.666597222225</v>
      </c>
      <c r="M2570" s="11">
        <f t="shared" si="325"/>
        <v>30</v>
      </c>
      <c r="N2570" t="b">
        <v>0</v>
      </c>
      <c r="O2570" s="9">
        <f t="shared" si="326"/>
        <v>5.0000000000000001E-3</v>
      </c>
      <c r="P2570" s="14">
        <f t="shared" si="327"/>
        <v>50</v>
      </c>
      <c r="Q2570" s="14" t="s">
        <v>8340</v>
      </c>
      <c r="R2570" s="14" t="s">
        <v>8341</v>
      </c>
      <c r="S2570">
        <v>1</v>
      </c>
      <c r="T2570" t="b">
        <v>0</v>
      </c>
      <c r="U2570" t="s">
        <v>8284</v>
      </c>
      <c r="V2570" t="str">
        <f t="shared" si="328"/>
        <v xml:space="preserve"> </v>
      </c>
      <c r="W2570" s="21" t="str">
        <f t="shared" si="329"/>
        <v xml:space="preserve"> </v>
      </c>
      <c r="X2570" s="21">
        <f t="shared" si="330"/>
        <v>1</v>
      </c>
    </row>
    <row r="2571" spans="1:24" ht="43.2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323"/>
        <v>42264.105462962965</v>
      </c>
      <c r="K2571">
        <v>1439865112</v>
      </c>
      <c r="L2571" s="10">
        <f t="shared" si="324"/>
        <v>42234.105462962965</v>
      </c>
      <c r="M2571" s="11">
        <f t="shared" si="325"/>
        <v>30</v>
      </c>
      <c r="N2571" t="b">
        <v>0</v>
      </c>
      <c r="O2571" s="9">
        <f t="shared" si="326"/>
        <v>2.2307692307692306E-2</v>
      </c>
      <c r="P2571" s="14">
        <f t="shared" si="327"/>
        <v>72.5</v>
      </c>
      <c r="Q2571" s="14" t="s">
        <v>8340</v>
      </c>
      <c r="R2571" s="14" t="s">
        <v>8341</v>
      </c>
      <c r="S2571">
        <v>2</v>
      </c>
      <c r="T2571" t="b">
        <v>0</v>
      </c>
      <c r="U2571" t="s">
        <v>8284</v>
      </c>
      <c r="V2571" t="str">
        <f t="shared" si="328"/>
        <v xml:space="preserve"> </v>
      </c>
      <c r="W2571" s="21" t="str">
        <f t="shared" si="329"/>
        <v xml:space="preserve"> </v>
      </c>
      <c r="X2571" s="21">
        <f t="shared" si="330"/>
        <v>2</v>
      </c>
    </row>
    <row r="2572" spans="1:24" ht="43.2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323"/>
        <v>42774.903182870374</v>
      </c>
      <c r="K2572">
        <v>1483998035</v>
      </c>
      <c r="L2572" s="10">
        <f t="shared" si="324"/>
        <v>42744.903182870374</v>
      </c>
      <c r="M2572" s="11">
        <f t="shared" si="325"/>
        <v>30</v>
      </c>
      <c r="N2572" t="b">
        <v>0</v>
      </c>
      <c r="O2572" s="9">
        <f t="shared" si="326"/>
        <v>8.4285714285714294E-3</v>
      </c>
      <c r="P2572" s="14">
        <f t="shared" si="327"/>
        <v>29.5</v>
      </c>
      <c r="Q2572" s="14" t="s">
        <v>8340</v>
      </c>
      <c r="R2572" s="14" t="s">
        <v>8341</v>
      </c>
      <c r="S2572">
        <v>2</v>
      </c>
      <c r="T2572" t="b">
        <v>0</v>
      </c>
      <c r="U2572" t="s">
        <v>8284</v>
      </c>
      <c r="V2572" t="str">
        <f t="shared" si="328"/>
        <v xml:space="preserve"> </v>
      </c>
      <c r="W2572" s="21" t="str">
        <f t="shared" si="329"/>
        <v xml:space="preserve"> </v>
      </c>
      <c r="X2572" s="21">
        <f t="shared" si="330"/>
        <v>2</v>
      </c>
    </row>
    <row r="2573" spans="1:24" ht="43.2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323"/>
        <v>42509.341678240744</v>
      </c>
      <c r="K2573">
        <v>1458461521</v>
      </c>
      <c r="L2573" s="10">
        <f t="shared" si="324"/>
        <v>42449.341678240744</v>
      </c>
      <c r="M2573" s="11">
        <f t="shared" si="325"/>
        <v>60</v>
      </c>
      <c r="N2573" t="b">
        <v>0</v>
      </c>
      <c r="O2573" s="9">
        <f t="shared" si="326"/>
        <v>2.5000000000000001E-3</v>
      </c>
      <c r="P2573" s="14">
        <f t="shared" si="327"/>
        <v>62.5</v>
      </c>
      <c r="Q2573" s="14" t="s">
        <v>8340</v>
      </c>
      <c r="R2573" s="14" t="s">
        <v>8341</v>
      </c>
      <c r="S2573">
        <v>4</v>
      </c>
      <c r="T2573" t="b">
        <v>0</v>
      </c>
      <c r="U2573" t="s">
        <v>8284</v>
      </c>
      <c r="V2573" t="str">
        <f t="shared" si="328"/>
        <v xml:space="preserve"> </v>
      </c>
      <c r="W2573" s="21" t="str">
        <f t="shared" si="329"/>
        <v xml:space="preserve"> </v>
      </c>
      <c r="X2573" s="21">
        <f t="shared" si="330"/>
        <v>4</v>
      </c>
    </row>
    <row r="2574" spans="1:24" ht="43.2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323"/>
        <v>42107.119409722218</v>
      </c>
      <c r="K2574">
        <v>1426301517</v>
      </c>
      <c r="L2574" s="10">
        <f t="shared" si="324"/>
        <v>42077.119409722218</v>
      </c>
      <c r="M2574" s="11">
        <f t="shared" si="325"/>
        <v>30</v>
      </c>
      <c r="N2574" t="b">
        <v>0</v>
      </c>
      <c r="O2574" s="9">
        <f t="shared" si="326"/>
        <v>0</v>
      </c>
      <c r="P2574" s="14">
        <f t="shared" si="327"/>
        <v>0</v>
      </c>
      <c r="Q2574" s="14" t="s">
        <v>8340</v>
      </c>
      <c r="R2574" s="14" t="s">
        <v>8341</v>
      </c>
      <c r="S2574">
        <v>0</v>
      </c>
      <c r="T2574" t="b">
        <v>0</v>
      </c>
      <c r="U2574" t="s">
        <v>8284</v>
      </c>
      <c r="V2574" t="str">
        <f t="shared" si="328"/>
        <v xml:space="preserve"> </v>
      </c>
      <c r="W2574" s="21" t="str">
        <f t="shared" si="329"/>
        <v xml:space="preserve"> </v>
      </c>
      <c r="X2574" s="21">
        <f t="shared" si="330"/>
        <v>0</v>
      </c>
    </row>
    <row r="2575" spans="1:24" ht="43.2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323"/>
        <v>41874.592002314814</v>
      </c>
      <c r="K2575">
        <v>1404915149</v>
      </c>
      <c r="L2575" s="10">
        <f t="shared" si="324"/>
        <v>41829.592002314814</v>
      </c>
      <c r="M2575" s="11">
        <f t="shared" si="325"/>
        <v>45</v>
      </c>
      <c r="N2575" t="b">
        <v>0</v>
      </c>
      <c r="O2575" s="9">
        <f t="shared" si="326"/>
        <v>0</v>
      </c>
      <c r="P2575" s="14">
        <f t="shared" si="327"/>
        <v>0</v>
      </c>
      <c r="Q2575" s="14" t="s">
        <v>8340</v>
      </c>
      <c r="R2575" s="14" t="s">
        <v>8341</v>
      </c>
      <c r="S2575">
        <v>0</v>
      </c>
      <c r="T2575" t="b">
        <v>0</v>
      </c>
      <c r="U2575" t="s">
        <v>8284</v>
      </c>
      <c r="V2575" t="str">
        <f t="shared" si="328"/>
        <v xml:space="preserve"> </v>
      </c>
      <c r="W2575" s="21" t="str">
        <f t="shared" si="329"/>
        <v xml:space="preserve"> </v>
      </c>
      <c r="X2575" s="21">
        <f t="shared" si="330"/>
        <v>0</v>
      </c>
    </row>
    <row r="2576" spans="1:24" ht="43.2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323"/>
        <v>42508.825752314813</v>
      </c>
      <c r="K2576">
        <v>1461786545</v>
      </c>
      <c r="L2576" s="10">
        <f t="shared" si="324"/>
        <v>42487.825752314813</v>
      </c>
      <c r="M2576" s="11">
        <f t="shared" si="325"/>
        <v>21</v>
      </c>
      <c r="N2576" t="b">
        <v>0</v>
      </c>
      <c r="O2576" s="9">
        <f t="shared" si="326"/>
        <v>0</v>
      </c>
      <c r="P2576" s="14">
        <f t="shared" si="327"/>
        <v>0</v>
      </c>
      <c r="Q2576" s="14" t="s">
        <v>8340</v>
      </c>
      <c r="R2576" s="14" t="s">
        <v>8341</v>
      </c>
      <c r="S2576">
        <v>0</v>
      </c>
      <c r="T2576" t="b">
        <v>0</v>
      </c>
      <c r="U2576" t="s">
        <v>8284</v>
      </c>
      <c r="V2576" t="str">
        <f t="shared" si="328"/>
        <v xml:space="preserve"> </v>
      </c>
      <c r="W2576" s="21" t="str">
        <f t="shared" si="329"/>
        <v xml:space="preserve"> </v>
      </c>
      <c r="X2576" s="21">
        <f t="shared" si="330"/>
        <v>0</v>
      </c>
    </row>
    <row r="2577" spans="1:24" ht="43.2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323"/>
        <v>42016.108726851846</v>
      </c>
      <c r="K2577">
        <v>1418438194</v>
      </c>
      <c r="L2577" s="10">
        <f t="shared" si="324"/>
        <v>41986.108726851846</v>
      </c>
      <c r="M2577" s="11">
        <f t="shared" si="325"/>
        <v>30</v>
      </c>
      <c r="N2577" t="b">
        <v>0</v>
      </c>
      <c r="O2577" s="9">
        <f t="shared" si="326"/>
        <v>0</v>
      </c>
      <c r="P2577" s="14">
        <f t="shared" si="327"/>
        <v>0</v>
      </c>
      <c r="Q2577" s="14" t="s">
        <v>8340</v>
      </c>
      <c r="R2577" s="14" t="s">
        <v>8341</v>
      </c>
      <c r="S2577">
        <v>0</v>
      </c>
      <c r="T2577" t="b">
        <v>0</v>
      </c>
      <c r="U2577" t="s">
        <v>8284</v>
      </c>
      <c r="V2577" t="str">
        <f t="shared" si="328"/>
        <v xml:space="preserve"> </v>
      </c>
      <c r="W2577" s="21" t="str">
        <f t="shared" si="329"/>
        <v xml:space="preserve"> </v>
      </c>
      <c r="X2577" s="21">
        <f t="shared" si="330"/>
        <v>0</v>
      </c>
    </row>
    <row r="2578" spans="1:24" ht="28.8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323"/>
        <v>42104.968136574069</v>
      </c>
      <c r="K2578">
        <v>1424823247</v>
      </c>
      <c r="L2578" s="10">
        <f t="shared" si="324"/>
        <v>42060.00980324074</v>
      </c>
      <c r="M2578" s="11">
        <f t="shared" si="325"/>
        <v>44.958333333328483</v>
      </c>
      <c r="N2578" t="b">
        <v>0</v>
      </c>
      <c r="O2578" s="9">
        <f t="shared" si="326"/>
        <v>0</v>
      </c>
      <c r="P2578" s="14">
        <f t="shared" si="327"/>
        <v>0</v>
      </c>
      <c r="Q2578" s="14" t="s">
        <v>8340</v>
      </c>
      <c r="R2578" s="14" t="s">
        <v>8341</v>
      </c>
      <c r="S2578">
        <v>0</v>
      </c>
      <c r="T2578" t="b">
        <v>0</v>
      </c>
      <c r="U2578" t="s">
        <v>8284</v>
      </c>
      <c r="V2578" t="str">
        <f t="shared" si="328"/>
        <v xml:space="preserve"> </v>
      </c>
      <c r="W2578" s="21" t="str">
        <f t="shared" si="329"/>
        <v xml:space="preserve"> </v>
      </c>
      <c r="X2578" s="21">
        <f t="shared" si="330"/>
        <v>0</v>
      </c>
    </row>
    <row r="2579" spans="1:24" ht="43.2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323"/>
        <v>41855.820567129631</v>
      </c>
      <c r="K2579">
        <v>1405021297</v>
      </c>
      <c r="L2579" s="10">
        <f t="shared" si="324"/>
        <v>41830.820567129631</v>
      </c>
      <c r="M2579" s="11">
        <f t="shared" si="325"/>
        <v>25</v>
      </c>
      <c r="N2579" t="b">
        <v>0</v>
      </c>
      <c r="O2579" s="9">
        <f t="shared" si="326"/>
        <v>0</v>
      </c>
      <c r="P2579" s="14">
        <f t="shared" si="327"/>
        <v>0</v>
      </c>
      <c r="Q2579" s="14" t="s">
        <v>8340</v>
      </c>
      <c r="R2579" s="14" t="s">
        <v>8341</v>
      </c>
      <c r="S2579">
        <v>0</v>
      </c>
      <c r="T2579" t="b">
        <v>0</v>
      </c>
      <c r="U2579" t="s">
        <v>8284</v>
      </c>
      <c r="V2579" t="str">
        <f t="shared" si="328"/>
        <v xml:space="preserve"> </v>
      </c>
      <c r="W2579" s="21" t="str">
        <f t="shared" si="329"/>
        <v xml:space="preserve"> </v>
      </c>
      <c r="X2579" s="21">
        <f t="shared" si="330"/>
        <v>0</v>
      </c>
    </row>
    <row r="2580" spans="1:24" ht="57.6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323"/>
        <v>42286.708333333328</v>
      </c>
      <c r="K2580">
        <v>1440203579</v>
      </c>
      <c r="L2580" s="10">
        <f t="shared" si="324"/>
        <v>42238.022905092599</v>
      </c>
      <c r="M2580" s="11">
        <f t="shared" si="325"/>
        <v>48.685428240729379</v>
      </c>
      <c r="N2580" t="b">
        <v>0</v>
      </c>
      <c r="O2580" s="9">
        <f t="shared" si="326"/>
        <v>0</v>
      </c>
      <c r="P2580" s="14">
        <f t="shared" si="327"/>
        <v>0</v>
      </c>
      <c r="Q2580" s="14" t="s">
        <v>8340</v>
      </c>
      <c r="R2580" s="14" t="s">
        <v>8341</v>
      </c>
      <c r="S2580">
        <v>0</v>
      </c>
      <c r="T2580" t="b">
        <v>0</v>
      </c>
      <c r="U2580" t="s">
        <v>8284</v>
      </c>
      <c r="V2580" t="str">
        <f t="shared" si="328"/>
        <v xml:space="preserve"> </v>
      </c>
      <c r="W2580" s="21" t="str">
        <f t="shared" si="329"/>
        <v xml:space="preserve"> </v>
      </c>
      <c r="X2580" s="21">
        <f t="shared" si="330"/>
        <v>0</v>
      </c>
    </row>
    <row r="2581" spans="1:24" ht="43.2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323"/>
        <v>41897.829895833333</v>
      </c>
      <c r="K2581">
        <v>1405626903</v>
      </c>
      <c r="L2581" s="10">
        <f t="shared" si="324"/>
        <v>41837.829895833333</v>
      </c>
      <c r="M2581" s="11">
        <f t="shared" si="325"/>
        <v>60</v>
      </c>
      <c r="N2581" t="b">
        <v>0</v>
      </c>
      <c r="O2581" s="9">
        <f t="shared" si="326"/>
        <v>1.3849999999999999E-3</v>
      </c>
      <c r="P2581" s="14">
        <f t="shared" si="327"/>
        <v>23.083333333333332</v>
      </c>
      <c r="Q2581" s="14" t="s">
        <v>8340</v>
      </c>
      <c r="R2581" s="14" t="s">
        <v>8341</v>
      </c>
      <c r="S2581">
        <v>12</v>
      </c>
      <c r="T2581" t="b">
        <v>0</v>
      </c>
      <c r="U2581" t="s">
        <v>8284</v>
      </c>
      <c r="V2581" t="str">
        <f t="shared" si="328"/>
        <v xml:space="preserve"> </v>
      </c>
      <c r="W2581" s="21" t="str">
        <f t="shared" si="329"/>
        <v xml:space="preserve"> </v>
      </c>
      <c r="X2581" s="21">
        <f t="shared" si="330"/>
        <v>12</v>
      </c>
    </row>
    <row r="2582" spans="1:24" ht="43.2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323"/>
        <v>42140.125</v>
      </c>
      <c r="K2582">
        <v>1429170603</v>
      </c>
      <c r="L2582" s="10">
        <f t="shared" si="324"/>
        <v>42110.326423611114</v>
      </c>
      <c r="M2582" s="11">
        <f t="shared" si="325"/>
        <v>29.798576388886431</v>
      </c>
      <c r="N2582" t="b">
        <v>0</v>
      </c>
      <c r="O2582" s="9">
        <f t="shared" si="326"/>
        <v>6.0000000000000001E-3</v>
      </c>
      <c r="P2582" s="14">
        <f t="shared" si="327"/>
        <v>25.5</v>
      </c>
      <c r="Q2582" s="14" t="s">
        <v>8340</v>
      </c>
      <c r="R2582" s="14" t="s">
        <v>8341</v>
      </c>
      <c r="S2582">
        <v>2</v>
      </c>
      <c r="T2582" t="b">
        <v>0</v>
      </c>
      <c r="U2582" t="s">
        <v>8284</v>
      </c>
      <c r="V2582" t="str">
        <f t="shared" si="328"/>
        <v xml:space="preserve"> </v>
      </c>
      <c r="W2582" s="21" t="str">
        <f t="shared" si="329"/>
        <v xml:space="preserve"> </v>
      </c>
      <c r="X2582" s="21">
        <f t="shared" si="330"/>
        <v>2</v>
      </c>
    </row>
    <row r="2583" spans="1:24" ht="43.2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323"/>
        <v>42324.670115740737</v>
      </c>
      <c r="K2583">
        <v>1445094298</v>
      </c>
      <c r="L2583" s="10">
        <f t="shared" si="324"/>
        <v>42294.628449074073</v>
      </c>
      <c r="M2583" s="11">
        <f t="shared" si="325"/>
        <v>30.041666666664241</v>
      </c>
      <c r="N2583" t="b">
        <v>0</v>
      </c>
      <c r="O2583" s="9">
        <f t="shared" si="326"/>
        <v>0.106</v>
      </c>
      <c r="P2583" s="14">
        <f t="shared" si="327"/>
        <v>48.18181818181818</v>
      </c>
      <c r="Q2583" s="14" t="s">
        <v>8340</v>
      </c>
      <c r="R2583" s="14" t="s">
        <v>8341</v>
      </c>
      <c r="S2583">
        <v>11</v>
      </c>
      <c r="T2583" t="b">
        <v>0</v>
      </c>
      <c r="U2583" t="s">
        <v>8284</v>
      </c>
      <c r="V2583" t="str">
        <f t="shared" si="328"/>
        <v xml:space="preserve"> </v>
      </c>
      <c r="W2583" s="21">
        <f t="shared" si="329"/>
        <v>11</v>
      </c>
      <c r="X2583" s="21" t="str">
        <f t="shared" si="330"/>
        <v xml:space="preserve"> </v>
      </c>
    </row>
    <row r="2584" spans="1:24" ht="28.8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323"/>
        <v>42672.988819444443</v>
      </c>
      <c r="K2584">
        <v>1475192634</v>
      </c>
      <c r="L2584" s="10">
        <f t="shared" si="324"/>
        <v>42642.988819444443</v>
      </c>
      <c r="M2584" s="11">
        <f t="shared" si="325"/>
        <v>30</v>
      </c>
      <c r="N2584" t="b">
        <v>0</v>
      </c>
      <c r="O2584" s="9">
        <f t="shared" si="326"/>
        <v>1.1111111111111112E-5</v>
      </c>
      <c r="P2584" s="14">
        <f t="shared" si="327"/>
        <v>1</v>
      </c>
      <c r="Q2584" s="14" t="s">
        <v>8340</v>
      </c>
      <c r="R2584" s="14" t="s">
        <v>8341</v>
      </c>
      <c r="S2584">
        <v>1</v>
      </c>
      <c r="T2584" t="b">
        <v>0</v>
      </c>
      <c r="U2584" t="s">
        <v>8284</v>
      </c>
      <c r="V2584" t="str">
        <f t="shared" si="328"/>
        <v xml:space="preserve"> </v>
      </c>
      <c r="W2584" s="21">
        <f t="shared" si="329"/>
        <v>1</v>
      </c>
      <c r="X2584" s="21" t="str">
        <f t="shared" si="330"/>
        <v xml:space="preserve"> </v>
      </c>
    </row>
    <row r="2585" spans="1:24" ht="43.2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323"/>
        <v>42079.727777777778</v>
      </c>
      <c r="K2585">
        <v>1421346480</v>
      </c>
      <c r="L2585" s="10">
        <f t="shared" si="324"/>
        <v>42019.76944444445</v>
      </c>
      <c r="M2585" s="11">
        <f t="shared" si="325"/>
        <v>59.958333333328483</v>
      </c>
      <c r="N2585" t="b">
        <v>0</v>
      </c>
      <c r="O2585" s="9">
        <f t="shared" si="326"/>
        <v>5.0000000000000001E-3</v>
      </c>
      <c r="P2585" s="14">
        <f t="shared" si="327"/>
        <v>1</v>
      </c>
      <c r="Q2585" s="14" t="s">
        <v>8340</v>
      </c>
      <c r="R2585" s="14" t="s">
        <v>8341</v>
      </c>
      <c r="S2585">
        <v>5</v>
      </c>
      <c r="T2585" t="b">
        <v>0</v>
      </c>
      <c r="U2585" t="s">
        <v>8284</v>
      </c>
      <c r="V2585" t="str">
        <f t="shared" si="328"/>
        <v xml:space="preserve"> </v>
      </c>
      <c r="W2585" s="21">
        <f t="shared" si="329"/>
        <v>5</v>
      </c>
      <c r="X2585" s="21" t="str">
        <f t="shared" si="330"/>
        <v xml:space="preserve"> </v>
      </c>
    </row>
    <row r="2586" spans="1:24" ht="28.8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323"/>
        <v>42170.173252314817</v>
      </c>
      <c r="K2586">
        <v>1431749369</v>
      </c>
      <c r="L2586" s="10">
        <f t="shared" si="324"/>
        <v>42140.173252314817</v>
      </c>
      <c r="M2586" s="11">
        <f t="shared" si="325"/>
        <v>30</v>
      </c>
      <c r="N2586" t="b">
        <v>0</v>
      </c>
      <c r="O2586" s="9">
        <f t="shared" si="326"/>
        <v>0</v>
      </c>
      <c r="P2586" s="14">
        <f t="shared" si="327"/>
        <v>0</v>
      </c>
      <c r="Q2586" s="14" t="s">
        <v>8340</v>
      </c>
      <c r="R2586" s="14" t="s">
        <v>8341</v>
      </c>
      <c r="S2586">
        <v>0</v>
      </c>
      <c r="T2586" t="b">
        <v>0</v>
      </c>
      <c r="U2586" t="s">
        <v>8284</v>
      </c>
      <c r="V2586" t="str">
        <f t="shared" si="328"/>
        <v xml:space="preserve"> </v>
      </c>
      <c r="W2586" s="21">
        <f t="shared" si="329"/>
        <v>0</v>
      </c>
      <c r="X2586" s="21" t="str">
        <f t="shared" si="330"/>
        <v xml:space="preserve"> </v>
      </c>
    </row>
    <row r="2587" spans="1:24" ht="43.2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323"/>
        <v>41825.963333333333</v>
      </c>
      <c r="K2587">
        <v>1402009632</v>
      </c>
      <c r="L2587" s="10">
        <f t="shared" si="324"/>
        <v>41795.963333333333</v>
      </c>
      <c r="M2587" s="11">
        <f t="shared" si="325"/>
        <v>30</v>
      </c>
      <c r="N2587" t="b">
        <v>0</v>
      </c>
      <c r="O2587" s="9">
        <f t="shared" si="326"/>
        <v>1.6666666666666668E-3</v>
      </c>
      <c r="P2587" s="14">
        <f t="shared" si="327"/>
        <v>50</v>
      </c>
      <c r="Q2587" s="14" t="s">
        <v>8340</v>
      </c>
      <c r="R2587" s="14" t="s">
        <v>8341</v>
      </c>
      <c r="S2587">
        <v>1</v>
      </c>
      <c r="T2587" t="b">
        <v>0</v>
      </c>
      <c r="U2587" t="s">
        <v>8284</v>
      </c>
      <c r="V2587" t="str">
        <f t="shared" si="328"/>
        <v xml:space="preserve"> </v>
      </c>
      <c r="W2587" s="21">
        <f t="shared" si="329"/>
        <v>1</v>
      </c>
      <c r="X2587" s="21" t="str">
        <f t="shared" si="330"/>
        <v xml:space="preserve"> </v>
      </c>
    </row>
    <row r="2588" spans="1:24" ht="28.8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323"/>
        <v>42363.330277777779</v>
      </c>
      <c r="K2588">
        <v>1448438136</v>
      </c>
      <c r="L2588" s="10">
        <f t="shared" si="324"/>
        <v>42333.330277777779</v>
      </c>
      <c r="M2588" s="11">
        <f t="shared" si="325"/>
        <v>30</v>
      </c>
      <c r="N2588" t="b">
        <v>0</v>
      </c>
      <c r="O2588" s="9">
        <f t="shared" si="326"/>
        <v>1.6666666666666668E-3</v>
      </c>
      <c r="P2588" s="14">
        <f t="shared" si="327"/>
        <v>5</v>
      </c>
      <c r="Q2588" s="14" t="s">
        <v>8340</v>
      </c>
      <c r="R2588" s="14" t="s">
        <v>8341</v>
      </c>
      <c r="S2588">
        <v>1</v>
      </c>
      <c r="T2588" t="b">
        <v>0</v>
      </c>
      <c r="U2588" t="s">
        <v>8284</v>
      </c>
      <c r="V2588" t="str">
        <f t="shared" si="328"/>
        <v xml:space="preserve"> </v>
      </c>
      <c r="W2588" s="21">
        <f t="shared" si="329"/>
        <v>1</v>
      </c>
      <c r="X2588" s="21" t="str">
        <f t="shared" si="330"/>
        <v xml:space="preserve"> </v>
      </c>
    </row>
    <row r="2589" spans="1:24" ht="43.2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323"/>
        <v>42368.675381944442</v>
      </c>
      <c r="K2589">
        <v>1448899953</v>
      </c>
      <c r="L2589" s="10">
        <f t="shared" si="324"/>
        <v>42338.675381944442</v>
      </c>
      <c r="M2589" s="11">
        <f t="shared" si="325"/>
        <v>30</v>
      </c>
      <c r="N2589" t="b">
        <v>0</v>
      </c>
      <c r="O2589" s="9">
        <f t="shared" si="326"/>
        <v>2.4340000000000001E-2</v>
      </c>
      <c r="P2589" s="14">
        <f t="shared" si="327"/>
        <v>202.83333333333334</v>
      </c>
      <c r="Q2589" s="14" t="s">
        <v>8340</v>
      </c>
      <c r="R2589" s="14" t="s">
        <v>8341</v>
      </c>
      <c r="S2589">
        <v>6</v>
      </c>
      <c r="T2589" t="b">
        <v>0</v>
      </c>
      <c r="U2589" t="s">
        <v>8284</v>
      </c>
      <c r="V2589" t="str">
        <f t="shared" si="328"/>
        <v xml:space="preserve"> </v>
      </c>
      <c r="W2589" s="21">
        <f t="shared" si="329"/>
        <v>6</v>
      </c>
      <c r="X2589" s="21" t="str">
        <f t="shared" si="330"/>
        <v xml:space="preserve"> </v>
      </c>
    </row>
    <row r="2590" spans="1:24" ht="57.6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323"/>
        <v>42094.551388888889</v>
      </c>
      <c r="K2590">
        <v>1423325626</v>
      </c>
      <c r="L2590" s="10">
        <f t="shared" si="324"/>
        <v>42042.676226851851</v>
      </c>
      <c r="M2590" s="11">
        <f t="shared" si="325"/>
        <v>51.875162037038535</v>
      </c>
      <c r="N2590" t="b">
        <v>0</v>
      </c>
      <c r="O2590" s="9">
        <f t="shared" si="326"/>
        <v>3.8833333333333331E-2</v>
      </c>
      <c r="P2590" s="14">
        <f t="shared" si="327"/>
        <v>29.125</v>
      </c>
      <c r="Q2590" s="14" t="s">
        <v>8340</v>
      </c>
      <c r="R2590" s="14" t="s">
        <v>8341</v>
      </c>
      <c r="S2590">
        <v>8</v>
      </c>
      <c r="T2590" t="b">
        <v>0</v>
      </c>
      <c r="U2590" t="s">
        <v>8284</v>
      </c>
      <c r="V2590" t="str">
        <f t="shared" si="328"/>
        <v xml:space="preserve"> </v>
      </c>
      <c r="W2590" s="21">
        <f t="shared" si="329"/>
        <v>8</v>
      </c>
      <c r="X2590" s="21" t="str">
        <f t="shared" si="330"/>
        <v xml:space="preserve"> </v>
      </c>
    </row>
    <row r="2591" spans="1:24" ht="43.2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323"/>
        <v>42452.494525462964</v>
      </c>
      <c r="K2591">
        <v>1456145527</v>
      </c>
      <c r="L2591" s="10">
        <f t="shared" si="324"/>
        <v>42422.536192129628</v>
      </c>
      <c r="M2591" s="11">
        <f t="shared" si="325"/>
        <v>29.958333333335759</v>
      </c>
      <c r="N2591" t="b">
        <v>0</v>
      </c>
      <c r="O2591" s="9">
        <f t="shared" si="326"/>
        <v>1E-4</v>
      </c>
      <c r="P2591" s="14">
        <f t="shared" si="327"/>
        <v>5</v>
      </c>
      <c r="Q2591" s="14" t="s">
        <v>8340</v>
      </c>
      <c r="R2591" s="14" t="s">
        <v>8341</v>
      </c>
      <c r="S2591">
        <v>1</v>
      </c>
      <c r="T2591" t="b">
        <v>0</v>
      </c>
      <c r="U2591" t="s">
        <v>8284</v>
      </c>
      <c r="V2591" t="str">
        <f t="shared" si="328"/>
        <v xml:space="preserve"> </v>
      </c>
      <c r="W2591" s="21">
        <f t="shared" si="329"/>
        <v>1</v>
      </c>
      <c r="X2591" s="21" t="str">
        <f t="shared" si="330"/>
        <v xml:space="preserve"> </v>
      </c>
    </row>
    <row r="2592" spans="1:24" ht="43.2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323"/>
        <v>42395.589085648149</v>
      </c>
      <c r="K2592">
        <v>1453212497</v>
      </c>
      <c r="L2592" s="10">
        <f t="shared" si="324"/>
        <v>42388.589085648149</v>
      </c>
      <c r="M2592" s="11">
        <f t="shared" si="325"/>
        <v>7</v>
      </c>
      <c r="N2592" t="b">
        <v>0</v>
      </c>
      <c r="O2592" s="9">
        <f t="shared" si="326"/>
        <v>0</v>
      </c>
      <c r="P2592" s="14">
        <f t="shared" si="327"/>
        <v>0</v>
      </c>
      <c r="Q2592" s="14" t="s">
        <v>8340</v>
      </c>
      <c r="R2592" s="14" t="s">
        <v>8341</v>
      </c>
      <c r="S2592">
        <v>0</v>
      </c>
      <c r="T2592" t="b">
        <v>0</v>
      </c>
      <c r="U2592" t="s">
        <v>8284</v>
      </c>
      <c r="V2592" t="str">
        <f t="shared" si="328"/>
        <v xml:space="preserve"> </v>
      </c>
      <c r="W2592" s="21">
        <f t="shared" si="329"/>
        <v>0</v>
      </c>
      <c r="X2592" s="21" t="str">
        <f t="shared" si="330"/>
        <v xml:space="preserve"> </v>
      </c>
    </row>
    <row r="2593" spans="1:24" ht="43.2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323"/>
        <v>42442.864861111113</v>
      </c>
      <c r="K2593">
        <v>1452721524</v>
      </c>
      <c r="L2593" s="10">
        <f t="shared" si="324"/>
        <v>42382.906527777777</v>
      </c>
      <c r="M2593" s="11">
        <f t="shared" si="325"/>
        <v>59.958333333335759</v>
      </c>
      <c r="N2593" t="b">
        <v>0</v>
      </c>
      <c r="O2593" s="9">
        <f t="shared" si="326"/>
        <v>1.7333333333333333E-2</v>
      </c>
      <c r="P2593" s="14">
        <f t="shared" si="327"/>
        <v>13</v>
      </c>
      <c r="Q2593" s="14" t="s">
        <v>8340</v>
      </c>
      <c r="R2593" s="14" t="s">
        <v>8341</v>
      </c>
      <c r="S2593">
        <v>2</v>
      </c>
      <c r="T2593" t="b">
        <v>0</v>
      </c>
      <c r="U2593" t="s">
        <v>8284</v>
      </c>
      <c r="V2593" t="str">
        <f t="shared" si="328"/>
        <v xml:space="preserve"> </v>
      </c>
      <c r="W2593" s="21">
        <f t="shared" si="329"/>
        <v>2</v>
      </c>
      <c r="X2593" s="21" t="str">
        <f t="shared" si="330"/>
        <v xml:space="preserve"> </v>
      </c>
    </row>
    <row r="2594" spans="1:24" ht="57.6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323"/>
        <v>41917.801168981481</v>
      </c>
      <c r="K2594">
        <v>1409944421</v>
      </c>
      <c r="L2594" s="10">
        <f t="shared" si="324"/>
        <v>41887.801168981481</v>
      </c>
      <c r="M2594" s="11">
        <f t="shared" si="325"/>
        <v>30</v>
      </c>
      <c r="N2594" t="b">
        <v>0</v>
      </c>
      <c r="O2594" s="9">
        <f t="shared" si="326"/>
        <v>1.6666666666666668E-3</v>
      </c>
      <c r="P2594" s="14">
        <f t="shared" si="327"/>
        <v>50</v>
      </c>
      <c r="Q2594" s="14" t="s">
        <v>8340</v>
      </c>
      <c r="R2594" s="14" t="s">
        <v>8341</v>
      </c>
      <c r="S2594">
        <v>1</v>
      </c>
      <c r="T2594" t="b">
        <v>0</v>
      </c>
      <c r="U2594" t="s">
        <v>8284</v>
      </c>
      <c r="V2594" t="str">
        <f t="shared" si="328"/>
        <v xml:space="preserve"> </v>
      </c>
      <c r="W2594" s="21">
        <f t="shared" si="329"/>
        <v>1</v>
      </c>
      <c r="X2594" s="21" t="str">
        <f t="shared" si="330"/>
        <v xml:space="preserve"> </v>
      </c>
    </row>
    <row r="2595" spans="1:24" ht="43.2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323"/>
        <v>42119.84520833334</v>
      </c>
      <c r="K2595">
        <v>1427401026</v>
      </c>
      <c r="L2595" s="10">
        <f t="shared" si="324"/>
        <v>42089.84520833334</v>
      </c>
      <c r="M2595" s="11">
        <f t="shared" si="325"/>
        <v>30</v>
      </c>
      <c r="N2595" t="b">
        <v>0</v>
      </c>
      <c r="O2595" s="9">
        <f t="shared" si="326"/>
        <v>0</v>
      </c>
      <c r="P2595" s="14">
        <f t="shared" si="327"/>
        <v>0</v>
      </c>
      <c r="Q2595" s="14" t="s">
        <v>8340</v>
      </c>
      <c r="R2595" s="14" t="s">
        <v>8341</v>
      </c>
      <c r="S2595">
        <v>0</v>
      </c>
      <c r="T2595" t="b">
        <v>0</v>
      </c>
      <c r="U2595" t="s">
        <v>8284</v>
      </c>
      <c r="V2595" t="str">
        <f t="shared" si="328"/>
        <v xml:space="preserve"> </v>
      </c>
      <c r="W2595" s="21">
        <f t="shared" si="329"/>
        <v>0</v>
      </c>
      <c r="X2595" s="21" t="str">
        <f t="shared" si="330"/>
        <v xml:space="preserve"> </v>
      </c>
    </row>
    <row r="2596" spans="1:24" ht="43.2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323"/>
        <v>41858.967916666668</v>
      </c>
      <c r="K2596">
        <v>1404861228</v>
      </c>
      <c r="L2596" s="10">
        <f t="shared" si="324"/>
        <v>41828.967916666668</v>
      </c>
      <c r="M2596" s="11">
        <f t="shared" si="325"/>
        <v>30</v>
      </c>
      <c r="N2596" t="b">
        <v>0</v>
      </c>
      <c r="O2596" s="9">
        <f t="shared" si="326"/>
        <v>1.2500000000000001E-5</v>
      </c>
      <c r="P2596" s="14">
        <f t="shared" si="327"/>
        <v>1</v>
      </c>
      <c r="Q2596" s="14" t="s">
        <v>8340</v>
      </c>
      <c r="R2596" s="14" t="s">
        <v>8341</v>
      </c>
      <c r="S2596">
        <v>1</v>
      </c>
      <c r="T2596" t="b">
        <v>0</v>
      </c>
      <c r="U2596" t="s">
        <v>8284</v>
      </c>
      <c r="V2596" t="str">
        <f t="shared" si="328"/>
        <v xml:space="preserve"> </v>
      </c>
      <c r="W2596" s="21">
        <f t="shared" si="329"/>
        <v>1</v>
      </c>
      <c r="X2596" s="21" t="str">
        <f t="shared" si="330"/>
        <v xml:space="preserve"> </v>
      </c>
    </row>
    <row r="2597" spans="1:24" ht="28.8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323"/>
        <v>42790.244212962964</v>
      </c>
      <c r="K2597">
        <v>1485323500</v>
      </c>
      <c r="L2597" s="10">
        <f t="shared" si="324"/>
        <v>42760.244212962964</v>
      </c>
      <c r="M2597" s="11">
        <f t="shared" si="325"/>
        <v>30</v>
      </c>
      <c r="N2597" t="b">
        <v>0</v>
      </c>
      <c r="O2597" s="9">
        <f t="shared" si="326"/>
        <v>0.12166666666666667</v>
      </c>
      <c r="P2597" s="14">
        <f t="shared" si="327"/>
        <v>96.05263157894737</v>
      </c>
      <c r="Q2597" s="14" t="s">
        <v>8340</v>
      </c>
      <c r="R2597" s="14" t="s">
        <v>8341</v>
      </c>
      <c r="S2597">
        <v>19</v>
      </c>
      <c r="T2597" t="b">
        <v>0</v>
      </c>
      <c r="U2597" t="s">
        <v>8284</v>
      </c>
      <c r="V2597" t="str">
        <f t="shared" si="328"/>
        <v xml:space="preserve"> </v>
      </c>
      <c r="W2597" s="21">
        <f t="shared" si="329"/>
        <v>19</v>
      </c>
      <c r="X2597" s="21" t="str">
        <f t="shared" si="330"/>
        <v xml:space="preserve"> </v>
      </c>
    </row>
    <row r="2598" spans="1:24" ht="43.2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323"/>
        <v>41858.664456018516</v>
      </c>
      <c r="K2598">
        <v>1404835009</v>
      </c>
      <c r="L2598" s="10">
        <f t="shared" si="324"/>
        <v>41828.664456018516</v>
      </c>
      <c r="M2598" s="11">
        <f t="shared" si="325"/>
        <v>30</v>
      </c>
      <c r="N2598" t="b">
        <v>0</v>
      </c>
      <c r="O2598" s="9">
        <f t="shared" si="326"/>
        <v>0.23588571428571428</v>
      </c>
      <c r="P2598" s="14">
        <f t="shared" si="327"/>
        <v>305.77777777777777</v>
      </c>
      <c r="Q2598" s="14" t="s">
        <v>8340</v>
      </c>
      <c r="R2598" s="14" t="s">
        <v>8341</v>
      </c>
      <c r="S2598">
        <v>27</v>
      </c>
      <c r="T2598" t="b">
        <v>0</v>
      </c>
      <c r="U2598" t="s">
        <v>8284</v>
      </c>
      <c r="V2598" t="str">
        <f t="shared" si="328"/>
        <v xml:space="preserve"> </v>
      </c>
      <c r="W2598" s="21">
        <f t="shared" si="329"/>
        <v>27</v>
      </c>
      <c r="X2598" s="21" t="str">
        <f t="shared" si="330"/>
        <v xml:space="preserve"> </v>
      </c>
    </row>
    <row r="2599" spans="1:24" ht="43.2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323"/>
        <v>42540.341631944444</v>
      </c>
      <c r="K2599">
        <v>1463731917</v>
      </c>
      <c r="L2599" s="10">
        <f t="shared" si="324"/>
        <v>42510.341631944444</v>
      </c>
      <c r="M2599" s="11">
        <f t="shared" si="325"/>
        <v>30</v>
      </c>
      <c r="N2599" t="b">
        <v>0</v>
      </c>
      <c r="O2599" s="9">
        <f t="shared" si="326"/>
        <v>5.6666666666666664E-2</v>
      </c>
      <c r="P2599" s="14">
        <f t="shared" si="327"/>
        <v>12.142857142857142</v>
      </c>
      <c r="Q2599" s="14" t="s">
        <v>8340</v>
      </c>
      <c r="R2599" s="14" t="s">
        <v>8341</v>
      </c>
      <c r="S2599">
        <v>7</v>
      </c>
      <c r="T2599" t="b">
        <v>0</v>
      </c>
      <c r="U2599" t="s">
        <v>8284</v>
      </c>
      <c r="V2599" t="str">
        <f t="shared" si="328"/>
        <v xml:space="preserve"> </v>
      </c>
      <c r="W2599" s="21">
        <f t="shared" si="329"/>
        <v>7</v>
      </c>
      <c r="X2599" s="21" t="str">
        <f t="shared" si="330"/>
        <v xml:space="preserve"> </v>
      </c>
    </row>
    <row r="2600" spans="1:24" ht="43.2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323"/>
        <v>42270.840289351851</v>
      </c>
      <c r="K2600">
        <v>1440447001</v>
      </c>
      <c r="L2600" s="10">
        <f t="shared" si="324"/>
        <v>42240.840289351851</v>
      </c>
      <c r="M2600" s="11">
        <f t="shared" si="325"/>
        <v>30</v>
      </c>
      <c r="N2600" t="b">
        <v>0</v>
      </c>
      <c r="O2600" s="9">
        <f t="shared" si="326"/>
        <v>0.39</v>
      </c>
      <c r="P2600" s="14">
        <f t="shared" si="327"/>
        <v>83.571428571428569</v>
      </c>
      <c r="Q2600" s="14" t="s">
        <v>8340</v>
      </c>
      <c r="R2600" s="14" t="s">
        <v>8341</v>
      </c>
      <c r="S2600">
        <v>14</v>
      </c>
      <c r="T2600" t="b">
        <v>0</v>
      </c>
      <c r="U2600" t="s">
        <v>8284</v>
      </c>
      <c r="V2600" t="str">
        <f t="shared" si="328"/>
        <v xml:space="preserve"> </v>
      </c>
      <c r="W2600" s="21">
        <f t="shared" si="329"/>
        <v>14</v>
      </c>
      <c r="X2600" s="21" t="str">
        <f t="shared" si="330"/>
        <v xml:space="preserve"> </v>
      </c>
    </row>
    <row r="2601" spans="1:24" ht="28.8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323"/>
        <v>41854.754016203704</v>
      </c>
      <c r="K2601">
        <v>1403201147</v>
      </c>
      <c r="L2601" s="10">
        <f t="shared" si="324"/>
        <v>41809.754016203704</v>
      </c>
      <c r="M2601" s="11">
        <f t="shared" si="325"/>
        <v>45</v>
      </c>
      <c r="N2601" t="b">
        <v>0</v>
      </c>
      <c r="O2601" s="9">
        <f t="shared" si="326"/>
        <v>9.9546510341776348E-3</v>
      </c>
      <c r="P2601" s="14">
        <f t="shared" si="327"/>
        <v>18</v>
      </c>
      <c r="Q2601" s="14" t="s">
        <v>8340</v>
      </c>
      <c r="R2601" s="14" t="s">
        <v>8341</v>
      </c>
      <c r="S2601">
        <v>5</v>
      </c>
      <c r="T2601" t="b">
        <v>0</v>
      </c>
      <c r="U2601" t="s">
        <v>8284</v>
      </c>
      <c r="V2601" t="str">
        <f t="shared" si="328"/>
        <v xml:space="preserve"> </v>
      </c>
      <c r="W2601" s="21">
        <f t="shared" si="329"/>
        <v>5</v>
      </c>
      <c r="X2601" s="21" t="str">
        <f t="shared" si="330"/>
        <v xml:space="preserve"> </v>
      </c>
    </row>
    <row r="2602" spans="1:24" ht="43.2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323"/>
        <v>42454.858796296292</v>
      </c>
      <c r="K2602">
        <v>1453757800</v>
      </c>
      <c r="L2602" s="10">
        <f t="shared" si="324"/>
        <v>42394.900462962964</v>
      </c>
      <c r="M2602" s="11">
        <f t="shared" si="325"/>
        <v>59.958333333328483</v>
      </c>
      <c r="N2602" t="b">
        <v>0</v>
      </c>
      <c r="O2602" s="9">
        <f t="shared" si="326"/>
        <v>6.9320000000000007E-2</v>
      </c>
      <c r="P2602" s="14">
        <f t="shared" si="327"/>
        <v>115.53333333333333</v>
      </c>
      <c r="Q2602" s="14" t="s">
        <v>8340</v>
      </c>
      <c r="R2602" s="14" t="s">
        <v>8341</v>
      </c>
      <c r="S2602">
        <v>30</v>
      </c>
      <c r="T2602" t="b">
        <v>0</v>
      </c>
      <c r="U2602" t="s">
        <v>8284</v>
      </c>
      <c r="V2602" t="str">
        <f t="shared" si="328"/>
        <v xml:space="preserve"> </v>
      </c>
      <c r="W2602" s="21">
        <f t="shared" si="329"/>
        <v>30</v>
      </c>
      <c r="X2602" s="21" t="str">
        <f t="shared" si="330"/>
        <v xml:space="preserve"> </v>
      </c>
    </row>
    <row r="2603" spans="1:24" ht="57.6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323"/>
        <v>41165.165972222225</v>
      </c>
      <c r="K2603">
        <v>1346276349</v>
      </c>
      <c r="L2603" s="10">
        <f t="shared" si="324"/>
        <v>41150.902187499996</v>
      </c>
      <c r="M2603" s="11">
        <f t="shared" si="325"/>
        <v>14.263784722228593</v>
      </c>
      <c r="N2603" t="b">
        <v>1</v>
      </c>
      <c r="O2603" s="9">
        <f t="shared" si="326"/>
        <v>6.6139999999999999</v>
      </c>
      <c r="P2603" s="14">
        <f t="shared" si="327"/>
        <v>21.900662251655628</v>
      </c>
      <c r="Q2603" s="14" t="s">
        <v>8323</v>
      </c>
      <c r="R2603" s="14" t="s">
        <v>8359</v>
      </c>
      <c r="S2603">
        <v>151</v>
      </c>
      <c r="T2603" t="b">
        <v>1</v>
      </c>
      <c r="U2603" t="s">
        <v>8301</v>
      </c>
      <c r="V2603">
        <f t="shared" si="328"/>
        <v>151</v>
      </c>
      <c r="W2603" s="21" t="str">
        <f t="shared" si="329"/>
        <v xml:space="preserve"> </v>
      </c>
      <c r="X2603" s="21" t="str">
        <f t="shared" si="330"/>
        <v xml:space="preserve"> </v>
      </c>
    </row>
    <row r="2604" spans="1:24" ht="43.2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323"/>
        <v>41955.888888888891</v>
      </c>
      <c r="K2604">
        <v>1412358968</v>
      </c>
      <c r="L2604" s="10">
        <f t="shared" si="324"/>
        <v>41915.747314814813</v>
      </c>
      <c r="M2604" s="11">
        <f t="shared" si="325"/>
        <v>40.141574074077653</v>
      </c>
      <c r="N2604" t="b">
        <v>1</v>
      </c>
      <c r="O2604" s="9">
        <f t="shared" si="326"/>
        <v>3.2609166666666667</v>
      </c>
      <c r="P2604" s="14">
        <f t="shared" si="327"/>
        <v>80.022494887525568</v>
      </c>
      <c r="Q2604" s="14" t="s">
        <v>8323</v>
      </c>
      <c r="R2604" s="14" t="s">
        <v>8359</v>
      </c>
      <c r="S2604">
        <v>489</v>
      </c>
      <c r="T2604" t="b">
        <v>1</v>
      </c>
      <c r="U2604" t="s">
        <v>8301</v>
      </c>
      <c r="V2604">
        <f t="shared" si="328"/>
        <v>489</v>
      </c>
      <c r="W2604" s="21" t="str">
        <f t="shared" si="329"/>
        <v xml:space="preserve"> </v>
      </c>
      <c r="X2604" s="21" t="str">
        <f t="shared" si="330"/>
        <v xml:space="preserve"> </v>
      </c>
    </row>
    <row r="2605" spans="1:24" ht="28.8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323"/>
        <v>41631.912662037037</v>
      </c>
      <c r="K2605">
        <v>1386626054</v>
      </c>
      <c r="L2605" s="10">
        <f t="shared" si="324"/>
        <v>41617.912662037037</v>
      </c>
      <c r="M2605" s="11">
        <f t="shared" si="325"/>
        <v>14</v>
      </c>
      <c r="N2605" t="b">
        <v>1</v>
      </c>
      <c r="O2605" s="9">
        <f t="shared" si="326"/>
        <v>1.0148571428571429</v>
      </c>
      <c r="P2605" s="14">
        <f t="shared" si="327"/>
        <v>35.520000000000003</v>
      </c>
      <c r="Q2605" s="14" t="s">
        <v>8323</v>
      </c>
      <c r="R2605" s="14" t="s">
        <v>8359</v>
      </c>
      <c r="S2605">
        <v>50</v>
      </c>
      <c r="T2605" t="b">
        <v>1</v>
      </c>
      <c r="U2605" t="s">
        <v>8301</v>
      </c>
      <c r="V2605">
        <f t="shared" si="328"/>
        <v>50</v>
      </c>
      <c r="W2605" s="21" t="str">
        <f t="shared" si="329"/>
        <v xml:space="preserve"> </v>
      </c>
      <c r="X2605" s="21" t="str">
        <f t="shared" si="330"/>
        <v xml:space="preserve"> </v>
      </c>
    </row>
    <row r="2606" spans="1:24" ht="43.2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323"/>
        <v>41028.051192129627</v>
      </c>
      <c r="K2606">
        <v>1333070023</v>
      </c>
      <c r="L2606" s="10">
        <f t="shared" si="324"/>
        <v>40998.051192129627</v>
      </c>
      <c r="M2606" s="11">
        <f t="shared" si="325"/>
        <v>30</v>
      </c>
      <c r="N2606" t="b">
        <v>1</v>
      </c>
      <c r="O2606" s="9">
        <f t="shared" si="326"/>
        <v>1.0421799999999999</v>
      </c>
      <c r="P2606" s="14">
        <f t="shared" si="327"/>
        <v>64.933333333333323</v>
      </c>
      <c r="Q2606" s="14" t="s">
        <v>8323</v>
      </c>
      <c r="R2606" s="14" t="s">
        <v>8359</v>
      </c>
      <c r="S2606">
        <v>321</v>
      </c>
      <c r="T2606" t="b">
        <v>1</v>
      </c>
      <c r="U2606" t="s">
        <v>8301</v>
      </c>
      <c r="V2606">
        <f t="shared" si="328"/>
        <v>321</v>
      </c>
      <c r="W2606" s="21" t="str">
        <f t="shared" si="329"/>
        <v xml:space="preserve"> </v>
      </c>
      <c r="X2606" s="21" t="str">
        <f t="shared" si="330"/>
        <v xml:space="preserve"> </v>
      </c>
    </row>
    <row r="2607" spans="1:24" ht="43.2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323"/>
        <v>42538.541550925926</v>
      </c>
      <c r="K2607">
        <v>1463576390</v>
      </c>
      <c r="L2607" s="10">
        <f t="shared" si="324"/>
        <v>42508.541550925926</v>
      </c>
      <c r="M2607" s="11">
        <f t="shared" si="325"/>
        <v>30</v>
      </c>
      <c r="N2607" t="b">
        <v>1</v>
      </c>
      <c r="O2607" s="9">
        <f t="shared" si="326"/>
        <v>1.0742157000000001</v>
      </c>
      <c r="P2607" s="14">
        <f t="shared" si="327"/>
        <v>60.965703745743475</v>
      </c>
      <c r="Q2607" s="14" t="s">
        <v>8323</v>
      </c>
      <c r="R2607" s="14" t="s">
        <v>8359</v>
      </c>
      <c r="S2607">
        <v>1762</v>
      </c>
      <c r="T2607" t="b">
        <v>1</v>
      </c>
      <c r="U2607" t="s">
        <v>8301</v>
      </c>
      <c r="V2607">
        <f t="shared" si="328"/>
        <v>1762</v>
      </c>
      <c r="W2607" s="21" t="str">
        <f t="shared" si="329"/>
        <v xml:space="preserve"> </v>
      </c>
      <c r="X2607" s="21" t="str">
        <f t="shared" si="330"/>
        <v xml:space="preserve"> </v>
      </c>
    </row>
    <row r="2608" spans="1:24" ht="57.6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323"/>
        <v>41758.712754629632</v>
      </c>
      <c r="K2608">
        <v>1396026382</v>
      </c>
      <c r="L2608" s="10">
        <f t="shared" si="324"/>
        <v>41726.712754629632</v>
      </c>
      <c r="M2608" s="11">
        <f t="shared" si="325"/>
        <v>32</v>
      </c>
      <c r="N2608" t="b">
        <v>1</v>
      </c>
      <c r="O2608" s="9">
        <f t="shared" si="326"/>
        <v>1.1005454545454545</v>
      </c>
      <c r="P2608" s="14">
        <f t="shared" si="327"/>
        <v>31.444155844155844</v>
      </c>
      <c r="Q2608" s="14" t="s">
        <v>8323</v>
      </c>
      <c r="R2608" s="14" t="s">
        <v>8359</v>
      </c>
      <c r="S2608">
        <v>385</v>
      </c>
      <c r="T2608" t="b">
        <v>1</v>
      </c>
      <c r="U2608" t="s">
        <v>8301</v>
      </c>
      <c r="V2608">
        <f t="shared" si="328"/>
        <v>385</v>
      </c>
      <c r="W2608" s="21" t="str">
        <f t="shared" si="329"/>
        <v xml:space="preserve"> </v>
      </c>
      <c r="X2608" s="21" t="str">
        <f t="shared" si="330"/>
        <v xml:space="preserve"> </v>
      </c>
    </row>
    <row r="2609" spans="1:24" ht="43.2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323"/>
        <v>42228.083333333328</v>
      </c>
      <c r="K2609">
        <v>1435611572</v>
      </c>
      <c r="L2609" s="10">
        <f t="shared" si="324"/>
        <v>42184.874675925923</v>
      </c>
      <c r="M2609" s="11">
        <f t="shared" si="325"/>
        <v>43.208657407405553</v>
      </c>
      <c r="N2609" t="b">
        <v>1</v>
      </c>
      <c r="O2609" s="9">
        <f t="shared" si="326"/>
        <v>4.077</v>
      </c>
      <c r="P2609" s="14">
        <f t="shared" si="327"/>
        <v>81.949748743718587</v>
      </c>
      <c r="Q2609" s="14" t="s">
        <v>8323</v>
      </c>
      <c r="R2609" s="14" t="s">
        <v>8359</v>
      </c>
      <c r="S2609">
        <v>398</v>
      </c>
      <c r="T2609" t="b">
        <v>1</v>
      </c>
      <c r="U2609" t="s">
        <v>8301</v>
      </c>
      <c r="V2609">
        <f t="shared" si="328"/>
        <v>398</v>
      </c>
      <c r="W2609" s="21" t="str">
        <f t="shared" si="329"/>
        <v xml:space="preserve"> </v>
      </c>
      <c r="X2609" s="21" t="str">
        <f t="shared" si="330"/>
        <v xml:space="preserve"> </v>
      </c>
    </row>
    <row r="2610" spans="1:24" ht="43.2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323"/>
        <v>42809</v>
      </c>
      <c r="K2610">
        <v>1485976468</v>
      </c>
      <c r="L2610" s="10">
        <f t="shared" si="324"/>
        <v>42767.801712962959</v>
      </c>
      <c r="M2610" s="11">
        <f t="shared" si="325"/>
        <v>41.198287037041155</v>
      </c>
      <c r="N2610" t="b">
        <v>1</v>
      </c>
      <c r="O2610" s="9">
        <f t="shared" si="326"/>
        <v>2.2392500000000002</v>
      </c>
      <c r="P2610" s="14">
        <f t="shared" si="327"/>
        <v>58.92763157894737</v>
      </c>
      <c r="Q2610" s="14" t="s">
        <v>8323</v>
      </c>
      <c r="R2610" s="14" t="s">
        <v>8359</v>
      </c>
      <c r="S2610">
        <v>304</v>
      </c>
      <c r="T2610" t="b">
        <v>1</v>
      </c>
      <c r="U2610" t="s">
        <v>8301</v>
      </c>
      <c r="V2610">
        <f t="shared" si="328"/>
        <v>304</v>
      </c>
      <c r="W2610" s="21" t="str">
        <f t="shared" si="329"/>
        <v xml:space="preserve"> </v>
      </c>
      <c r="X2610" s="21" t="str">
        <f t="shared" si="330"/>
        <v xml:space="preserve"> </v>
      </c>
    </row>
    <row r="2611" spans="1:24" ht="57.6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323"/>
        <v>41105.237858796296</v>
      </c>
      <c r="K2611">
        <v>1339738951</v>
      </c>
      <c r="L2611" s="10">
        <f t="shared" si="324"/>
        <v>41075.237858796296</v>
      </c>
      <c r="M2611" s="11">
        <f t="shared" si="325"/>
        <v>30</v>
      </c>
      <c r="N2611" t="b">
        <v>1</v>
      </c>
      <c r="O2611" s="9">
        <f t="shared" si="326"/>
        <v>3.038011142857143</v>
      </c>
      <c r="P2611" s="14">
        <f t="shared" si="327"/>
        <v>157.29347633136095</v>
      </c>
      <c r="Q2611" s="14" t="s">
        <v>8323</v>
      </c>
      <c r="R2611" s="14" t="s">
        <v>8359</v>
      </c>
      <c r="S2611">
        <v>676</v>
      </c>
      <c r="T2611" t="b">
        <v>1</v>
      </c>
      <c r="U2611" t="s">
        <v>8301</v>
      </c>
      <c r="V2611">
        <f t="shared" si="328"/>
        <v>676</v>
      </c>
      <c r="W2611" s="21" t="str">
        <f t="shared" si="329"/>
        <v xml:space="preserve"> </v>
      </c>
      <c r="X2611" s="21" t="str">
        <f t="shared" si="330"/>
        <v xml:space="preserve"> </v>
      </c>
    </row>
    <row r="2612" spans="1:24" ht="43.2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323"/>
        <v>42604.290972222225</v>
      </c>
      <c r="K2612">
        <v>1468444125</v>
      </c>
      <c r="L2612" s="10">
        <f t="shared" si="324"/>
        <v>42564.881076388891</v>
      </c>
      <c r="M2612" s="11">
        <f t="shared" si="325"/>
        <v>39.409895833334303</v>
      </c>
      <c r="N2612" t="b">
        <v>1</v>
      </c>
      <c r="O2612" s="9">
        <f t="shared" si="326"/>
        <v>1.4132510432681749</v>
      </c>
      <c r="P2612" s="14">
        <f t="shared" si="327"/>
        <v>55.758509532062391</v>
      </c>
      <c r="Q2612" s="14" t="s">
        <v>8323</v>
      </c>
      <c r="R2612" s="14" t="s">
        <v>8359</v>
      </c>
      <c r="S2612">
        <v>577</v>
      </c>
      <c r="T2612" t="b">
        <v>1</v>
      </c>
      <c r="U2612" t="s">
        <v>8301</v>
      </c>
      <c r="V2612">
        <f t="shared" si="328"/>
        <v>577</v>
      </c>
      <c r="W2612" s="21" t="str">
        <f t="shared" si="329"/>
        <v xml:space="preserve"> </v>
      </c>
      <c r="X2612" s="21" t="str">
        <f t="shared" si="330"/>
        <v xml:space="preserve"> </v>
      </c>
    </row>
    <row r="2613" spans="1:24" ht="57.6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323"/>
        <v>42737.957638888889</v>
      </c>
      <c r="K2613">
        <v>1480493014</v>
      </c>
      <c r="L2613" s="10">
        <f t="shared" si="324"/>
        <v>42704.335810185185</v>
      </c>
      <c r="M2613" s="11">
        <f t="shared" si="325"/>
        <v>33.621828703704523</v>
      </c>
      <c r="N2613" t="b">
        <v>1</v>
      </c>
      <c r="O2613" s="9">
        <f t="shared" si="326"/>
        <v>27.906363636363636</v>
      </c>
      <c r="P2613" s="14">
        <f t="shared" si="327"/>
        <v>83.802893802893806</v>
      </c>
      <c r="Q2613" s="14" t="s">
        <v>8323</v>
      </c>
      <c r="R2613" s="14" t="s">
        <v>8359</v>
      </c>
      <c r="S2613">
        <v>3663</v>
      </c>
      <c r="T2613" t="b">
        <v>1</v>
      </c>
      <c r="U2613" t="s">
        <v>8301</v>
      </c>
      <c r="V2613">
        <f t="shared" si="328"/>
        <v>3663</v>
      </c>
      <c r="W2613" s="21" t="str">
        <f t="shared" si="329"/>
        <v xml:space="preserve"> </v>
      </c>
      <c r="X2613" s="21" t="str">
        <f t="shared" si="330"/>
        <v xml:space="preserve"> </v>
      </c>
    </row>
    <row r="2614" spans="1:24" ht="43.2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323"/>
        <v>42013.143171296295</v>
      </c>
      <c r="K2614">
        <v>1418095570</v>
      </c>
      <c r="L2614" s="10">
        <f t="shared" si="324"/>
        <v>41982.143171296295</v>
      </c>
      <c r="M2614" s="11">
        <f t="shared" si="325"/>
        <v>31</v>
      </c>
      <c r="N2614" t="b">
        <v>1</v>
      </c>
      <c r="O2614" s="9">
        <f t="shared" si="326"/>
        <v>1.7176130000000001</v>
      </c>
      <c r="P2614" s="14">
        <f t="shared" si="327"/>
        <v>58.422210884353746</v>
      </c>
      <c r="Q2614" s="14" t="s">
        <v>8323</v>
      </c>
      <c r="R2614" s="14" t="s">
        <v>8359</v>
      </c>
      <c r="S2614">
        <v>294</v>
      </c>
      <c r="T2614" t="b">
        <v>1</v>
      </c>
      <c r="U2614" t="s">
        <v>8301</v>
      </c>
      <c r="V2614">
        <f t="shared" si="328"/>
        <v>294</v>
      </c>
      <c r="W2614" s="21" t="str">
        <f t="shared" si="329"/>
        <v xml:space="preserve"> </v>
      </c>
      <c r="X2614" s="21" t="str">
        <f t="shared" si="330"/>
        <v xml:space="preserve"> </v>
      </c>
    </row>
    <row r="2615" spans="1:24" ht="43.2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323"/>
        <v>41173.81821759259</v>
      </c>
      <c r="K2615">
        <v>1345664294</v>
      </c>
      <c r="L2615" s="10">
        <f t="shared" si="324"/>
        <v>41143.81821759259</v>
      </c>
      <c r="M2615" s="11">
        <f t="shared" si="325"/>
        <v>30</v>
      </c>
      <c r="N2615" t="b">
        <v>1</v>
      </c>
      <c r="O2615" s="9">
        <f t="shared" si="326"/>
        <v>1.0101333333333333</v>
      </c>
      <c r="P2615" s="14">
        <f t="shared" si="327"/>
        <v>270.57142857142856</v>
      </c>
      <c r="Q2615" s="14" t="s">
        <v>8323</v>
      </c>
      <c r="R2615" s="14" t="s">
        <v>8359</v>
      </c>
      <c r="S2615">
        <v>28</v>
      </c>
      <c r="T2615" t="b">
        <v>1</v>
      </c>
      <c r="U2615" t="s">
        <v>8301</v>
      </c>
      <c r="V2615">
        <f t="shared" si="328"/>
        <v>28</v>
      </c>
      <c r="W2615" s="21" t="str">
        <f t="shared" si="329"/>
        <v xml:space="preserve"> </v>
      </c>
      <c r="X2615" s="21" t="str">
        <f t="shared" si="330"/>
        <v xml:space="preserve"> </v>
      </c>
    </row>
    <row r="2616" spans="1:24" ht="43.2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323"/>
        <v>41759.208333333336</v>
      </c>
      <c r="K2616">
        <v>1396371612</v>
      </c>
      <c r="L2616" s="10">
        <f t="shared" si="324"/>
        <v>41730.708472222221</v>
      </c>
      <c r="M2616" s="11">
        <f t="shared" si="325"/>
        <v>28.499861111115024</v>
      </c>
      <c r="N2616" t="b">
        <v>1</v>
      </c>
      <c r="O2616" s="9">
        <f t="shared" si="326"/>
        <v>1.02</v>
      </c>
      <c r="P2616" s="14">
        <f t="shared" si="327"/>
        <v>107.1</v>
      </c>
      <c r="Q2616" s="14" t="s">
        <v>8323</v>
      </c>
      <c r="R2616" s="14" t="s">
        <v>8359</v>
      </c>
      <c r="S2616">
        <v>100</v>
      </c>
      <c r="T2616" t="b">
        <v>1</v>
      </c>
      <c r="U2616" t="s">
        <v>8301</v>
      </c>
      <c r="V2616">
        <f t="shared" si="328"/>
        <v>100</v>
      </c>
      <c r="W2616" s="21" t="str">
        <f t="shared" si="329"/>
        <v xml:space="preserve"> </v>
      </c>
      <c r="X2616" s="21" t="str">
        <f t="shared" si="330"/>
        <v xml:space="preserve"> </v>
      </c>
    </row>
    <row r="2617" spans="1:24" ht="43.2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323"/>
        <v>42490.5</v>
      </c>
      <c r="K2617">
        <v>1458820564</v>
      </c>
      <c r="L2617" s="10">
        <f t="shared" si="324"/>
        <v>42453.49726851852</v>
      </c>
      <c r="M2617" s="11">
        <f t="shared" si="325"/>
        <v>37.002731481479714</v>
      </c>
      <c r="N2617" t="b">
        <v>0</v>
      </c>
      <c r="O2617" s="9">
        <f t="shared" si="326"/>
        <v>1.6976511744127936</v>
      </c>
      <c r="P2617" s="14">
        <f t="shared" si="327"/>
        <v>47.180555555555557</v>
      </c>
      <c r="Q2617" s="14" t="s">
        <v>8323</v>
      </c>
      <c r="R2617" s="14" t="s">
        <v>8359</v>
      </c>
      <c r="S2617">
        <v>72</v>
      </c>
      <c r="T2617" t="b">
        <v>1</v>
      </c>
      <c r="U2617" t="s">
        <v>8301</v>
      </c>
      <c r="V2617">
        <f t="shared" si="328"/>
        <v>72</v>
      </c>
      <c r="W2617" s="21" t="str">
        <f t="shared" si="329"/>
        <v xml:space="preserve"> </v>
      </c>
      <c r="X2617" s="21" t="str">
        <f t="shared" si="330"/>
        <v xml:space="preserve"> </v>
      </c>
    </row>
    <row r="2618" spans="1:24" ht="43.2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323"/>
        <v>42241.99454861111</v>
      </c>
      <c r="K2618">
        <v>1437954729</v>
      </c>
      <c r="L2618" s="10">
        <f t="shared" si="324"/>
        <v>42211.99454861111</v>
      </c>
      <c r="M2618" s="11">
        <f t="shared" si="325"/>
        <v>30</v>
      </c>
      <c r="N2618" t="b">
        <v>1</v>
      </c>
      <c r="O2618" s="9">
        <f t="shared" si="326"/>
        <v>1.14534</v>
      </c>
      <c r="P2618" s="14">
        <f t="shared" si="327"/>
        <v>120.30882352941177</v>
      </c>
      <c r="Q2618" s="14" t="s">
        <v>8323</v>
      </c>
      <c r="R2618" s="14" t="s">
        <v>8359</v>
      </c>
      <c r="S2618">
        <v>238</v>
      </c>
      <c r="T2618" t="b">
        <v>1</v>
      </c>
      <c r="U2618" t="s">
        <v>8301</v>
      </c>
      <c r="V2618">
        <f t="shared" si="328"/>
        <v>238</v>
      </c>
      <c r="W2618" s="21" t="str">
        <f t="shared" si="329"/>
        <v xml:space="preserve"> </v>
      </c>
      <c r="X2618" s="21" t="str">
        <f t="shared" si="330"/>
        <v xml:space="preserve"> </v>
      </c>
    </row>
    <row r="2619" spans="1:24" ht="43.2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323"/>
        <v>41932.874432870369</v>
      </c>
      <c r="K2619">
        <v>1411246751</v>
      </c>
      <c r="L2619" s="10">
        <f t="shared" si="324"/>
        <v>41902.874432870369</v>
      </c>
      <c r="M2619" s="11">
        <f t="shared" si="325"/>
        <v>30</v>
      </c>
      <c r="N2619" t="b">
        <v>1</v>
      </c>
      <c r="O2619" s="9">
        <f t="shared" si="326"/>
        <v>8.7759999999999998</v>
      </c>
      <c r="P2619" s="14">
        <f t="shared" si="327"/>
        <v>27.59748427672956</v>
      </c>
      <c r="Q2619" s="14" t="s">
        <v>8323</v>
      </c>
      <c r="R2619" s="14" t="s">
        <v>8359</v>
      </c>
      <c r="S2619">
        <v>159</v>
      </c>
      <c r="T2619" t="b">
        <v>1</v>
      </c>
      <c r="U2619" t="s">
        <v>8301</v>
      </c>
      <c r="V2619">
        <f t="shared" si="328"/>
        <v>159</v>
      </c>
      <c r="W2619" s="21" t="str">
        <f t="shared" si="329"/>
        <v xml:space="preserve"> </v>
      </c>
      <c r="X2619" s="21" t="str">
        <f t="shared" si="330"/>
        <v xml:space="preserve"> </v>
      </c>
    </row>
    <row r="2620" spans="1:24" ht="28.8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323"/>
        <v>42339.834039351852</v>
      </c>
      <c r="K2620">
        <v>1443812461</v>
      </c>
      <c r="L2620" s="10">
        <f t="shared" si="324"/>
        <v>42279.792372685188</v>
      </c>
      <c r="M2620" s="11">
        <f t="shared" si="325"/>
        <v>60.041666666664241</v>
      </c>
      <c r="N2620" t="b">
        <v>1</v>
      </c>
      <c r="O2620" s="9">
        <f t="shared" si="326"/>
        <v>1.0538666666666667</v>
      </c>
      <c r="P2620" s="14">
        <f t="shared" si="327"/>
        <v>205.2987012987013</v>
      </c>
      <c r="Q2620" s="14" t="s">
        <v>8323</v>
      </c>
      <c r="R2620" s="14" t="s">
        <v>8359</v>
      </c>
      <c r="S2620">
        <v>77</v>
      </c>
      <c r="T2620" t="b">
        <v>1</v>
      </c>
      <c r="U2620" t="s">
        <v>8301</v>
      </c>
      <c r="V2620">
        <f t="shared" si="328"/>
        <v>77</v>
      </c>
      <c r="W2620" s="21" t="str">
        <f t="shared" si="329"/>
        <v xml:space="preserve"> </v>
      </c>
      <c r="X2620" s="21" t="str">
        <f t="shared" si="330"/>
        <v xml:space="preserve"> </v>
      </c>
    </row>
    <row r="2621" spans="1:24" ht="43.2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323"/>
        <v>42300.458333333328</v>
      </c>
      <c r="K2621">
        <v>1443302004</v>
      </c>
      <c r="L2621" s="10">
        <f t="shared" si="324"/>
        <v>42273.884305555555</v>
      </c>
      <c r="M2621" s="11">
        <f t="shared" si="325"/>
        <v>26.574027777773154</v>
      </c>
      <c r="N2621" t="b">
        <v>1</v>
      </c>
      <c r="O2621" s="9">
        <f t="shared" si="326"/>
        <v>1.8839999999999999</v>
      </c>
      <c r="P2621" s="14">
        <f t="shared" si="327"/>
        <v>35.547169811320757</v>
      </c>
      <c r="Q2621" s="14" t="s">
        <v>8323</v>
      </c>
      <c r="R2621" s="14" t="s">
        <v>8359</v>
      </c>
      <c r="S2621">
        <v>53</v>
      </c>
      <c r="T2621" t="b">
        <v>1</v>
      </c>
      <c r="U2621" t="s">
        <v>8301</v>
      </c>
      <c r="V2621">
        <f t="shared" si="328"/>
        <v>53</v>
      </c>
      <c r="W2621" s="21" t="str">
        <f t="shared" si="329"/>
        <v xml:space="preserve"> </v>
      </c>
      <c r="X2621" s="21" t="str">
        <f t="shared" si="330"/>
        <v xml:space="preserve"> </v>
      </c>
    </row>
    <row r="2622" spans="1:24" ht="43.2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323"/>
        <v>42288.041666666672</v>
      </c>
      <c r="K2622">
        <v>1441339242</v>
      </c>
      <c r="L2622" s="10">
        <f t="shared" si="324"/>
        <v>42251.16715277778</v>
      </c>
      <c r="M2622" s="11">
        <f t="shared" si="325"/>
        <v>36.87451388889167</v>
      </c>
      <c r="N2622" t="b">
        <v>1</v>
      </c>
      <c r="O2622" s="9">
        <f t="shared" si="326"/>
        <v>1.436523076923077</v>
      </c>
      <c r="P2622" s="14">
        <f t="shared" si="327"/>
        <v>74.639488409272587</v>
      </c>
      <c r="Q2622" s="14" t="s">
        <v>8323</v>
      </c>
      <c r="R2622" s="14" t="s">
        <v>8359</v>
      </c>
      <c r="S2622">
        <v>1251</v>
      </c>
      <c r="T2622" t="b">
        <v>1</v>
      </c>
      <c r="U2622" t="s">
        <v>8301</v>
      </c>
      <c r="V2622">
        <f t="shared" si="328"/>
        <v>1251</v>
      </c>
      <c r="W2622" s="21" t="str">
        <f t="shared" si="329"/>
        <v xml:space="preserve"> </v>
      </c>
      <c r="X2622" s="21" t="str">
        <f t="shared" si="330"/>
        <v xml:space="preserve"> </v>
      </c>
    </row>
    <row r="2623" spans="1:24" ht="43.2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323"/>
        <v>42145.74754629629</v>
      </c>
      <c r="K2623">
        <v>1429638988</v>
      </c>
      <c r="L2623" s="10">
        <f t="shared" si="324"/>
        <v>42115.74754629629</v>
      </c>
      <c r="M2623" s="11">
        <f t="shared" si="325"/>
        <v>30</v>
      </c>
      <c r="N2623" t="b">
        <v>1</v>
      </c>
      <c r="O2623" s="9">
        <f t="shared" si="326"/>
        <v>1.4588000000000001</v>
      </c>
      <c r="P2623" s="14">
        <f t="shared" si="327"/>
        <v>47.058064516129029</v>
      </c>
      <c r="Q2623" s="14" t="s">
        <v>8323</v>
      </c>
      <c r="R2623" s="14" t="s">
        <v>8359</v>
      </c>
      <c r="S2623">
        <v>465</v>
      </c>
      <c r="T2623" t="b">
        <v>1</v>
      </c>
      <c r="U2623" t="s">
        <v>8301</v>
      </c>
      <c r="V2623">
        <f t="shared" si="328"/>
        <v>465</v>
      </c>
      <c r="W2623" s="21" t="str">
        <f t="shared" si="329"/>
        <v xml:space="preserve"> </v>
      </c>
      <c r="X2623" s="21" t="str">
        <f t="shared" si="330"/>
        <v xml:space="preserve"> </v>
      </c>
    </row>
    <row r="2624" spans="1:24" ht="43.2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323"/>
        <v>42734.74324074074</v>
      </c>
      <c r="K2624">
        <v>1479232216</v>
      </c>
      <c r="L2624" s="10">
        <f t="shared" si="324"/>
        <v>42689.74324074074</v>
      </c>
      <c r="M2624" s="11">
        <f t="shared" si="325"/>
        <v>45</v>
      </c>
      <c r="N2624" t="b">
        <v>0</v>
      </c>
      <c r="O2624" s="9">
        <f t="shared" si="326"/>
        <v>1.3118399999999999</v>
      </c>
      <c r="P2624" s="14">
        <f t="shared" si="327"/>
        <v>26.591351351351353</v>
      </c>
      <c r="Q2624" s="14" t="s">
        <v>8323</v>
      </c>
      <c r="R2624" s="14" t="s">
        <v>8359</v>
      </c>
      <c r="S2624">
        <v>74</v>
      </c>
      <c r="T2624" t="b">
        <v>1</v>
      </c>
      <c r="U2624" t="s">
        <v>8301</v>
      </c>
      <c r="V2624">
        <f t="shared" si="328"/>
        <v>74</v>
      </c>
      <c r="W2624" s="21" t="str">
        <f t="shared" si="329"/>
        <v xml:space="preserve"> </v>
      </c>
      <c r="X2624" s="21" t="str">
        <f t="shared" si="330"/>
        <v xml:space="preserve"> </v>
      </c>
    </row>
    <row r="2625" spans="1:24" ht="43.2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323"/>
        <v>42706.256550925929</v>
      </c>
      <c r="K2625">
        <v>1479449366</v>
      </c>
      <c r="L2625" s="10">
        <f t="shared" si="324"/>
        <v>42692.256550925929</v>
      </c>
      <c r="M2625" s="11">
        <f t="shared" si="325"/>
        <v>14</v>
      </c>
      <c r="N2625" t="b">
        <v>0</v>
      </c>
      <c r="O2625" s="9">
        <f t="shared" si="326"/>
        <v>1.1399999999999999</v>
      </c>
      <c r="P2625" s="14">
        <f t="shared" si="327"/>
        <v>36.774193548387096</v>
      </c>
      <c r="Q2625" s="14" t="s">
        <v>8323</v>
      </c>
      <c r="R2625" s="14" t="s">
        <v>8359</v>
      </c>
      <c r="S2625">
        <v>62</v>
      </c>
      <c r="T2625" t="b">
        <v>1</v>
      </c>
      <c r="U2625" t="s">
        <v>8301</v>
      </c>
      <c r="V2625">
        <f t="shared" si="328"/>
        <v>62</v>
      </c>
      <c r="W2625" s="21" t="str">
        <f t="shared" si="329"/>
        <v xml:space="preserve"> </v>
      </c>
      <c r="X2625" s="21" t="str">
        <f t="shared" si="330"/>
        <v xml:space="preserve"> </v>
      </c>
    </row>
    <row r="2626" spans="1:24" ht="43.2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ref="J2626:J2689" si="331">(((I2626/60)/60)/24)+DATE(1970,1,1)</f>
        <v>41165.42155092593</v>
      </c>
      <c r="K2626">
        <v>1345716422</v>
      </c>
      <c r="L2626" s="10">
        <f t="shared" ref="L2626:L2689" si="332">(((K2626/60)/60)/24)+DATE(1970,1,1)</f>
        <v>41144.42155092593</v>
      </c>
      <c r="M2626" s="11">
        <f t="shared" ref="M2626:M2689" si="333">J2626-L2626</f>
        <v>21</v>
      </c>
      <c r="N2626" t="b">
        <v>0</v>
      </c>
      <c r="O2626" s="9">
        <f t="shared" ref="O2626:O2689" si="334">E2626/D2626</f>
        <v>13.794206249999998</v>
      </c>
      <c r="P2626" s="14">
        <f t="shared" ref="P2626:P2689" si="335">IF(E2626&gt;0,(E2626/S2626),0)</f>
        <v>31.820544982698959</v>
      </c>
      <c r="Q2626" s="14" t="s">
        <v>8323</v>
      </c>
      <c r="R2626" s="14" t="s">
        <v>8359</v>
      </c>
      <c r="S2626">
        <v>3468</v>
      </c>
      <c r="T2626" t="b">
        <v>1</v>
      </c>
      <c r="U2626" t="s">
        <v>8301</v>
      </c>
      <c r="V2626">
        <f t="shared" si="328"/>
        <v>3468</v>
      </c>
      <c r="W2626" s="21" t="str">
        <f t="shared" si="329"/>
        <v xml:space="preserve"> </v>
      </c>
      <c r="X2626" s="21" t="str">
        <f t="shared" si="330"/>
        <v xml:space="preserve"> </v>
      </c>
    </row>
    <row r="2627" spans="1:24" ht="57.6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si="331"/>
        <v>42683.851944444439</v>
      </c>
      <c r="K2627">
        <v>1476559608</v>
      </c>
      <c r="L2627" s="10">
        <f t="shared" si="332"/>
        <v>42658.810277777782</v>
      </c>
      <c r="M2627" s="11">
        <f t="shared" si="333"/>
        <v>25.041666666656965</v>
      </c>
      <c r="N2627" t="b">
        <v>0</v>
      </c>
      <c r="O2627" s="9">
        <f t="shared" si="334"/>
        <v>9.56</v>
      </c>
      <c r="P2627" s="14">
        <f t="shared" si="335"/>
        <v>27.576923076923077</v>
      </c>
      <c r="Q2627" s="14" t="s">
        <v>8323</v>
      </c>
      <c r="R2627" s="14" t="s">
        <v>8359</v>
      </c>
      <c r="S2627">
        <v>52</v>
      </c>
      <c r="T2627" t="b">
        <v>1</v>
      </c>
      <c r="U2627" t="s">
        <v>8301</v>
      </c>
      <c r="V2627">
        <f t="shared" ref="V2627:V2690" si="336">IF(F2627 = "successful",S2627," ")</f>
        <v>52</v>
      </c>
      <c r="W2627" s="21" t="str">
        <f t="shared" ref="W2627:W2690" si="337">IF(F2627 = "failed",S2627," ")</f>
        <v xml:space="preserve"> </v>
      </c>
      <c r="X2627" s="21" t="str">
        <f t="shared" ref="X2627:X2690" si="338">IF(F2627 = "canceled",S2627," ")</f>
        <v xml:space="preserve"> </v>
      </c>
    </row>
    <row r="2628" spans="1:24" ht="43.2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331"/>
        <v>42158.628113425926</v>
      </c>
      <c r="K2628">
        <v>1430751869</v>
      </c>
      <c r="L2628" s="10">
        <f t="shared" si="332"/>
        <v>42128.628113425926</v>
      </c>
      <c r="M2628" s="11">
        <f t="shared" si="333"/>
        <v>30</v>
      </c>
      <c r="N2628" t="b">
        <v>0</v>
      </c>
      <c r="O2628" s="9">
        <f t="shared" si="334"/>
        <v>1.1200000000000001</v>
      </c>
      <c r="P2628" s="14">
        <f t="shared" si="335"/>
        <v>56</v>
      </c>
      <c r="Q2628" s="14" t="s">
        <v>8323</v>
      </c>
      <c r="R2628" s="14" t="s">
        <v>8359</v>
      </c>
      <c r="S2628">
        <v>50</v>
      </c>
      <c r="T2628" t="b">
        <v>1</v>
      </c>
      <c r="U2628" t="s">
        <v>8301</v>
      </c>
      <c r="V2628">
        <f t="shared" si="336"/>
        <v>50</v>
      </c>
      <c r="W2628" s="21" t="str">
        <f t="shared" si="337"/>
        <v xml:space="preserve"> </v>
      </c>
      <c r="X2628" s="21" t="str">
        <f t="shared" si="338"/>
        <v xml:space="preserve"> </v>
      </c>
    </row>
    <row r="2629" spans="1:24" ht="43.2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331"/>
        <v>42334.871076388896</v>
      </c>
      <c r="K2629">
        <v>1445975661</v>
      </c>
      <c r="L2629" s="10">
        <f t="shared" si="332"/>
        <v>42304.829409722224</v>
      </c>
      <c r="M2629" s="11">
        <f t="shared" si="333"/>
        <v>30.041666666671517</v>
      </c>
      <c r="N2629" t="b">
        <v>0</v>
      </c>
      <c r="O2629" s="9">
        <f t="shared" si="334"/>
        <v>6.4666666666666668</v>
      </c>
      <c r="P2629" s="14">
        <f t="shared" si="335"/>
        <v>21.555555555555557</v>
      </c>
      <c r="Q2629" s="14" t="s">
        <v>8323</v>
      </c>
      <c r="R2629" s="14" t="s">
        <v>8359</v>
      </c>
      <c r="S2629">
        <v>45</v>
      </c>
      <c r="T2629" t="b">
        <v>1</v>
      </c>
      <c r="U2629" t="s">
        <v>8301</v>
      </c>
      <c r="V2629">
        <f t="shared" si="336"/>
        <v>45</v>
      </c>
      <c r="W2629" s="21" t="str">
        <f t="shared" si="337"/>
        <v xml:space="preserve"> </v>
      </c>
      <c r="X2629" s="21" t="str">
        <f t="shared" si="338"/>
        <v xml:space="preserve"> </v>
      </c>
    </row>
    <row r="2630" spans="1:24" ht="43.2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331"/>
        <v>41973.966053240743</v>
      </c>
      <c r="K2630">
        <v>1415661067</v>
      </c>
      <c r="L2630" s="10">
        <f t="shared" si="332"/>
        <v>41953.966053240743</v>
      </c>
      <c r="M2630" s="11">
        <f t="shared" si="333"/>
        <v>20</v>
      </c>
      <c r="N2630" t="b">
        <v>0</v>
      </c>
      <c r="O2630" s="9">
        <f t="shared" si="334"/>
        <v>1.1036948748510131</v>
      </c>
      <c r="P2630" s="14">
        <f t="shared" si="335"/>
        <v>44.095238095238095</v>
      </c>
      <c r="Q2630" s="14" t="s">
        <v>8323</v>
      </c>
      <c r="R2630" s="14" t="s">
        <v>8359</v>
      </c>
      <c r="S2630">
        <v>21</v>
      </c>
      <c r="T2630" t="b">
        <v>1</v>
      </c>
      <c r="U2630" t="s">
        <v>8301</v>
      </c>
      <c r="V2630">
        <f t="shared" si="336"/>
        <v>21</v>
      </c>
      <c r="W2630" s="21" t="str">
        <f t="shared" si="337"/>
        <v xml:space="preserve"> </v>
      </c>
      <c r="X2630" s="21" t="str">
        <f t="shared" si="338"/>
        <v xml:space="preserve"> </v>
      </c>
    </row>
    <row r="2631" spans="1:24" ht="28.8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331"/>
        <v>42138.538449074069</v>
      </c>
      <c r="K2631">
        <v>1429016122</v>
      </c>
      <c r="L2631" s="10">
        <f t="shared" si="332"/>
        <v>42108.538449074069</v>
      </c>
      <c r="M2631" s="11">
        <f t="shared" si="333"/>
        <v>30</v>
      </c>
      <c r="N2631" t="b">
        <v>0</v>
      </c>
      <c r="O2631" s="9">
        <f t="shared" si="334"/>
        <v>1.2774000000000001</v>
      </c>
      <c r="P2631" s="14">
        <f t="shared" si="335"/>
        <v>63.87</v>
      </c>
      <c r="Q2631" s="14" t="s">
        <v>8323</v>
      </c>
      <c r="R2631" s="14" t="s">
        <v>8359</v>
      </c>
      <c r="S2631">
        <v>100</v>
      </c>
      <c r="T2631" t="b">
        <v>1</v>
      </c>
      <c r="U2631" t="s">
        <v>8301</v>
      </c>
      <c r="V2631">
        <f t="shared" si="336"/>
        <v>100</v>
      </c>
      <c r="W2631" s="21" t="str">
        <f t="shared" si="337"/>
        <v xml:space="preserve"> </v>
      </c>
      <c r="X2631" s="21" t="str">
        <f t="shared" si="338"/>
        <v xml:space="preserve"> </v>
      </c>
    </row>
    <row r="2632" spans="1:24" ht="43.2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331"/>
        <v>42551.416666666672</v>
      </c>
      <c r="K2632">
        <v>1464921112</v>
      </c>
      <c r="L2632" s="10">
        <f t="shared" si="332"/>
        <v>42524.105462962965</v>
      </c>
      <c r="M2632" s="11">
        <f t="shared" si="333"/>
        <v>27.311203703706269</v>
      </c>
      <c r="N2632" t="b">
        <v>0</v>
      </c>
      <c r="O2632" s="9">
        <f t="shared" si="334"/>
        <v>1.579</v>
      </c>
      <c r="P2632" s="14">
        <f t="shared" si="335"/>
        <v>38.987654320987652</v>
      </c>
      <c r="Q2632" s="14" t="s">
        <v>8323</v>
      </c>
      <c r="R2632" s="14" t="s">
        <v>8359</v>
      </c>
      <c r="S2632">
        <v>81</v>
      </c>
      <c r="T2632" t="b">
        <v>1</v>
      </c>
      <c r="U2632" t="s">
        <v>8301</v>
      </c>
      <c r="V2632">
        <f t="shared" si="336"/>
        <v>81</v>
      </c>
      <c r="W2632" s="21" t="str">
        <f t="shared" si="337"/>
        <v xml:space="preserve"> </v>
      </c>
      <c r="X2632" s="21" t="str">
        <f t="shared" si="338"/>
        <v xml:space="preserve"> </v>
      </c>
    </row>
    <row r="2633" spans="1:24" ht="43.2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331"/>
        <v>42246.169293981482</v>
      </c>
      <c r="K2633">
        <v>1438488227</v>
      </c>
      <c r="L2633" s="10">
        <f t="shared" si="332"/>
        <v>42218.169293981482</v>
      </c>
      <c r="M2633" s="11">
        <f t="shared" si="333"/>
        <v>28</v>
      </c>
      <c r="N2633" t="b">
        <v>0</v>
      </c>
      <c r="O2633" s="9">
        <f t="shared" si="334"/>
        <v>1.1466525000000001</v>
      </c>
      <c r="P2633" s="14">
        <f t="shared" si="335"/>
        <v>80.185489510489504</v>
      </c>
      <c r="Q2633" s="14" t="s">
        <v>8323</v>
      </c>
      <c r="R2633" s="14" t="s">
        <v>8359</v>
      </c>
      <c r="S2633">
        <v>286</v>
      </c>
      <c r="T2633" t="b">
        <v>1</v>
      </c>
      <c r="U2633" t="s">
        <v>8301</v>
      </c>
      <c r="V2633">
        <f t="shared" si="336"/>
        <v>286</v>
      </c>
      <c r="W2633" s="21" t="str">
        <f t="shared" si="337"/>
        <v xml:space="preserve"> </v>
      </c>
      <c r="X2633" s="21" t="str">
        <f t="shared" si="338"/>
        <v xml:space="preserve"> </v>
      </c>
    </row>
    <row r="2634" spans="1:24" ht="43.2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331"/>
        <v>42519.061793981484</v>
      </c>
      <c r="K2634">
        <v>1462325339</v>
      </c>
      <c r="L2634" s="10">
        <f t="shared" si="332"/>
        <v>42494.061793981484</v>
      </c>
      <c r="M2634" s="11">
        <f t="shared" si="333"/>
        <v>25</v>
      </c>
      <c r="N2634" t="b">
        <v>0</v>
      </c>
      <c r="O2634" s="9">
        <f t="shared" si="334"/>
        <v>1.3700934579439252</v>
      </c>
      <c r="P2634" s="14">
        <f t="shared" si="335"/>
        <v>34.904761904761905</v>
      </c>
      <c r="Q2634" s="14" t="s">
        <v>8323</v>
      </c>
      <c r="R2634" s="14" t="s">
        <v>8359</v>
      </c>
      <c r="S2634">
        <v>42</v>
      </c>
      <c r="T2634" t="b">
        <v>1</v>
      </c>
      <c r="U2634" t="s">
        <v>8301</v>
      </c>
      <c r="V2634">
        <f t="shared" si="336"/>
        <v>42</v>
      </c>
      <c r="W2634" s="21" t="str">
        <f t="shared" si="337"/>
        <v xml:space="preserve"> </v>
      </c>
      <c r="X2634" s="21" t="str">
        <f t="shared" si="338"/>
        <v xml:space="preserve"> </v>
      </c>
    </row>
    <row r="2635" spans="1:24" ht="43.2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331"/>
        <v>41697.958333333336</v>
      </c>
      <c r="K2635">
        <v>1390938332</v>
      </c>
      <c r="L2635" s="10">
        <f t="shared" si="332"/>
        <v>41667.823287037041</v>
      </c>
      <c r="M2635" s="11">
        <f t="shared" si="333"/>
        <v>30.135046296294604</v>
      </c>
      <c r="N2635" t="b">
        <v>0</v>
      </c>
      <c r="O2635" s="9">
        <f t="shared" si="334"/>
        <v>3.5461999999999998</v>
      </c>
      <c r="P2635" s="14">
        <f t="shared" si="335"/>
        <v>89.100502512562812</v>
      </c>
      <c r="Q2635" s="14" t="s">
        <v>8323</v>
      </c>
      <c r="R2635" s="14" t="s">
        <v>8359</v>
      </c>
      <c r="S2635">
        <v>199</v>
      </c>
      <c r="T2635" t="b">
        <v>1</v>
      </c>
      <c r="U2635" t="s">
        <v>8301</v>
      </c>
      <c r="V2635">
        <f t="shared" si="336"/>
        <v>199</v>
      </c>
      <c r="W2635" s="21" t="str">
        <f t="shared" si="337"/>
        <v xml:space="preserve"> </v>
      </c>
      <c r="X2635" s="21" t="str">
        <f t="shared" si="338"/>
        <v xml:space="preserve"> </v>
      </c>
    </row>
    <row r="2636" spans="1:24" ht="43.2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331"/>
        <v>42642.656493055561</v>
      </c>
      <c r="K2636">
        <v>1472571921</v>
      </c>
      <c r="L2636" s="10">
        <f t="shared" si="332"/>
        <v>42612.656493055561</v>
      </c>
      <c r="M2636" s="11">
        <f t="shared" si="333"/>
        <v>30</v>
      </c>
      <c r="N2636" t="b">
        <v>0</v>
      </c>
      <c r="O2636" s="9">
        <f t="shared" si="334"/>
        <v>1.0602150537634409</v>
      </c>
      <c r="P2636" s="14">
        <f t="shared" si="335"/>
        <v>39.44</v>
      </c>
      <c r="Q2636" s="14" t="s">
        <v>8323</v>
      </c>
      <c r="R2636" s="14" t="s">
        <v>8359</v>
      </c>
      <c r="S2636">
        <v>25</v>
      </c>
      <c r="T2636" t="b">
        <v>1</v>
      </c>
      <c r="U2636" t="s">
        <v>8301</v>
      </c>
      <c r="V2636">
        <f t="shared" si="336"/>
        <v>25</v>
      </c>
      <c r="W2636" s="21" t="str">
        <f t="shared" si="337"/>
        <v xml:space="preserve"> </v>
      </c>
      <c r="X2636" s="21" t="str">
        <f t="shared" si="338"/>
        <v xml:space="preserve"> </v>
      </c>
    </row>
    <row r="2637" spans="1:24" ht="43.2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331"/>
        <v>42072.909270833334</v>
      </c>
      <c r="K2637">
        <v>1422917361</v>
      </c>
      <c r="L2637" s="10">
        <f t="shared" si="332"/>
        <v>42037.950937500005</v>
      </c>
      <c r="M2637" s="11">
        <f t="shared" si="333"/>
        <v>34.958333333328483</v>
      </c>
      <c r="N2637" t="b">
        <v>0</v>
      </c>
      <c r="O2637" s="9">
        <f t="shared" si="334"/>
        <v>1</v>
      </c>
      <c r="P2637" s="14">
        <f t="shared" si="335"/>
        <v>136.9047619047619</v>
      </c>
      <c r="Q2637" s="14" t="s">
        <v>8323</v>
      </c>
      <c r="R2637" s="14" t="s">
        <v>8359</v>
      </c>
      <c r="S2637">
        <v>84</v>
      </c>
      <c r="T2637" t="b">
        <v>1</v>
      </c>
      <c r="U2637" t="s">
        <v>8301</v>
      </c>
      <c r="V2637">
        <f t="shared" si="336"/>
        <v>84</v>
      </c>
      <c r="W2637" s="21" t="str">
        <f t="shared" si="337"/>
        <v xml:space="preserve"> </v>
      </c>
      <c r="X2637" s="21" t="str">
        <f t="shared" si="338"/>
        <v xml:space="preserve"> </v>
      </c>
    </row>
    <row r="2638" spans="1:24" ht="57.6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331"/>
        <v>42659.041666666672</v>
      </c>
      <c r="K2638">
        <v>1474641914</v>
      </c>
      <c r="L2638" s="10">
        <f t="shared" si="332"/>
        <v>42636.614745370374</v>
      </c>
      <c r="M2638" s="11">
        <f t="shared" si="333"/>
        <v>22.426921296297223</v>
      </c>
      <c r="N2638" t="b">
        <v>0</v>
      </c>
      <c r="O2638" s="9">
        <f t="shared" si="334"/>
        <v>1.873</v>
      </c>
      <c r="P2638" s="14">
        <f t="shared" si="335"/>
        <v>37.46</v>
      </c>
      <c r="Q2638" s="14" t="s">
        <v>8323</v>
      </c>
      <c r="R2638" s="14" t="s">
        <v>8359</v>
      </c>
      <c r="S2638">
        <v>50</v>
      </c>
      <c r="T2638" t="b">
        <v>1</v>
      </c>
      <c r="U2638" t="s">
        <v>8301</v>
      </c>
      <c r="V2638">
        <f t="shared" si="336"/>
        <v>50</v>
      </c>
      <c r="W2638" s="21" t="str">
        <f t="shared" si="337"/>
        <v xml:space="preserve"> </v>
      </c>
      <c r="X2638" s="21" t="str">
        <f t="shared" si="338"/>
        <v xml:space="preserve"> </v>
      </c>
    </row>
    <row r="2639" spans="1:24" ht="28.8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331"/>
        <v>42655.549479166672</v>
      </c>
      <c r="K2639">
        <v>1474895475</v>
      </c>
      <c r="L2639" s="10">
        <f t="shared" si="332"/>
        <v>42639.549479166672</v>
      </c>
      <c r="M2639" s="11">
        <f t="shared" si="333"/>
        <v>16</v>
      </c>
      <c r="N2639" t="b">
        <v>0</v>
      </c>
      <c r="O2639" s="9">
        <f t="shared" si="334"/>
        <v>1.6619999999999999</v>
      </c>
      <c r="P2639" s="14">
        <f t="shared" si="335"/>
        <v>31.96153846153846</v>
      </c>
      <c r="Q2639" s="14" t="s">
        <v>8323</v>
      </c>
      <c r="R2639" s="14" t="s">
        <v>8359</v>
      </c>
      <c r="S2639">
        <v>26</v>
      </c>
      <c r="T2639" t="b">
        <v>1</v>
      </c>
      <c r="U2639" t="s">
        <v>8301</v>
      </c>
      <c r="V2639">
        <f t="shared" si="336"/>
        <v>26</v>
      </c>
      <c r="W2639" s="21" t="str">
        <f t="shared" si="337"/>
        <v xml:space="preserve"> </v>
      </c>
      <c r="X2639" s="21" t="str">
        <f t="shared" si="338"/>
        <v xml:space="preserve"> </v>
      </c>
    </row>
    <row r="2640" spans="1:24" ht="43.2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331"/>
        <v>42019.913136574076</v>
      </c>
      <c r="K2640">
        <v>1418766895</v>
      </c>
      <c r="L2640" s="10">
        <f t="shared" si="332"/>
        <v>41989.913136574076</v>
      </c>
      <c r="M2640" s="11">
        <f t="shared" si="333"/>
        <v>30</v>
      </c>
      <c r="N2640" t="b">
        <v>0</v>
      </c>
      <c r="O2640" s="9">
        <f t="shared" si="334"/>
        <v>1.0172910662824208</v>
      </c>
      <c r="P2640" s="14">
        <f t="shared" si="335"/>
        <v>25.214285714285715</v>
      </c>
      <c r="Q2640" s="14" t="s">
        <v>8323</v>
      </c>
      <c r="R2640" s="14" t="s">
        <v>8359</v>
      </c>
      <c r="S2640">
        <v>14</v>
      </c>
      <c r="T2640" t="b">
        <v>1</v>
      </c>
      <c r="U2640" t="s">
        <v>8301</v>
      </c>
      <c r="V2640">
        <f t="shared" si="336"/>
        <v>14</v>
      </c>
      <c r="W2640" s="21" t="str">
        <f t="shared" si="337"/>
        <v xml:space="preserve"> </v>
      </c>
      <c r="X2640" s="21" t="str">
        <f t="shared" si="338"/>
        <v xml:space="preserve"> </v>
      </c>
    </row>
    <row r="2641" spans="1:24" ht="43.2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331"/>
        <v>42054.86513888889</v>
      </c>
      <c r="K2641">
        <v>1421786748</v>
      </c>
      <c r="L2641" s="10">
        <f t="shared" si="332"/>
        <v>42024.86513888889</v>
      </c>
      <c r="M2641" s="11">
        <f t="shared" si="333"/>
        <v>30</v>
      </c>
      <c r="N2641" t="b">
        <v>0</v>
      </c>
      <c r="O2641" s="9">
        <f t="shared" si="334"/>
        <v>1.64</v>
      </c>
      <c r="P2641" s="14">
        <f t="shared" si="335"/>
        <v>10.040816326530612</v>
      </c>
      <c r="Q2641" s="14" t="s">
        <v>8323</v>
      </c>
      <c r="R2641" s="14" t="s">
        <v>8359</v>
      </c>
      <c r="S2641">
        <v>49</v>
      </c>
      <c r="T2641" t="b">
        <v>1</v>
      </c>
      <c r="U2641" t="s">
        <v>8301</v>
      </c>
      <c r="V2641">
        <f t="shared" si="336"/>
        <v>49</v>
      </c>
      <c r="W2641" s="21" t="str">
        <f t="shared" si="337"/>
        <v xml:space="preserve"> </v>
      </c>
      <c r="X2641" s="21" t="str">
        <f t="shared" si="338"/>
        <v xml:space="preserve"> </v>
      </c>
    </row>
    <row r="2642" spans="1:24" ht="57.6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331"/>
        <v>42163.160578703704</v>
      </c>
      <c r="K2642">
        <v>1428551474</v>
      </c>
      <c r="L2642" s="10">
        <f t="shared" si="332"/>
        <v>42103.160578703704</v>
      </c>
      <c r="M2642" s="11">
        <f t="shared" si="333"/>
        <v>60</v>
      </c>
      <c r="N2642" t="b">
        <v>0</v>
      </c>
      <c r="O2642" s="9">
        <f t="shared" si="334"/>
        <v>1.0566666666666666</v>
      </c>
      <c r="P2642" s="14">
        <f t="shared" si="335"/>
        <v>45.94202898550725</v>
      </c>
      <c r="Q2642" s="14" t="s">
        <v>8323</v>
      </c>
      <c r="R2642" s="14" t="s">
        <v>8359</v>
      </c>
      <c r="S2642">
        <v>69</v>
      </c>
      <c r="T2642" t="b">
        <v>1</v>
      </c>
      <c r="U2642" t="s">
        <v>8301</v>
      </c>
      <c r="V2642">
        <f t="shared" si="336"/>
        <v>69</v>
      </c>
      <c r="W2642" s="21" t="str">
        <f t="shared" si="337"/>
        <v xml:space="preserve"> </v>
      </c>
      <c r="X2642" s="21" t="str">
        <f t="shared" si="338"/>
        <v xml:space="preserve"> </v>
      </c>
    </row>
    <row r="2643" spans="1:24" ht="28.8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331"/>
        <v>41897.839583333334</v>
      </c>
      <c r="K2643">
        <v>1409341863</v>
      </c>
      <c r="L2643" s="10">
        <f t="shared" si="332"/>
        <v>41880.827118055553</v>
      </c>
      <c r="M2643" s="11">
        <f t="shared" si="333"/>
        <v>17.012465277781303</v>
      </c>
      <c r="N2643" t="b">
        <v>0</v>
      </c>
      <c r="O2643" s="9">
        <f t="shared" si="334"/>
        <v>0.01</v>
      </c>
      <c r="P2643" s="14">
        <f t="shared" si="335"/>
        <v>15</v>
      </c>
      <c r="Q2643" s="14" t="s">
        <v>8323</v>
      </c>
      <c r="R2643" s="14" t="s">
        <v>8359</v>
      </c>
      <c r="S2643">
        <v>1</v>
      </c>
      <c r="T2643" t="b">
        <v>0</v>
      </c>
      <c r="U2643" t="s">
        <v>8301</v>
      </c>
      <c r="V2643" t="str">
        <f t="shared" si="336"/>
        <v xml:space="preserve"> </v>
      </c>
      <c r="W2643" s="21">
        <f t="shared" si="337"/>
        <v>1</v>
      </c>
      <c r="X2643" s="21" t="str">
        <f t="shared" si="338"/>
        <v xml:space="preserve"> </v>
      </c>
    </row>
    <row r="2644" spans="1:24" ht="57.6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331"/>
        <v>42566.289583333331</v>
      </c>
      <c r="K2644">
        <v>1465970108</v>
      </c>
      <c r="L2644" s="10">
        <f t="shared" si="332"/>
        <v>42536.246620370366</v>
      </c>
      <c r="M2644" s="11">
        <f t="shared" si="333"/>
        <v>30.042962962965248</v>
      </c>
      <c r="N2644" t="b">
        <v>0</v>
      </c>
      <c r="O2644" s="9">
        <f t="shared" si="334"/>
        <v>0</v>
      </c>
      <c r="P2644" s="14">
        <f t="shared" si="335"/>
        <v>0</v>
      </c>
      <c r="Q2644" s="14" t="s">
        <v>8323</v>
      </c>
      <c r="R2644" s="14" t="s">
        <v>8359</v>
      </c>
      <c r="S2644">
        <v>0</v>
      </c>
      <c r="T2644" t="b">
        <v>0</v>
      </c>
      <c r="U2644" t="s">
        <v>8301</v>
      </c>
      <c r="V2644" t="str">
        <f t="shared" si="336"/>
        <v xml:space="preserve"> </v>
      </c>
      <c r="W2644" s="21">
        <f t="shared" si="337"/>
        <v>0</v>
      </c>
      <c r="X2644" s="21" t="str">
        <f t="shared" si="338"/>
        <v xml:space="preserve"> </v>
      </c>
    </row>
    <row r="2645" spans="1:24" ht="43.2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331"/>
        <v>42725.332638888889</v>
      </c>
      <c r="K2645">
        <v>1479218315</v>
      </c>
      <c r="L2645" s="10">
        <f t="shared" si="332"/>
        <v>42689.582349537035</v>
      </c>
      <c r="M2645" s="11">
        <f t="shared" si="333"/>
        <v>35.750289351854008</v>
      </c>
      <c r="N2645" t="b">
        <v>1</v>
      </c>
      <c r="O2645" s="9">
        <f t="shared" si="334"/>
        <v>0.33559730999999998</v>
      </c>
      <c r="P2645" s="14">
        <f t="shared" si="335"/>
        <v>223.58248500999335</v>
      </c>
      <c r="Q2645" s="14" t="s">
        <v>8323</v>
      </c>
      <c r="R2645" s="14" t="s">
        <v>8359</v>
      </c>
      <c r="S2645">
        <v>1501</v>
      </c>
      <c r="T2645" t="b">
        <v>0</v>
      </c>
      <c r="U2645" t="s">
        <v>8301</v>
      </c>
      <c r="V2645" t="str">
        <f t="shared" si="336"/>
        <v xml:space="preserve"> </v>
      </c>
      <c r="W2645" s="21" t="str">
        <f t="shared" si="337"/>
        <v xml:space="preserve"> </v>
      </c>
      <c r="X2645" s="21">
        <f t="shared" si="338"/>
        <v>1501</v>
      </c>
    </row>
    <row r="2646" spans="1:24" ht="43.2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331"/>
        <v>42804.792071759264</v>
      </c>
      <c r="K2646">
        <v>1486580435</v>
      </c>
      <c r="L2646" s="10">
        <f t="shared" si="332"/>
        <v>42774.792071759264</v>
      </c>
      <c r="M2646" s="11">
        <f t="shared" si="333"/>
        <v>30</v>
      </c>
      <c r="N2646" t="b">
        <v>1</v>
      </c>
      <c r="O2646" s="9">
        <f t="shared" si="334"/>
        <v>2.053E-2</v>
      </c>
      <c r="P2646" s="14">
        <f t="shared" si="335"/>
        <v>39.480769230769234</v>
      </c>
      <c r="Q2646" s="14" t="s">
        <v>8323</v>
      </c>
      <c r="R2646" s="14" t="s">
        <v>8359</v>
      </c>
      <c r="S2646">
        <v>52</v>
      </c>
      <c r="T2646" t="b">
        <v>0</v>
      </c>
      <c r="U2646" t="s">
        <v>8301</v>
      </c>
      <c r="V2646" t="str">
        <f t="shared" si="336"/>
        <v xml:space="preserve"> </v>
      </c>
      <c r="W2646" s="21" t="str">
        <f t="shared" si="337"/>
        <v xml:space="preserve"> </v>
      </c>
      <c r="X2646" s="21">
        <f t="shared" si="338"/>
        <v>52</v>
      </c>
    </row>
    <row r="2647" spans="1:24" ht="43.2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331"/>
        <v>41951.884293981479</v>
      </c>
      <c r="K2647">
        <v>1412885603</v>
      </c>
      <c r="L2647" s="10">
        <f t="shared" si="332"/>
        <v>41921.842627314814</v>
      </c>
      <c r="M2647" s="11">
        <f t="shared" si="333"/>
        <v>30.041666666664241</v>
      </c>
      <c r="N2647" t="b">
        <v>1</v>
      </c>
      <c r="O2647" s="9">
        <f t="shared" si="334"/>
        <v>0.105</v>
      </c>
      <c r="P2647" s="14">
        <f t="shared" si="335"/>
        <v>91.304347826086953</v>
      </c>
      <c r="Q2647" s="14" t="s">
        <v>8323</v>
      </c>
      <c r="R2647" s="14" t="s">
        <v>8359</v>
      </c>
      <c r="S2647">
        <v>23</v>
      </c>
      <c r="T2647" t="b">
        <v>0</v>
      </c>
      <c r="U2647" t="s">
        <v>8301</v>
      </c>
      <c r="V2647" t="str">
        <f t="shared" si="336"/>
        <v xml:space="preserve"> </v>
      </c>
      <c r="W2647" s="21" t="str">
        <f t="shared" si="337"/>
        <v xml:space="preserve"> </v>
      </c>
      <c r="X2647" s="21">
        <f t="shared" si="338"/>
        <v>23</v>
      </c>
    </row>
    <row r="2648" spans="1:24" ht="43.2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331"/>
        <v>42256.313298611116</v>
      </c>
      <c r="K2648">
        <v>1439191869</v>
      </c>
      <c r="L2648" s="10">
        <f t="shared" si="332"/>
        <v>42226.313298611116</v>
      </c>
      <c r="M2648" s="11">
        <f t="shared" si="333"/>
        <v>30</v>
      </c>
      <c r="N2648" t="b">
        <v>1</v>
      </c>
      <c r="O2648" s="9">
        <f t="shared" si="334"/>
        <v>8.4172839999999999E-2</v>
      </c>
      <c r="P2648" s="14">
        <f t="shared" si="335"/>
        <v>78.666205607476627</v>
      </c>
      <c r="Q2648" s="14" t="s">
        <v>8323</v>
      </c>
      <c r="R2648" s="14" t="s">
        <v>8359</v>
      </c>
      <c r="S2648">
        <v>535</v>
      </c>
      <c r="T2648" t="b">
        <v>0</v>
      </c>
      <c r="U2648" t="s">
        <v>8301</v>
      </c>
      <c r="V2648" t="str">
        <f t="shared" si="336"/>
        <v xml:space="preserve"> </v>
      </c>
      <c r="W2648" s="21" t="str">
        <f t="shared" si="337"/>
        <v xml:space="preserve"> </v>
      </c>
      <c r="X2648" s="21">
        <f t="shared" si="338"/>
        <v>535</v>
      </c>
    </row>
    <row r="2649" spans="1:24" ht="43.2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331"/>
        <v>42230.261793981481</v>
      </c>
      <c r="K2649">
        <v>1436941019</v>
      </c>
      <c r="L2649" s="10">
        <f t="shared" si="332"/>
        <v>42200.261793981481</v>
      </c>
      <c r="M2649" s="11">
        <f t="shared" si="333"/>
        <v>30</v>
      </c>
      <c r="N2649" t="b">
        <v>0</v>
      </c>
      <c r="O2649" s="9">
        <f t="shared" si="334"/>
        <v>1.44E-2</v>
      </c>
      <c r="P2649" s="14">
        <f t="shared" si="335"/>
        <v>12</v>
      </c>
      <c r="Q2649" s="14" t="s">
        <v>8323</v>
      </c>
      <c r="R2649" s="14" t="s">
        <v>8359</v>
      </c>
      <c r="S2649">
        <v>3</v>
      </c>
      <c r="T2649" t="b">
        <v>0</v>
      </c>
      <c r="U2649" t="s">
        <v>8301</v>
      </c>
      <c r="V2649" t="str">
        <f t="shared" si="336"/>
        <v xml:space="preserve"> </v>
      </c>
      <c r="W2649" s="21" t="str">
        <f t="shared" si="337"/>
        <v xml:space="preserve"> </v>
      </c>
      <c r="X2649" s="21">
        <f t="shared" si="338"/>
        <v>3</v>
      </c>
    </row>
    <row r="2650" spans="1:24" ht="57.6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331"/>
        <v>42438.714814814812</v>
      </c>
      <c r="K2650">
        <v>1454951360</v>
      </c>
      <c r="L2650" s="10">
        <f t="shared" si="332"/>
        <v>42408.714814814812</v>
      </c>
      <c r="M2650" s="11">
        <f t="shared" si="333"/>
        <v>30</v>
      </c>
      <c r="N2650" t="b">
        <v>0</v>
      </c>
      <c r="O2650" s="9">
        <f t="shared" si="334"/>
        <v>8.8333333333333337E-3</v>
      </c>
      <c r="P2650" s="14">
        <f t="shared" si="335"/>
        <v>17.666666666666668</v>
      </c>
      <c r="Q2650" s="14" t="s">
        <v>8323</v>
      </c>
      <c r="R2650" s="14" t="s">
        <v>8359</v>
      </c>
      <c r="S2650">
        <v>6</v>
      </c>
      <c r="T2650" t="b">
        <v>0</v>
      </c>
      <c r="U2650" t="s">
        <v>8301</v>
      </c>
      <c r="V2650" t="str">
        <f t="shared" si="336"/>
        <v xml:space="preserve"> </v>
      </c>
      <c r="W2650" s="21" t="str">
        <f t="shared" si="337"/>
        <v xml:space="preserve"> </v>
      </c>
      <c r="X2650" s="21">
        <f t="shared" si="338"/>
        <v>6</v>
      </c>
    </row>
    <row r="2651" spans="1:24" ht="28.8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331"/>
        <v>42401.99700231482</v>
      </c>
      <c r="K2651">
        <v>1449186941</v>
      </c>
      <c r="L2651" s="10">
        <f t="shared" si="332"/>
        <v>42341.99700231482</v>
      </c>
      <c r="M2651" s="11">
        <f t="shared" si="333"/>
        <v>60</v>
      </c>
      <c r="N2651" t="b">
        <v>0</v>
      </c>
      <c r="O2651" s="9">
        <f t="shared" si="334"/>
        <v>9.9200000000000004E-4</v>
      </c>
      <c r="P2651" s="14">
        <f t="shared" si="335"/>
        <v>41.333333333333336</v>
      </c>
      <c r="Q2651" s="14" t="s">
        <v>8323</v>
      </c>
      <c r="R2651" s="14" t="s">
        <v>8359</v>
      </c>
      <c r="S2651">
        <v>3</v>
      </c>
      <c r="T2651" t="b">
        <v>0</v>
      </c>
      <c r="U2651" t="s">
        <v>8301</v>
      </c>
      <c r="V2651" t="str">
        <f t="shared" si="336"/>
        <v xml:space="preserve"> </v>
      </c>
      <c r="W2651" s="21" t="str">
        <f t="shared" si="337"/>
        <v xml:space="preserve"> </v>
      </c>
      <c r="X2651" s="21">
        <f t="shared" si="338"/>
        <v>3</v>
      </c>
    </row>
    <row r="2652" spans="1:24" ht="57.6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331"/>
        <v>42725.624340277776</v>
      </c>
      <c r="K2652">
        <v>1479740343</v>
      </c>
      <c r="L2652" s="10">
        <f t="shared" si="332"/>
        <v>42695.624340277776</v>
      </c>
      <c r="M2652" s="11">
        <f t="shared" si="333"/>
        <v>30</v>
      </c>
      <c r="N2652" t="b">
        <v>0</v>
      </c>
      <c r="O2652" s="9">
        <f t="shared" si="334"/>
        <v>5.966666666666667E-3</v>
      </c>
      <c r="P2652" s="14">
        <f t="shared" si="335"/>
        <v>71.599999999999994</v>
      </c>
      <c r="Q2652" s="14" t="s">
        <v>8323</v>
      </c>
      <c r="R2652" s="14" t="s">
        <v>8359</v>
      </c>
      <c r="S2652">
        <v>5</v>
      </c>
      <c r="T2652" t="b">
        <v>0</v>
      </c>
      <c r="U2652" t="s">
        <v>8301</v>
      </c>
      <c r="V2652" t="str">
        <f t="shared" si="336"/>
        <v xml:space="preserve"> </v>
      </c>
      <c r="W2652" s="21" t="str">
        <f t="shared" si="337"/>
        <v xml:space="preserve"> </v>
      </c>
      <c r="X2652" s="21">
        <f t="shared" si="338"/>
        <v>5</v>
      </c>
    </row>
    <row r="2653" spans="1:24" ht="43.2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331"/>
        <v>42355.805659722217</v>
      </c>
      <c r="K2653">
        <v>1447960809</v>
      </c>
      <c r="L2653" s="10">
        <f t="shared" si="332"/>
        <v>42327.805659722217</v>
      </c>
      <c r="M2653" s="11">
        <f t="shared" si="333"/>
        <v>28</v>
      </c>
      <c r="N2653" t="b">
        <v>0</v>
      </c>
      <c r="O2653" s="9">
        <f t="shared" si="334"/>
        <v>1.8689285714285714E-2</v>
      </c>
      <c r="P2653" s="14">
        <f t="shared" si="335"/>
        <v>307.8235294117647</v>
      </c>
      <c r="Q2653" s="14" t="s">
        <v>8323</v>
      </c>
      <c r="R2653" s="14" t="s">
        <v>8359</v>
      </c>
      <c r="S2653">
        <v>17</v>
      </c>
      <c r="T2653" t="b">
        <v>0</v>
      </c>
      <c r="U2653" t="s">
        <v>8301</v>
      </c>
      <c r="V2653" t="str">
        <f t="shared" si="336"/>
        <v xml:space="preserve"> </v>
      </c>
      <c r="W2653" s="21" t="str">
        <f t="shared" si="337"/>
        <v xml:space="preserve"> </v>
      </c>
      <c r="X2653" s="21">
        <f t="shared" si="338"/>
        <v>17</v>
      </c>
    </row>
    <row r="2654" spans="1:24" ht="43.2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331"/>
        <v>41983.158854166672</v>
      </c>
      <c r="K2654">
        <v>1415591325</v>
      </c>
      <c r="L2654" s="10">
        <f t="shared" si="332"/>
        <v>41953.158854166672</v>
      </c>
      <c r="M2654" s="11">
        <f t="shared" si="333"/>
        <v>30</v>
      </c>
      <c r="N2654" t="b">
        <v>0</v>
      </c>
      <c r="O2654" s="9">
        <f t="shared" si="334"/>
        <v>8.8500000000000002E-3</v>
      </c>
      <c r="P2654" s="14">
        <f t="shared" si="335"/>
        <v>80.454545454545453</v>
      </c>
      <c r="Q2654" s="14" t="s">
        <v>8323</v>
      </c>
      <c r="R2654" s="14" t="s">
        <v>8359</v>
      </c>
      <c r="S2654">
        <v>11</v>
      </c>
      <c r="T2654" t="b">
        <v>0</v>
      </c>
      <c r="U2654" t="s">
        <v>8301</v>
      </c>
      <c r="V2654" t="str">
        <f t="shared" si="336"/>
        <v xml:space="preserve"> </v>
      </c>
      <c r="W2654" s="21" t="str">
        <f t="shared" si="337"/>
        <v xml:space="preserve"> </v>
      </c>
      <c r="X2654" s="21">
        <f t="shared" si="338"/>
        <v>11</v>
      </c>
    </row>
    <row r="2655" spans="1:24" ht="43.2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331"/>
        <v>41803.166666666664</v>
      </c>
      <c r="K2655">
        <v>1399909127</v>
      </c>
      <c r="L2655" s="10">
        <f t="shared" si="332"/>
        <v>41771.651932870373</v>
      </c>
      <c r="M2655" s="11">
        <f t="shared" si="333"/>
        <v>31.514733796291694</v>
      </c>
      <c r="N2655" t="b">
        <v>0</v>
      </c>
      <c r="O2655" s="9">
        <f t="shared" si="334"/>
        <v>0.1152156862745098</v>
      </c>
      <c r="P2655" s="14">
        <f t="shared" si="335"/>
        <v>83.942857142857136</v>
      </c>
      <c r="Q2655" s="14" t="s">
        <v>8323</v>
      </c>
      <c r="R2655" s="14" t="s">
        <v>8359</v>
      </c>
      <c r="S2655">
        <v>70</v>
      </c>
      <c r="T2655" t="b">
        <v>0</v>
      </c>
      <c r="U2655" t="s">
        <v>8301</v>
      </c>
      <c r="V2655" t="str">
        <f t="shared" si="336"/>
        <v xml:space="preserve"> </v>
      </c>
      <c r="W2655" s="21" t="str">
        <f t="shared" si="337"/>
        <v xml:space="preserve"> </v>
      </c>
      <c r="X2655" s="21">
        <f t="shared" si="338"/>
        <v>70</v>
      </c>
    </row>
    <row r="2656" spans="1:24" ht="43.2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331"/>
        <v>42115.559328703705</v>
      </c>
      <c r="K2656">
        <v>1424442326</v>
      </c>
      <c r="L2656" s="10">
        <f t="shared" si="332"/>
        <v>42055.600995370376</v>
      </c>
      <c r="M2656" s="11">
        <f t="shared" si="333"/>
        <v>59.958333333328483</v>
      </c>
      <c r="N2656" t="b">
        <v>0</v>
      </c>
      <c r="O2656" s="9">
        <f t="shared" si="334"/>
        <v>5.1000000000000004E-4</v>
      </c>
      <c r="P2656" s="14">
        <f t="shared" si="335"/>
        <v>8.5</v>
      </c>
      <c r="Q2656" s="14" t="s">
        <v>8323</v>
      </c>
      <c r="R2656" s="14" t="s">
        <v>8359</v>
      </c>
      <c r="S2656">
        <v>6</v>
      </c>
      <c r="T2656" t="b">
        <v>0</v>
      </c>
      <c r="U2656" t="s">
        <v>8301</v>
      </c>
      <c r="V2656" t="str">
        <f t="shared" si="336"/>
        <v xml:space="preserve"> </v>
      </c>
      <c r="W2656" s="21" t="str">
        <f t="shared" si="337"/>
        <v xml:space="preserve"> </v>
      </c>
      <c r="X2656" s="21">
        <f t="shared" si="338"/>
        <v>6</v>
      </c>
    </row>
    <row r="2657" spans="1:24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331"/>
        <v>42409.833333333328</v>
      </c>
      <c r="K2657">
        <v>1452631647</v>
      </c>
      <c r="L2657" s="10">
        <f t="shared" si="332"/>
        <v>42381.866284722222</v>
      </c>
      <c r="M2657" s="11">
        <f t="shared" si="333"/>
        <v>27.967048611106293</v>
      </c>
      <c r="N2657" t="b">
        <v>0</v>
      </c>
      <c r="O2657" s="9">
        <f t="shared" si="334"/>
        <v>0.21033333333333334</v>
      </c>
      <c r="P2657" s="14">
        <f t="shared" si="335"/>
        <v>73.372093023255815</v>
      </c>
      <c r="Q2657" s="14" t="s">
        <v>8323</v>
      </c>
      <c r="R2657" s="14" t="s">
        <v>8359</v>
      </c>
      <c r="S2657">
        <v>43</v>
      </c>
      <c r="T2657" t="b">
        <v>0</v>
      </c>
      <c r="U2657" t="s">
        <v>8301</v>
      </c>
      <c r="V2657" t="str">
        <f t="shared" si="336"/>
        <v xml:space="preserve"> </v>
      </c>
      <c r="W2657" s="21" t="str">
        <f t="shared" si="337"/>
        <v xml:space="preserve"> </v>
      </c>
      <c r="X2657" s="21">
        <f t="shared" si="338"/>
        <v>43</v>
      </c>
    </row>
    <row r="2658" spans="1:24" ht="28.8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331"/>
        <v>42806.791666666672</v>
      </c>
      <c r="K2658">
        <v>1485966688</v>
      </c>
      <c r="L2658" s="10">
        <f t="shared" si="332"/>
        <v>42767.688518518517</v>
      </c>
      <c r="M2658" s="11">
        <f t="shared" si="333"/>
        <v>39.103148148155014</v>
      </c>
      <c r="N2658" t="b">
        <v>0</v>
      </c>
      <c r="O2658" s="9">
        <f t="shared" si="334"/>
        <v>0.11436666666666667</v>
      </c>
      <c r="P2658" s="14">
        <f t="shared" si="335"/>
        <v>112.86184210526316</v>
      </c>
      <c r="Q2658" s="14" t="s">
        <v>8323</v>
      </c>
      <c r="R2658" s="14" t="s">
        <v>8359</v>
      </c>
      <c r="S2658">
        <v>152</v>
      </c>
      <c r="T2658" t="b">
        <v>0</v>
      </c>
      <c r="U2658" t="s">
        <v>8301</v>
      </c>
      <c r="V2658" t="str">
        <f t="shared" si="336"/>
        <v xml:space="preserve"> </v>
      </c>
      <c r="W2658" s="21" t="str">
        <f t="shared" si="337"/>
        <v xml:space="preserve"> </v>
      </c>
      <c r="X2658" s="21">
        <f t="shared" si="338"/>
        <v>152</v>
      </c>
    </row>
    <row r="2659" spans="1:24" ht="43.2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331"/>
        <v>42585.0625</v>
      </c>
      <c r="K2659">
        <v>1467325053</v>
      </c>
      <c r="L2659" s="10">
        <f t="shared" si="332"/>
        <v>42551.928854166668</v>
      </c>
      <c r="M2659" s="11">
        <f t="shared" si="333"/>
        <v>33.133645833331684</v>
      </c>
      <c r="N2659" t="b">
        <v>0</v>
      </c>
      <c r="O2659" s="9">
        <f t="shared" si="334"/>
        <v>0.18737933333333334</v>
      </c>
      <c r="P2659" s="14">
        <f t="shared" si="335"/>
        <v>95.277627118644077</v>
      </c>
      <c r="Q2659" s="14" t="s">
        <v>8323</v>
      </c>
      <c r="R2659" s="14" t="s">
        <v>8359</v>
      </c>
      <c r="S2659">
        <v>59</v>
      </c>
      <c r="T2659" t="b">
        <v>0</v>
      </c>
      <c r="U2659" t="s">
        <v>8301</v>
      </c>
      <c r="V2659" t="str">
        <f t="shared" si="336"/>
        <v xml:space="preserve"> </v>
      </c>
      <c r="W2659" s="21" t="str">
        <f t="shared" si="337"/>
        <v xml:space="preserve"> </v>
      </c>
      <c r="X2659" s="21">
        <f t="shared" si="338"/>
        <v>59</v>
      </c>
    </row>
    <row r="2660" spans="1:24" ht="43.2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331"/>
        <v>42581.884189814817</v>
      </c>
      <c r="K2660">
        <v>1467321194</v>
      </c>
      <c r="L2660" s="10">
        <f t="shared" si="332"/>
        <v>42551.884189814817</v>
      </c>
      <c r="M2660" s="11">
        <f t="shared" si="333"/>
        <v>30</v>
      </c>
      <c r="N2660" t="b">
        <v>0</v>
      </c>
      <c r="O2660" s="9">
        <f t="shared" si="334"/>
        <v>9.2857142857142856E-4</v>
      </c>
      <c r="P2660" s="14">
        <f t="shared" si="335"/>
        <v>22.75</v>
      </c>
      <c r="Q2660" s="14" t="s">
        <v>8323</v>
      </c>
      <c r="R2660" s="14" t="s">
        <v>8359</v>
      </c>
      <c r="S2660">
        <v>4</v>
      </c>
      <c r="T2660" t="b">
        <v>0</v>
      </c>
      <c r="U2660" t="s">
        <v>8301</v>
      </c>
      <c r="V2660" t="str">
        <f t="shared" si="336"/>
        <v xml:space="preserve"> </v>
      </c>
      <c r="W2660" s="21" t="str">
        <f t="shared" si="337"/>
        <v xml:space="preserve"> </v>
      </c>
      <c r="X2660" s="21">
        <f t="shared" si="338"/>
        <v>4</v>
      </c>
    </row>
    <row r="2661" spans="1:24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331"/>
        <v>42112.069560185191</v>
      </c>
      <c r="K2661">
        <v>1426729210</v>
      </c>
      <c r="L2661" s="10">
        <f t="shared" si="332"/>
        <v>42082.069560185191</v>
      </c>
      <c r="M2661" s="11">
        <f t="shared" si="333"/>
        <v>30</v>
      </c>
      <c r="N2661" t="b">
        <v>0</v>
      </c>
      <c r="O2661" s="9">
        <f t="shared" si="334"/>
        <v>2.720408163265306E-2</v>
      </c>
      <c r="P2661" s="14">
        <f t="shared" si="335"/>
        <v>133.30000000000001</v>
      </c>
      <c r="Q2661" s="14" t="s">
        <v>8323</v>
      </c>
      <c r="R2661" s="14" t="s">
        <v>8359</v>
      </c>
      <c r="S2661">
        <v>10</v>
      </c>
      <c r="T2661" t="b">
        <v>0</v>
      </c>
      <c r="U2661" t="s">
        <v>8301</v>
      </c>
      <c r="V2661" t="str">
        <f t="shared" si="336"/>
        <v xml:space="preserve"> </v>
      </c>
      <c r="W2661" s="21" t="str">
        <f t="shared" si="337"/>
        <v xml:space="preserve"> </v>
      </c>
      <c r="X2661" s="21">
        <f t="shared" si="338"/>
        <v>10</v>
      </c>
    </row>
    <row r="2662" spans="1:24" ht="57.6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331"/>
        <v>42332.754837962959</v>
      </c>
      <c r="K2662">
        <v>1443200818</v>
      </c>
      <c r="L2662" s="10">
        <f t="shared" si="332"/>
        <v>42272.713171296295</v>
      </c>
      <c r="M2662" s="11">
        <f t="shared" si="333"/>
        <v>60.041666666664241</v>
      </c>
      <c r="N2662" t="b">
        <v>0</v>
      </c>
      <c r="O2662" s="9">
        <f t="shared" si="334"/>
        <v>9.5E-4</v>
      </c>
      <c r="P2662" s="14">
        <f t="shared" si="335"/>
        <v>3.8</v>
      </c>
      <c r="Q2662" s="14" t="s">
        <v>8323</v>
      </c>
      <c r="R2662" s="14" t="s">
        <v>8359</v>
      </c>
      <c r="S2662">
        <v>5</v>
      </c>
      <c r="T2662" t="b">
        <v>0</v>
      </c>
      <c r="U2662" t="s">
        <v>8301</v>
      </c>
      <c r="V2662" t="str">
        <f t="shared" si="336"/>
        <v xml:space="preserve"> </v>
      </c>
      <c r="W2662" s="21" t="str">
        <f t="shared" si="337"/>
        <v xml:space="preserve"> </v>
      </c>
      <c r="X2662" s="21">
        <f t="shared" si="338"/>
        <v>5</v>
      </c>
    </row>
    <row r="2663" spans="1:24" ht="43.2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331"/>
        <v>41572.958449074074</v>
      </c>
      <c r="K2663">
        <v>1380150010</v>
      </c>
      <c r="L2663" s="10">
        <f t="shared" si="332"/>
        <v>41542.958449074074</v>
      </c>
      <c r="M2663" s="11">
        <f t="shared" si="333"/>
        <v>30</v>
      </c>
      <c r="N2663" t="b">
        <v>0</v>
      </c>
      <c r="O2663" s="9">
        <f t="shared" si="334"/>
        <v>1.0289999999999999</v>
      </c>
      <c r="P2663" s="14">
        <f t="shared" si="335"/>
        <v>85.75</v>
      </c>
      <c r="Q2663" s="14" t="s">
        <v>8323</v>
      </c>
      <c r="R2663" s="14" t="s">
        <v>8360</v>
      </c>
      <c r="S2663">
        <v>60</v>
      </c>
      <c r="T2663" t="b">
        <v>1</v>
      </c>
      <c r="U2663" t="s">
        <v>8302</v>
      </c>
      <c r="V2663">
        <f t="shared" si="336"/>
        <v>60</v>
      </c>
      <c r="W2663" s="21" t="str">
        <f t="shared" si="337"/>
        <v xml:space="preserve"> </v>
      </c>
      <c r="X2663" s="21" t="str">
        <f t="shared" si="338"/>
        <v xml:space="preserve"> </v>
      </c>
    </row>
    <row r="2664" spans="1:24" ht="43.2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331"/>
        <v>42237.746678240743</v>
      </c>
      <c r="K2664">
        <v>1437587713</v>
      </c>
      <c r="L2664" s="10">
        <f t="shared" si="332"/>
        <v>42207.746678240743</v>
      </c>
      <c r="M2664" s="11">
        <f t="shared" si="333"/>
        <v>30</v>
      </c>
      <c r="N2664" t="b">
        <v>0</v>
      </c>
      <c r="O2664" s="9">
        <f t="shared" si="334"/>
        <v>1.0680000000000001</v>
      </c>
      <c r="P2664" s="14">
        <f t="shared" si="335"/>
        <v>267</v>
      </c>
      <c r="Q2664" s="14" t="s">
        <v>8323</v>
      </c>
      <c r="R2664" s="14" t="s">
        <v>8360</v>
      </c>
      <c r="S2664">
        <v>80</v>
      </c>
      <c r="T2664" t="b">
        <v>1</v>
      </c>
      <c r="U2664" t="s">
        <v>8302</v>
      </c>
      <c r="V2664">
        <f t="shared" si="336"/>
        <v>80</v>
      </c>
      <c r="W2664" s="21" t="str">
        <f t="shared" si="337"/>
        <v xml:space="preserve"> </v>
      </c>
      <c r="X2664" s="21" t="str">
        <f t="shared" si="338"/>
        <v xml:space="preserve"> </v>
      </c>
    </row>
    <row r="2665" spans="1:24" ht="43.2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331"/>
        <v>42251.625</v>
      </c>
      <c r="K2665">
        <v>1438873007</v>
      </c>
      <c r="L2665" s="10">
        <f t="shared" si="332"/>
        <v>42222.622766203705</v>
      </c>
      <c r="M2665" s="11">
        <f t="shared" si="333"/>
        <v>29.002233796294604</v>
      </c>
      <c r="N2665" t="b">
        <v>0</v>
      </c>
      <c r="O2665" s="9">
        <f t="shared" si="334"/>
        <v>1.0459624999999999</v>
      </c>
      <c r="P2665" s="14">
        <f t="shared" si="335"/>
        <v>373.55803571428572</v>
      </c>
      <c r="Q2665" s="14" t="s">
        <v>8323</v>
      </c>
      <c r="R2665" s="14" t="s">
        <v>8360</v>
      </c>
      <c r="S2665">
        <v>56</v>
      </c>
      <c r="T2665" t="b">
        <v>1</v>
      </c>
      <c r="U2665" t="s">
        <v>8302</v>
      </c>
      <c r="V2665">
        <f t="shared" si="336"/>
        <v>56</v>
      </c>
      <c r="W2665" s="21" t="str">
        <f t="shared" si="337"/>
        <v xml:space="preserve"> </v>
      </c>
      <c r="X2665" s="21" t="str">
        <f t="shared" si="338"/>
        <v xml:space="preserve"> </v>
      </c>
    </row>
    <row r="2666" spans="1:24" ht="43.2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331"/>
        <v>42347.290972222225</v>
      </c>
      <c r="K2666">
        <v>1446683797</v>
      </c>
      <c r="L2666" s="10">
        <f t="shared" si="332"/>
        <v>42313.02542824074</v>
      </c>
      <c r="M2666" s="11">
        <f t="shared" si="333"/>
        <v>34.26554398148437</v>
      </c>
      <c r="N2666" t="b">
        <v>0</v>
      </c>
      <c r="O2666" s="9">
        <f t="shared" si="334"/>
        <v>1.0342857142857143</v>
      </c>
      <c r="P2666" s="14">
        <f t="shared" si="335"/>
        <v>174.03846153846155</v>
      </c>
      <c r="Q2666" s="14" t="s">
        <v>8323</v>
      </c>
      <c r="R2666" s="14" t="s">
        <v>8360</v>
      </c>
      <c r="S2666">
        <v>104</v>
      </c>
      <c r="T2666" t="b">
        <v>1</v>
      </c>
      <c r="U2666" t="s">
        <v>8302</v>
      </c>
      <c r="V2666">
        <f t="shared" si="336"/>
        <v>104</v>
      </c>
      <c r="W2666" s="21" t="str">
        <f t="shared" si="337"/>
        <v xml:space="preserve"> </v>
      </c>
      <c r="X2666" s="21" t="str">
        <f t="shared" si="338"/>
        <v xml:space="preserve"> </v>
      </c>
    </row>
    <row r="2667" spans="1:24" ht="43.2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331"/>
        <v>42128.895532407405</v>
      </c>
      <c r="K2667">
        <v>1426886974</v>
      </c>
      <c r="L2667" s="10">
        <f t="shared" si="332"/>
        <v>42083.895532407405</v>
      </c>
      <c r="M2667" s="11">
        <f t="shared" si="333"/>
        <v>45</v>
      </c>
      <c r="N2667" t="b">
        <v>0</v>
      </c>
      <c r="O2667" s="9">
        <f t="shared" si="334"/>
        <v>1.2314285714285715</v>
      </c>
      <c r="P2667" s="14">
        <f t="shared" si="335"/>
        <v>93.695652173913047</v>
      </c>
      <c r="Q2667" s="14" t="s">
        <v>8323</v>
      </c>
      <c r="R2667" s="14" t="s">
        <v>8360</v>
      </c>
      <c r="S2667">
        <v>46</v>
      </c>
      <c r="T2667" t="b">
        <v>1</v>
      </c>
      <c r="U2667" t="s">
        <v>8302</v>
      </c>
      <c r="V2667">
        <f t="shared" si="336"/>
        <v>46</v>
      </c>
      <c r="W2667" s="21" t="str">
        <f t="shared" si="337"/>
        <v xml:space="preserve"> </v>
      </c>
      <c r="X2667" s="21" t="str">
        <f t="shared" si="338"/>
        <v xml:space="preserve"> </v>
      </c>
    </row>
    <row r="2668" spans="1:24" ht="43.2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331"/>
        <v>42272.875</v>
      </c>
      <c r="K2668">
        <v>1440008439</v>
      </c>
      <c r="L2668" s="10">
        <f t="shared" si="332"/>
        <v>42235.764340277776</v>
      </c>
      <c r="M2668" s="11">
        <f t="shared" si="333"/>
        <v>37.110659722224227</v>
      </c>
      <c r="N2668" t="b">
        <v>0</v>
      </c>
      <c r="O2668" s="9">
        <f t="shared" si="334"/>
        <v>1.592951</v>
      </c>
      <c r="P2668" s="14">
        <f t="shared" si="335"/>
        <v>77.327718446601949</v>
      </c>
      <c r="Q2668" s="14" t="s">
        <v>8323</v>
      </c>
      <c r="R2668" s="14" t="s">
        <v>8360</v>
      </c>
      <c r="S2668">
        <v>206</v>
      </c>
      <c r="T2668" t="b">
        <v>1</v>
      </c>
      <c r="U2668" t="s">
        <v>8302</v>
      </c>
      <c r="V2668">
        <f t="shared" si="336"/>
        <v>206</v>
      </c>
      <c r="W2668" s="21" t="str">
        <f t="shared" si="337"/>
        <v xml:space="preserve"> </v>
      </c>
      <c r="X2668" s="21" t="str">
        <f t="shared" si="338"/>
        <v xml:space="preserve"> </v>
      </c>
    </row>
    <row r="2669" spans="1:24" ht="57.6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331"/>
        <v>42410.926111111112</v>
      </c>
      <c r="K2669">
        <v>1452550416</v>
      </c>
      <c r="L2669" s="10">
        <f t="shared" si="332"/>
        <v>42380.926111111112</v>
      </c>
      <c r="M2669" s="11">
        <f t="shared" si="333"/>
        <v>30</v>
      </c>
      <c r="N2669" t="b">
        <v>0</v>
      </c>
      <c r="O2669" s="9">
        <f t="shared" si="334"/>
        <v>1.1066666666666667</v>
      </c>
      <c r="P2669" s="14">
        <f t="shared" si="335"/>
        <v>92.222222222222229</v>
      </c>
      <c r="Q2669" s="14" t="s">
        <v>8323</v>
      </c>
      <c r="R2669" s="14" t="s">
        <v>8360</v>
      </c>
      <c r="S2669">
        <v>18</v>
      </c>
      <c r="T2669" t="b">
        <v>1</v>
      </c>
      <c r="U2669" t="s">
        <v>8302</v>
      </c>
      <c r="V2669">
        <f t="shared" si="336"/>
        <v>18</v>
      </c>
      <c r="W2669" s="21" t="str">
        <f t="shared" si="337"/>
        <v xml:space="preserve"> </v>
      </c>
      <c r="X2669" s="21" t="str">
        <f t="shared" si="338"/>
        <v xml:space="preserve"> </v>
      </c>
    </row>
    <row r="2670" spans="1:24" ht="28.8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331"/>
        <v>42317.60555555555</v>
      </c>
      <c r="K2670">
        <v>1443449265</v>
      </c>
      <c r="L2670" s="10">
        <f t="shared" si="332"/>
        <v>42275.588715277772</v>
      </c>
      <c r="M2670" s="11">
        <f t="shared" si="333"/>
        <v>42.016840277778101</v>
      </c>
      <c r="N2670" t="b">
        <v>0</v>
      </c>
      <c r="O2670" s="9">
        <f t="shared" si="334"/>
        <v>1.7070000000000001</v>
      </c>
      <c r="P2670" s="14">
        <f t="shared" si="335"/>
        <v>60.964285714285715</v>
      </c>
      <c r="Q2670" s="14" t="s">
        <v>8323</v>
      </c>
      <c r="R2670" s="14" t="s">
        <v>8360</v>
      </c>
      <c r="S2670">
        <v>28</v>
      </c>
      <c r="T2670" t="b">
        <v>1</v>
      </c>
      <c r="U2670" t="s">
        <v>8302</v>
      </c>
      <c r="V2670">
        <f t="shared" si="336"/>
        <v>28</v>
      </c>
      <c r="W2670" s="21" t="str">
        <f t="shared" si="337"/>
        <v xml:space="preserve"> </v>
      </c>
      <c r="X2670" s="21" t="str">
        <f t="shared" si="338"/>
        <v xml:space="preserve"> </v>
      </c>
    </row>
    <row r="2671" spans="1:24" ht="43.2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331"/>
        <v>42379.035833333335</v>
      </c>
      <c r="K2671">
        <v>1447203096</v>
      </c>
      <c r="L2671" s="10">
        <f t="shared" si="332"/>
        <v>42319.035833333335</v>
      </c>
      <c r="M2671" s="11">
        <f t="shared" si="333"/>
        <v>60</v>
      </c>
      <c r="N2671" t="b">
        <v>0</v>
      </c>
      <c r="O2671" s="9">
        <f t="shared" si="334"/>
        <v>1.25125</v>
      </c>
      <c r="P2671" s="14">
        <f t="shared" si="335"/>
        <v>91</v>
      </c>
      <c r="Q2671" s="14" t="s">
        <v>8323</v>
      </c>
      <c r="R2671" s="14" t="s">
        <v>8360</v>
      </c>
      <c r="S2671">
        <v>11</v>
      </c>
      <c r="T2671" t="b">
        <v>1</v>
      </c>
      <c r="U2671" t="s">
        <v>8302</v>
      </c>
      <c r="V2671">
        <f t="shared" si="336"/>
        <v>11</v>
      </c>
      <c r="W2671" s="21" t="str">
        <f t="shared" si="337"/>
        <v xml:space="preserve"> </v>
      </c>
      <c r="X2671" s="21" t="str">
        <f t="shared" si="338"/>
        <v xml:space="preserve"> </v>
      </c>
    </row>
    <row r="2672" spans="1:24" ht="43.2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331"/>
        <v>41849.020601851851</v>
      </c>
      <c r="K2672">
        <v>1404174580</v>
      </c>
      <c r="L2672" s="10">
        <f t="shared" si="332"/>
        <v>41821.020601851851</v>
      </c>
      <c r="M2672" s="11">
        <f t="shared" si="333"/>
        <v>28</v>
      </c>
      <c r="N2672" t="b">
        <v>1</v>
      </c>
      <c r="O2672" s="9">
        <f t="shared" si="334"/>
        <v>6.4158609339642042E-2</v>
      </c>
      <c r="P2672" s="14">
        <f t="shared" si="335"/>
        <v>41.583333333333336</v>
      </c>
      <c r="Q2672" s="14" t="s">
        <v>8323</v>
      </c>
      <c r="R2672" s="14" t="s">
        <v>8360</v>
      </c>
      <c r="S2672">
        <v>60</v>
      </c>
      <c r="T2672" t="b">
        <v>0</v>
      </c>
      <c r="U2672" t="s">
        <v>8302</v>
      </c>
      <c r="V2672" t="str">
        <f t="shared" si="336"/>
        <v xml:space="preserve"> </v>
      </c>
      <c r="W2672" s="21">
        <f t="shared" si="337"/>
        <v>60</v>
      </c>
      <c r="X2672" s="21" t="str">
        <f t="shared" si="338"/>
        <v xml:space="preserve"> </v>
      </c>
    </row>
    <row r="2673" spans="1:24" ht="43.2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331"/>
        <v>41992.818055555559</v>
      </c>
      <c r="K2673">
        <v>1416419916</v>
      </c>
      <c r="L2673" s="10">
        <f t="shared" si="332"/>
        <v>41962.749027777783</v>
      </c>
      <c r="M2673" s="11">
        <f t="shared" si="333"/>
        <v>30.069027777775773</v>
      </c>
      <c r="N2673" t="b">
        <v>1</v>
      </c>
      <c r="O2673" s="9">
        <f t="shared" si="334"/>
        <v>0.11344</v>
      </c>
      <c r="P2673" s="14">
        <f t="shared" si="335"/>
        <v>33.761904761904759</v>
      </c>
      <c r="Q2673" s="14" t="s">
        <v>8323</v>
      </c>
      <c r="R2673" s="14" t="s">
        <v>8360</v>
      </c>
      <c r="S2673">
        <v>84</v>
      </c>
      <c r="T2673" t="b">
        <v>0</v>
      </c>
      <c r="U2673" t="s">
        <v>8302</v>
      </c>
      <c r="V2673" t="str">
        <f t="shared" si="336"/>
        <v xml:space="preserve"> </v>
      </c>
      <c r="W2673" s="21">
        <f t="shared" si="337"/>
        <v>84</v>
      </c>
      <c r="X2673" s="21" t="str">
        <f t="shared" si="338"/>
        <v xml:space="preserve"> </v>
      </c>
    </row>
    <row r="2674" spans="1:24" ht="43.2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331"/>
        <v>42366.25</v>
      </c>
      <c r="K2674">
        <v>1449436390</v>
      </c>
      <c r="L2674" s="10">
        <f t="shared" si="332"/>
        <v>42344.884143518517</v>
      </c>
      <c r="M2674" s="11">
        <f t="shared" si="333"/>
        <v>21.365856481483206</v>
      </c>
      <c r="N2674" t="b">
        <v>1</v>
      </c>
      <c r="O2674" s="9">
        <f t="shared" si="334"/>
        <v>0.33189999999999997</v>
      </c>
      <c r="P2674" s="14">
        <f t="shared" si="335"/>
        <v>70.61702127659575</v>
      </c>
      <c r="Q2674" s="14" t="s">
        <v>8323</v>
      </c>
      <c r="R2674" s="14" t="s">
        <v>8360</v>
      </c>
      <c r="S2674">
        <v>47</v>
      </c>
      <c r="T2674" t="b">
        <v>0</v>
      </c>
      <c r="U2674" t="s">
        <v>8302</v>
      </c>
      <c r="V2674" t="str">
        <f t="shared" si="336"/>
        <v xml:space="preserve"> </v>
      </c>
      <c r="W2674" s="21">
        <f t="shared" si="337"/>
        <v>47</v>
      </c>
      <c r="X2674" s="21" t="str">
        <f t="shared" si="338"/>
        <v xml:space="preserve"> </v>
      </c>
    </row>
    <row r="2675" spans="1:24" ht="43.2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331"/>
        <v>41941.947916666664</v>
      </c>
      <c r="K2675">
        <v>1412081999</v>
      </c>
      <c r="L2675" s="10">
        <f t="shared" si="332"/>
        <v>41912.541655092595</v>
      </c>
      <c r="M2675" s="11">
        <f t="shared" si="333"/>
        <v>29.406261574069504</v>
      </c>
      <c r="N2675" t="b">
        <v>1</v>
      </c>
      <c r="O2675" s="9">
        <f t="shared" si="334"/>
        <v>0.27579999999999999</v>
      </c>
      <c r="P2675" s="14">
        <f t="shared" si="335"/>
        <v>167.15151515151516</v>
      </c>
      <c r="Q2675" s="14" t="s">
        <v>8323</v>
      </c>
      <c r="R2675" s="14" t="s">
        <v>8360</v>
      </c>
      <c r="S2675">
        <v>66</v>
      </c>
      <c r="T2675" t="b">
        <v>0</v>
      </c>
      <c r="U2675" t="s">
        <v>8302</v>
      </c>
      <c r="V2675" t="str">
        <f t="shared" si="336"/>
        <v xml:space="preserve"> </v>
      </c>
      <c r="W2675" s="21">
        <f t="shared" si="337"/>
        <v>66</v>
      </c>
      <c r="X2675" s="21" t="str">
        <f t="shared" si="338"/>
        <v xml:space="preserve"> </v>
      </c>
    </row>
    <row r="2676" spans="1:24" ht="57.6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331"/>
        <v>42556.207638888889</v>
      </c>
      <c r="K2676">
        <v>1465398670</v>
      </c>
      <c r="L2676" s="10">
        <f t="shared" si="332"/>
        <v>42529.632754629631</v>
      </c>
      <c r="M2676" s="11">
        <f t="shared" si="333"/>
        <v>26.574884259258397</v>
      </c>
      <c r="N2676" t="b">
        <v>1</v>
      </c>
      <c r="O2676" s="9">
        <f t="shared" si="334"/>
        <v>0.62839999999999996</v>
      </c>
      <c r="P2676" s="14">
        <f t="shared" si="335"/>
        <v>128.61988304093566</v>
      </c>
      <c r="Q2676" s="14" t="s">
        <v>8323</v>
      </c>
      <c r="R2676" s="14" t="s">
        <v>8360</v>
      </c>
      <c r="S2676">
        <v>171</v>
      </c>
      <c r="T2676" t="b">
        <v>0</v>
      </c>
      <c r="U2676" t="s">
        <v>8302</v>
      </c>
      <c r="V2676" t="str">
        <f t="shared" si="336"/>
        <v xml:space="preserve"> </v>
      </c>
      <c r="W2676" s="21">
        <f t="shared" si="337"/>
        <v>171</v>
      </c>
      <c r="X2676" s="21" t="str">
        <f t="shared" si="338"/>
        <v xml:space="preserve"> </v>
      </c>
    </row>
    <row r="2677" spans="1:24" ht="57.6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331"/>
        <v>41953.899178240739</v>
      </c>
      <c r="K2677">
        <v>1413059689</v>
      </c>
      <c r="L2677" s="10">
        <f t="shared" si="332"/>
        <v>41923.857511574075</v>
      </c>
      <c r="M2677" s="11">
        <f t="shared" si="333"/>
        <v>30.041666666664241</v>
      </c>
      <c r="N2677" t="b">
        <v>1</v>
      </c>
      <c r="O2677" s="9">
        <f t="shared" si="334"/>
        <v>7.5880000000000003E-2</v>
      </c>
      <c r="P2677" s="14">
        <f t="shared" si="335"/>
        <v>65.41379310344827</v>
      </c>
      <c r="Q2677" s="14" t="s">
        <v>8323</v>
      </c>
      <c r="R2677" s="14" t="s">
        <v>8360</v>
      </c>
      <c r="S2677">
        <v>29</v>
      </c>
      <c r="T2677" t="b">
        <v>0</v>
      </c>
      <c r="U2677" t="s">
        <v>8302</v>
      </c>
      <c r="V2677" t="str">
        <f t="shared" si="336"/>
        <v xml:space="preserve"> </v>
      </c>
      <c r="W2677" s="21">
        <f t="shared" si="337"/>
        <v>29</v>
      </c>
      <c r="X2677" s="21" t="str">
        <f t="shared" si="338"/>
        <v xml:space="preserve"> </v>
      </c>
    </row>
    <row r="2678" spans="1:24" ht="43.2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331"/>
        <v>42512.624699074076</v>
      </c>
      <c r="K2678">
        <v>1461337174</v>
      </c>
      <c r="L2678" s="10">
        <f t="shared" si="332"/>
        <v>42482.624699074076</v>
      </c>
      <c r="M2678" s="11">
        <f t="shared" si="333"/>
        <v>30</v>
      </c>
      <c r="N2678" t="b">
        <v>0</v>
      </c>
      <c r="O2678" s="9">
        <f t="shared" si="334"/>
        <v>0.50380952380952382</v>
      </c>
      <c r="P2678" s="14">
        <f t="shared" si="335"/>
        <v>117.55555555555556</v>
      </c>
      <c r="Q2678" s="14" t="s">
        <v>8323</v>
      </c>
      <c r="R2678" s="14" t="s">
        <v>8360</v>
      </c>
      <c r="S2678">
        <v>9</v>
      </c>
      <c r="T2678" t="b">
        <v>0</v>
      </c>
      <c r="U2678" t="s">
        <v>8302</v>
      </c>
      <c r="V2678" t="str">
        <f t="shared" si="336"/>
        <v xml:space="preserve"> </v>
      </c>
      <c r="W2678" s="21">
        <f t="shared" si="337"/>
        <v>9</v>
      </c>
      <c r="X2678" s="21" t="str">
        <f t="shared" si="338"/>
        <v xml:space="preserve"> </v>
      </c>
    </row>
    <row r="2679" spans="1:24" ht="43.2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331"/>
        <v>41823.029432870368</v>
      </c>
      <c r="K2679">
        <v>1401756143</v>
      </c>
      <c r="L2679" s="10">
        <f t="shared" si="332"/>
        <v>41793.029432870368</v>
      </c>
      <c r="M2679" s="11">
        <f t="shared" si="333"/>
        <v>30</v>
      </c>
      <c r="N2679" t="b">
        <v>0</v>
      </c>
      <c r="O2679" s="9">
        <f t="shared" si="334"/>
        <v>0.17512820512820512</v>
      </c>
      <c r="P2679" s="14">
        <f t="shared" si="335"/>
        <v>126.48148148148148</v>
      </c>
      <c r="Q2679" s="14" t="s">
        <v>8323</v>
      </c>
      <c r="R2679" s="14" t="s">
        <v>8360</v>
      </c>
      <c r="S2679">
        <v>27</v>
      </c>
      <c r="T2679" t="b">
        <v>0</v>
      </c>
      <c r="U2679" t="s">
        <v>8302</v>
      </c>
      <c r="V2679" t="str">
        <f t="shared" si="336"/>
        <v xml:space="preserve"> </v>
      </c>
      <c r="W2679" s="21">
        <f t="shared" si="337"/>
        <v>27</v>
      </c>
      <c r="X2679" s="21" t="str">
        <f t="shared" si="338"/>
        <v xml:space="preserve"> </v>
      </c>
    </row>
    <row r="2680" spans="1:24" ht="43.2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331"/>
        <v>42271.798206018517</v>
      </c>
      <c r="K2680">
        <v>1440529765</v>
      </c>
      <c r="L2680" s="10">
        <f t="shared" si="332"/>
        <v>42241.798206018517</v>
      </c>
      <c r="M2680" s="11">
        <f t="shared" si="333"/>
        <v>30</v>
      </c>
      <c r="N2680" t="b">
        <v>0</v>
      </c>
      <c r="O2680" s="9">
        <f t="shared" si="334"/>
        <v>1.3750000000000001E-4</v>
      </c>
      <c r="P2680" s="14">
        <f t="shared" si="335"/>
        <v>550</v>
      </c>
      <c r="Q2680" s="14" t="s">
        <v>8323</v>
      </c>
      <c r="R2680" s="14" t="s">
        <v>8360</v>
      </c>
      <c r="S2680">
        <v>2</v>
      </c>
      <c r="T2680" t="b">
        <v>0</v>
      </c>
      <c r="U2680" t="s">
        <v>8302</v>
      </c>
      <c r="V2680" t="str">
        <f t="shared" si="336"/>
        <v xml:space="preserve"> </v>
      </c>
      <c r="W2680" s="21">
        <f t="shared" si="337"/>
        <v>2</v>
      </c>
      <c r="X2680" s="21" t="str">
        <f t="shared" si="338"/>
        <v xml:space="preserve"> </v>
      </c>
    </row>
    <row r="2681" spans="1:24" ht="57.6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331"/>
        <v>42063.001087962963</v>
      </c>
      <c r="K2681">
        <v>1422489694</v>
      </c>
      <c r="L2681" s="10">
        <f t="shared" si="332"/>
        <v>42033.001087962963</v>
      </c>
      <c r="M2681" s="11">
        <f t="shared" si="333"/>
        <v>30</v>
      </c>
      <c r="N2681" t="b">
        <v>0</v>
      </c>
      <c r="O2681" s="9">
        <f t="shared" si="334"/>
        <v>3.3E-3</v>
      </c>
      <c r="P2681" s="14">
        <f t="shared" si="335"/>
        <v>44</v>
      </c>
      <c r="Q2681" s="14" t="s">
        <v>8323</v>
      </c>
      <c r="R2681" s="14" t="s">
        <v>8360</v>
      </c>
      <c r="S2681">
        <v>3</v>
      </c>
      <c r="T2681" t="b">
        <v>0</v>
      </c>
      <c r="U2681" t="s">
        <v>8302</v>
      </c>
      <c r="V2681" t="str">
        <f t="shared" si="336"/>
        <v xml:space="preserve"> </v>
      </c>
      <c r="W2681" s="21">
        <f t="shared" si="337"/>
        <v>3</v>
      </c>
      <c r="X2681" s="21" t="str">
        <f t="shared" si="338"/>
        <v xml:space="preserve"> </v>
      </c>
    </row>
    <row r="2682" spans="1:24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331"/>
        <v>42466.170034722221</v>
      </c>
      <c r="K2682">
        <v>1457327091</v>
      </c>
      <c r="L2682" s="10">
        <f t="shared" si="332"/>
        <v>42436.211701388893</v>
      </c>
      <c r="M2682" s="11">
        <f t="shared" si="333"/>
        <v>29.958333333328483</v>
      </c>
      <c r="N2682" t="b">
        <v>0</v>
      </c>
      <c r="O2682" s="9">
        <f t="shared" si="334"/>
        <v>8.6250000000000007E-3</v>
      </c>
      <c r="P2682" s="14">
        <f t="shared" si="335"/>
        <v>69</v>
      </c>
      <c r="Q2682" s="14" t="s">
        <v>8323</v>
      </c>
      <c r="R2682" s="14" t="s">
        <v>8360</v>
      </c>
      <c r="S2682">
        <v>4</v>
      </c>
      <c r="T2682" t="b">
        <v>0</v>
      </c>
      <c r="U2682" t="s">
        <v>8302</v>
      </c>
      <c r="V2682" t="str">
        <f t="shared" si="336"/>
        <v xml:space="preserve"> </v>
      </c>
      <c r="W2682" s="21">
        <f t="shared" si="337"/>
        <v>4</v>
      </c>
      <c r="X2682" s="21" t="str">
        <f t="shared" si="338"/>
        <v xml:space="preserve"> </v>
      </c>
    </row>
    <row r="2683" spans="1:24" ht="43.2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331"/>
        <v>41830.895254629628</v>
      </c>
      <c r="K2683">
        <v>1402867750</v>
      </c>
      <c r="L2683" s="10">
        <f t="shared" si="332"/>
        <v>41805.895254629628</v>
      </c>
      <c r="M2683" s="11">
        <f t="shared" si="333"/>
        <v>25</v>
      </c>
      <c r="N2683" t="b">
        <v>0</v>
      </c>
      <c r="O2683" s="9">
        <f t="shared" si="334"/>
        <v>6.875E-3</v>
      </c>
      <c r="P2683" s="14">
        <f t="shared" si="335"/>
        <v>27.5</v>
      </c>
      <c r="Q2683" s="14" t="s">
        <v>8340</v>
      </c>
      <c r="R2683" s="14" t="s">
        <v>8341</v>
      </c>
      <c r="S2683">
        <v>2</v>
      </c>
      <c r="T2683" t="b">
        <v>0</v>
      </c>
      <c r="U2683" t="s">
        <v>8284</v>
      </c>
      <c r="V2683" t="str">
        <f t="shared" si="336"/>
        <v xml:space="preserve"> </v>
      </c>
      <c r="W2683" s="21">
        <f t="shared" si="337"/>
        <v>2</v>
      </c>
      <c r="X2683" s="21" t="str">
        <f t="shared" si="338"/>
        <v xml:space="preserve"> </v>
      </c>
    </row>
    <row r="2684" spans="1:24" ht="43.2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331"/>
        <v>41965.249305555553</v>
      </c>
      <c r="K2684">
        <v>1413838540</v>
      </c>
      <c r="L2684" s="10">
        <f t="shared" si="332"/>
        <v>41932.871990740743</v>
      </c>
      <c r="M2684" s="11">
        <f t="shared" si="333"/>
        <v>32.377314814810234</v>
      </c>
      <c r="N2684" t="b">
        <v>0</v>
      </c>
      <c r="O2684" s="9">
        <f t="shared" si="334"/>
        <v>0.28299999999999997</v>
      </c>
      <c r="P2684" s="14">
        <f t="shared" si="335"/>
        <v>84.9</v>
      </c>
      <c r="Q2684" s="14" t="s">
        <v>8340</v>
      </c>
      <c r="R2684" s="14" t="s">
        <v>8341</v>
      </c>
      <c r="S2684">
        <v>20</v>
      </c>
      <c r="T2684" t="b">
        <v>0</v>
      </c>
      <c r="U2684" t="s">
        <v>8284</v>
      </c>
      <c r="V2684" t="str">
        <f t="shared" si="336"/>
        <v xml:space="preserve"> </v>
      </c>
      <c r="W2684" s="21">
        <f t="shared" si="337"/>
        <v>20</v>
      </c>
      <c r="X2684" s="21" t="str">
        <f t="shared" si="338"/>
        <v xml:space="preserve"> </v>
      </c>
    </row>
    <row r="2685" spans="1:24" ht="43.2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331"/>
        <v>42064.75509259259</v>
      </c>
      <c r="K2685">
        <v>1422641240</v>
      </c>
      <c r="L2685" s="10">
        <f t="shared" si="332"/>
        <v>42034.75509259259</v>
      </c>
      <c r="M2685" s="11">
        <f t="shared" si="333"/>
        <v>30</v>
      </c>
      <c r="N2685" t="b">
        <v>0</v>
      </c>
      <c r="O2685" s="9">
        <f t="shared" si="334"/>
        <v>2.3999999999999998E-3</v>
      </c>
      <c r="P2685" s="14">
        <f t="shared" si="335"/>
        <v>12</v>
      </c>
      <c r="Q2685" s="14" t="s">
        <v>8340</v>
      </c>
      <c r="R2685" s="14" t="s">
        <v>8341</v>
      </c>
      <c r="S2685">
        <v>3</v>
      </c>
      <c r="T2685" t="b">
        <v>0</v>
      </c>
      <c r="U2685" t="s">
        <v>8284</v>
      </c>
      <c r="V2685" t="str">
        <f t="shared" si="336"/>
        <v xml:space="preserve"> </v>
      </c>
      <c r="W2685" s="21">
        <f t="shared" si="337"/>
        <v>3</v>
      </c>
      <c r="X2685" s="21" t="str">
        <f t="shared" si="338"/>
        <v xml:space="preserve"> </v>
      </c>
    </row>
    <row r="2686" spans="1:24" ht="43.2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331"/>
        <v>41860.914641203701</v>
      </c>
      <c r="K2686">
        <v>1404165425</v>
      </c>
      <c r="L2686" s="10">
        <f t="shared" si="332"/>
        <v>41820.914641203701</v>
      </c>
      <c r="M2686" s="11">
        <f t="shared" si="333"/>
        <v>40</v>
      </c>
      <c r="N2686" t="b">
        <v>0</v>
      </c>
      <c r="O2686" s="9">
        <f t="shared" si="334"/>
        <v>1.1428571428571429E-2</v>
      </c>
      <c r="P2686" s="14">
        <f t="shared" si="335"/>
        <v>200</v>
      </c>
      <c r="Q2686" s="14" t="s">
        <v>8340</v>
      </c>
      <c r="R2686" s="14" t="s">
        <v>8341</v>
      </c>
      <c r="S2686">
        <v>4</v>
      </c>
      <c r="T2686" t="b">
        <v>0</v>
      </c>
      <c r="U2686" t="s">
        <v>8284</v>
      </c>
      <c r="V2686" t="str">
        <f t="shared" si="336"/>
        <v xml:space="preserve"> </v>
      </c>
      <c r="W2686" s="21">
        <f t="shared" si="337"/>
        <v>4</v>
      </c>
      <c r="X2686" s="21" t="str">
        <f t="shared" si="338"/>
        <v xml:space="preserve"> </v>
      </c>
    </row>
    <row r="2687" spans="1:24" ht="43.2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331"/>
        <v>42121.654282407413</v>
      </c>
      <c r="K2687">
        <v>1424968930</v>
      </c>
      <c r="L2687" s="10">
        <f t="shared" si="332"/>
        <v>42061.69594907407</v>
      </c>
      <c r="M2687" s="11">
        <f t="shared" si="333"/>
        <v>59.958333333343035</v>
      </c>
      <c r="N2687" t="b">
        <v>0</v>
      </c>
      <c r="O2687" s="9">
        <f t="shared" si="334"/>
        <v>2.0000000000000001E-4</v>
      </c>
      <c r="P2687" s="14">
        <f t="shared" si="335"/>
        <v>10</v>
      </c>
      <c r="Q2687" s="14" t="s">
        <v>8340</v>
      </c>
      <c r="R2687" s="14" t="s">
        <v>8341</v>
      </c>
      <c r="S2687">
        <v>1</v>
      </c>
      <c r="T2687" t="b">
        <v>0</v>
      </c>
      <c r="U2687" t="s">
        <v>8284</v>
      </c>
      <c r="V2687" t="str">
        <f t="shared" si="336"/>
        <v xml:space="preserve"> </v>
      </c>
      <c r="W2687" s="21">
        <f t="shared" si="337"/>
        <v>1</v>
      </c>
      <c r="X2687" s="21" t="str">
        <f t="shared" si="338"/>
        <v xml:space="preserve"> </v>
      </c>
    </row>
    <row r="2688" spans="1:24" ht="43.2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331"/>
        <v>41912.974803240737</v>
      </c>
      <c r="K2688">
        <v>1410391423</v>
      </c>
      <c r="L2688" s="10">
        <f t="shared" si="332"/>
        <v>41892.974803240737</v>
      </c>
      <c r="M2688" s="11">
        <f t="shared" si="333"/>
        <v>20</v>
      </c>
      <c r="N2688" t="b">
        <v>0</v>
      </c>
      <c r="O2688" s="9">
        <f t="shared" si="334"/>
        <v>0</v>
      </c>
      <c r="P2688" s="14">
        <f t="shared" si="335"/>
        <v>0</v>
      </c>
      <c r="Q2688" s="14" t="s">
        <v>8340</v>
      </c>
      <c r="R2688" s="14" t="s">
        <v>8341</v>
      </c>
      <c r="S2688">
        <v>0</v>
      </c>
      <c r="T2688" t="b">
        <v>0</v>
      </c>
      <c r="U2688" t="s">
        <v>8284</v>
      </c>
      <c r="V2688" t="str">
        <f t="shared" si="336"/>
        <v xml:space="preserve"> </v>
      </c>
      <c r="W2688" s="21">
        <f t="shared" si="337"/>
        <v>0</v>
      </c>
      <c r="X2688" s="21" t="str">
        <f t="shared" si="338"/>
        <v xml:space="preserve"> </v>
      </c>
    </row>
    <row r="2689" spans="1:24" ht="43.2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331"/>
        <v>42184.64025462963</v>
      </c>
      <c r="K2689">
        <v>1432999318</v>
      </c>
      <c r="L2689" s="10">
        <f t="shared" si="332"/>
        <v>42154.64025462963</v>
      </c>
      <c r="M2689" s="11">
        <f t="shared" si="333"/>
        <v>30</v>
      </c>
      <c r="N2689" t="b">
        <v>0</v>
      </c>
      <c r="O2689" s="9">
        <f t="shared" si="334"/>
        <v>0</v>
      </c>
      <c r="P2689" s="14">
        <f t="shared" si="335"/>
        <v>0</v>
      </c>
      <c r="Q2689" s="14" t="s">
        <v>8340</v>
      </c>
      <c r="R2689" s="14" t="s">
        <v>8341</v>
      </c>
      <c r="S2689">
        <v>0</v>
      </c>
      <c r="T2689" t="b">
        <v>0</v>
      </c>
      <c r="U2689" t="s">
        <v>8284</v>
      </c>
      <c r="V2689" t="str">
        <f t="shared" si="336"/>
        <v xml:space="preserve"> </v>
      </c>
      <c r="W2689" s="21">
        <f t="shared" si="337"/>
        <v>0</v>
      </c>
      <c r="X2689" s="21" t="str">
        <f t="shared" si="338"/>
        <v xml:space="preserve"> </v>
      </c>
    </row>
    <row r="2690" spans="1:24" ht="28.8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ref="J2690:J2753" si="339">(((I2690/60)/60)/24)+DATE(1970,1,1)</f>
        <v>42059.125</v>
      </c>
      <c r="K2690">
        <v>1422067870</v>
      </c>
      <c r="L2690" s="10">
        <f t="shared" ref="L2690:L2753" si="340">(((K2690/60)/60)/24)+DATE(1970,1,1)</f>
        <v>42028.118865740747</v>
      </c>
      <c r="M2690" s="11">
        <f t="shared" ref="M2690:M2753" si="341">J2690-L2690</f>
        <v>31.006134259252576</v>
      </c>
      <c r="N2690" t="b">
        <v>0</v>
      </c>
      <c r="O2690" s="9">
        <f t="shared" ref="O2690:O2753" si="342">E2690/D2690</f>
        <v>1.48E-3</v>
      </c>
      <c r="P2690" s="14">
        <f t="shared" ref="P2690:P2753" si="343">IF(E2690&gt;0,(E2690/S2690),0)</f>
        <v>5.2857142857142856</v>
      </c>
      <c r="Q2690" s="14" t="s">
        <v>8340</v>
      </c>
      <c r="R2690" s="14" t="s">
        <v>8341</v>
      </c>
      <c r="S2690">
        <v>14</v>
      </c>
      <c r="T2690" t="b">
        <v>0</v>
      </c>
      <c r="U2690" t="s">
        <v>8284</v>
      </c>
      <c r="V2690" t="str">
        <f t="shared" si="336"/>
        <v xml:space="preserve"> </v>
      </c>
      <c r="W2690" s="21">
        <f t="shared" si="337"/>
        <v>14</v>
      </c>
      <c r="X2690" s="21" t="str">
        <f t="shared" si="338"/>
        <v xml:space="preserve"> </v>
      </c>
    </row>
    <row r="2691" spans="1:24" ht="43.2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si="339"/>
        <v>42581.961689814809</v>
      </c>
      <c r="K2691">
        <v>1467327890</v>
      </c>
      <c r="L2691" s="10">
        <f t="shared" si="340"/>
        <v>42551.961689814809</v>
      </c>
      <c r="M2691" s="11">
        <f t="shared" si="341"/>
        <v>30</v>
      </c>
      <c r="N2691" t="b">
        <v>0</v>
      </c>
      <c r="O2691" s="9">
        <f t="shared" si="342"/>
        <v>2.8571428571428571E-5</v>
      </c>
      <c r="P2691" s="14">
        <f t="shared" si="343"/>
        <v>1</v>
      </c>
      <c r="Q2691" s="14" t="s">
        <v>8340</v>
      </c>
      <c r="R2691" s="14" t="s">
        <v>8341</v>
      </c>
      <c r="S2691">
        <v>1</v>
      </c>
      <c r="T2691" t="b">
        <v>0</v>
      </c>
      <c r="U2691" t="s">
        <v>8284</v>
      </c>
      <c r="V2691" t="str">
        <f t="shared" ref="V2691:V2754" si="344">IF(F2691 = "successful",S2691," ")</f>
        <v xml:space="preserve"> </v>
      </c>
      <c r="W2691" s="21">
        <f t="shared" ref="W2691:W2754" si="345">IF(F2691 = "failed",S2691," ")</f>
        <v>1</v>
      </c>
      <c r="X2691" s="21" t="str">
        <f t="shared" ref="X2691:X2754" si="346">IF(F2691 = "canceled",S2691," ")</f>
        <v xml:space="preserve"> </v>
      </c>
    </row>
    <row r="2692" spans="1:24" ht="57.6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339"/>
        <v>42158.105046296296</v>
      </c>
      <c r="K2692">
        <v>1429410676</v>
      </c>
      <c r="L2692" s="10">
        <f t="shared" si="340"/>
        <v>42113.105046296296</v>
      </c>
      <c r="M2692" s="11">
        <f t="shared" si="341"/>
        <v>45</v>
      </c>
      <c r="N2692" t="b">
        <v>0</v>
      </c>
      <c r="O2692" s="9">
        <f t="shared" si="342"/>
        <v>0.107325</v>
      </c>
      <c r="P2692" s="14">
        <f t="shared" si="343"/>
        <v>72.762711864406782</v>
      </c>
      <c r="Q2692" s="14" t="s">
        <v>8340</v>
      </c>
      <c r="R2692" s="14" t="s">
        <v>8341</v>
      </c>
      <c r="S2692">
        <v>118</v>
      </c>
      <c r="T2692" t="b">
        <v>0</v>
      </c>
      <c r="U2692" t="s">
        <v>8284</v>
      </c>
      <c r="V2692" t="str">
        <f t="shared" si="344"/>
        <v xml:space="preserve"> </v>
      </c>
      <c r="W2692" s="21">
        <f t="shared" si="345"/>
        <v>118</v>
      </c>
      <c r="X2692" s="21" t="str">
        <f t="shared" si="346"/>
        <v xml:space="preserve"> </v>
      </c>
    </row>
    <row r="2693" spans="1:24" ht="28.8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339"/>
        <v>42134.724039351851</v>
      </c>
      <c r="K2693">
        <v>1427390557</v>
      </c>
      <c r="L2693" s="10">
        <f t="shared" si="340"/>
        <v>42089.724039351851</v>
      </c>
      <c r="M2693" s="11">
        <f t="shared" si="341"/>
        <v>45</v>
      </c>
      <c r="N2693" t="b">
        <v>0</v>
      </c>
      <c r="O2693" s="9">
        <f t="shared" si="342"/>
        <v>5.3846153846153844E-4</v>
      </c>
      <c r="P2693" s="14">
        <f t="shared" si="343"/>
        <v>17.5</v>
      </c>
      <c r="Q2693" s="14" t="s">
        <v>8340</v>
      </c>
      <c r="R2693" s="14" t="s">
        <v>8341</v>
      </c>
      <c r="S2693">
        <v>2</v>
      </c>
      <c r="T2693" t="b">
        <v>0</v>
      </c>
      <c r="U2693" t="s">
        <v>8284</v>
      </c>
      <c r="V2693" t="str">
        <f t="shared" si="344"/>
        <v xml:space="preserve"> </v>
      </c>
      <c r="W2693" s="21">
        <f t="shared" si="345"/>
        <v>2</v>
      </c>
      <c r="X2693" s="21" t="str">
        <f t="shared" si="346"/>
        <v xml:space="preserve"> </v>
      </c>
    </row>
    <row r="2694" spans="1:24" ht="43.2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339"/>
        <v>42088.292361111111</v>
      </c>
      <c r="K2694">
        <v>1424678460</v>
      </c>
      <c r="L2694" s="10">
        <f t="shared" si="340"/>
        <v>42058.334027777775</v>
      </c>
      <c r="M2694" s="11">
        <f t="shared" si="341"/>
        <v>29.958333333335759</v>
      </c>
      <c r="N2694" t="b">
        <v>0</v>
      </c>
      <c r="O2694" s="9">
        <f t="shared" si="342"/>
        <v>7.1428571428571426E-3</v>
      </c>
      <c r="P2694" s="14">
        <f t="shared" si="343"/>
        <v>25</v>
      </c>
      <c r="Q2694" s="14" t="s">
        <v>8340</v>
      </c>
      <c r="R2694" s="14" t="s">
        <v>8341</v>
      </c>
      <c r="S2694">
        <v>1</v>
      </c>
      <c r="T2694" t="b">
        <v>0</v>
      </c>
      <c r="U2694" t="s">
        <v>8284</v>
      </c>
      <c r="V2694" t="str">
        <f t="shared" si="344"/>
        <v xml:space="preserve"> </v>
      </c>
      <c r="W2694" s="21">
        <f t="shared" si="345"/>
        <v>1</v>
      </c>
      <c r="X2694" s="21" t="str">
        <f t="shared" si="346"/>
        <v xml:space="preserve"> </v>
      </c>
    </row>
    <row r="2695" spans="1:24" ht="43.2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339"/>
        <v>41864.138495370367</v>
      </c>
      <c r="K2695">
        <v>1405307966</v>
      </c>
      <c r="L2695" s="10">
        <f t="shared" si="340"/>
        <v>41834.138495370367</v>
      </c>
      <c r="M2695" s="11">
        <f t="shared" si="341"/>
        <v>30</v>
      </c>
      <c r="N2695" t="b">
        <v>0</v>
      </c>
      <c r="O2695" s="9">
        <f t="shared" si="342"/>
        <v>8.0000000000000002E-3</v>
      </c>
      <c r="P2695" s="14">
        <f t="shared" si="343"/>
        <v>13.333333333333334</v>
      </c>
      <c r="Q2695" s="14" t="s">
        <v>8340</v>
      </c>
      <c r="R2695" s="14" t="s">
        <v>8341</v>
      </c>
      <c r="S2695">
        <v>3</v>
      </c>
      <c r="T2695" t="b">
        <v>0</v>
      </c>
      <c r="U2695" t="s">
        <v>8284</v>
      </c>
      <c r="V2695" t="str">
        <f t="shared" si="344"/>
        <v xml:space="preserve"> </v>
      </c>
      <c r="W2695" s="21">
        <f t="shared" si="345"/>
        <v>3</v>
      </c>
      <c r="X2695" s="21" t="str">
        <f t="shared" si="346"/>
        <v xml:space="preserve"> </v>
      </c>
    </row>
    <row r="2696" spans="1:24" ht="57.6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339"/>
        <v>41908.140497685185</v>
      </c>
      <c r="K2696">
        <v>1409109739</v>
      </c>
      <c r="L2696" s="10">
        <f t="shared" si="340"/>
        <v>41878.140497685185</v>
      </c>
      <c r="M2696" s="11">
        <f t="shared" si="341"/>
        <v>30</v>
      </c>
      <c r="N2696" t="b">
        <v>0</v>
      </c>
      <c r="O2696" s="9">
        <f t="shared" si="342"/>
        <v>3.3333333333333335E-5</v>
      </c>
      <c r="P2696" s="14">
        <f t="shared" si="343"/>
        <v>1</v>
      </c>
      <c r="Q2696" s="14" t="s">
        <v>8340</v>
      </c>
      <c r="R2696" s="14" t="s">
        <v>8341</v>
      </c>
      <c r="S2696">
        <v>1</v>
      </c>
      <c r="T2696" t="b">
        <v>0</v>
      </c>
      <c r="U2696" t="s">
        <v>8284</v>
      </c>
      <c r="V2696" t="str">
        <f t="shared" si="344"/>
        <v xml:space="preserve"> </v>
      </c>
      <c r="W2696" s="21">
        <f t="shared" si="345"/>
        <v>1</v>
      </c>
      <c r="X2696" s="21" t="str">
        <f t="shared" si="346"/>
        <v xml:space="preserve"> </v>
      </c>
    </row>
    <row r="2697" spans="1:24" ht="43.2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339"/>
        <v>42108.14025462963</v>
      </c>
      <c r="K2697">
        <v>1423801318</v>
      </c>
      <c r="L2697" s="10">
        <f t="shared" si="340"/>
        <v>42048.181921296295</v>
      </c>
      <c r="M2697" s="11">
        <f t="shared" si="341"/>
        <v>59.958333333335759</v>
      </c>
      <c r="N2697" t="b">
        <v>0</v>
      </c>
      <c r="O2697" s="9">
        <f t="shared" si="342"/>
        <v>4.7333333333333333E-3</v>
      </c>
      <c r="P2697" s="14">
        <f t="shared" si="343"/>
        <v>23.666666666666668</v>
      </c>
      <c r="Q2697" s="14" t="s">
        <v>8340</v>
      </c>
      <c r="R2697" s="14" t="s">
        <v>8341</v>
      </c>
      <c r="S2697">
        <v>3</v>
      </c>
      <c r="T2697" t="b">
        <v>0</v>
      </c>
      <c r="U2697" t="s">
        <v>8284</v>
      </c>
      <c r="V2697" t="str">
        <f t="shared" si="344"/>
        <v xml:space="preserve"> </v>
      </c>
      <c r="W2697" s="21">
        <f t="shared" si="345"/>
        <v>3</v>
      </c>
      <c r="X2697" s="21" t="str">
        <f t="shared" si="346"/>
        <v xml:space="preserve"> </v>
      </c>
    </row>
    <row r="2698" spans="1:24" ht="57.6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339"/>
        <v>41998.844444444447</v>
      </c>
      <c r="K2698">
        <v>1416600960</v>
      </c>
      <c r="L2698" s="10">
        <f t="shared" si="340"/>
        <v>41964.844444444447</v>
      </c>
      <c r="M2698" s="11">
        <f t="shared" si="341"/>
        <v>34</v>
      </c>
      <c r="N2698" t="b">
        <v>0</v>
      </c>
      <c r="O2698" s="9">
        <f t="shared" si="342"/>
        <v>5.6500000000000002E-2</v>
      </c>
      <c r="P2698" s="14">
        <f t="shared" si="343"/>
        <v>89.21052631578948</v>
      </c>
      <c r="Q2698" s="14" t="s">
        <v>8340</v>
      </c>
      <c r="R2698" s="14" t="s">
        <v>8341</v>
      </c>
      <c r="S2698">
        <v>38</v>
      </c>
      <c r="T2698" t="b">
        <v>0</v>
      </c>
      <c r="U2698" t="s">
        <v>8284</v>
      </c>
      <c r="V2698" t="str">
        <f t="shared" si="344"/>
        <v xml:space="preserve"> </v>
      </c>
      <c r="W2698" s="21">
        <f t="shared" si="345"/>
        <v>38</v>
      </c>
      <c r="X2698" s="21" t="str">
        <f t="shared" si="346"/>
        <v xml:space="preserve"> </v>
      </c>
    </row>
    <row r="2699" spans="1:24" ht="43.2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339"/>
        <v>42218.916666666672</v>
      </c>
      <c r="K2699">
        <v>1435876423</v>
      </c>
      <c r="L2699" s="10">
        <f t="shared" si="340"/>
        <v>42187.940081018518</v>
      </c>
      <c r="M2699" s="11">
        <f t="shared" si="341"/>
        <v>30.976585648153559</v>
      </c>
      <c r="N2699" t="b">
        <v>0</v>
      </c>
      <c r="O2699" s="9">
        <f t="shared" si="342"/>
        <v>0.26352173913043481</v>
      </c>
      <c r="P2699" s="14">
        <f t="shared" si="343"/>
        <v>116.55769230769231</v>
      </c>
      <c r="Q2699" s="14" t="s">
        <v>8340</v>
      </c>
      <c r="R2699" s="14" t="s">
        <v>8341</v>
      </c>
      <c r="S2699">
        <v>52</v>
      </c>
      <c r="T2699" t="b">
        <v>0</v>
      </c>
      <c r="U2699" t="s">
        <v>8284</v>
      </c>
      <c r="V2699" t="str">
        <f t="shared" si="344"/>
        <v xml:space="preserve"> </v>
      </c>
      <c r="W2699" s="21">
        <f t="shared" si="345"/>
        <v>52</v>
      </c>
      <c r="X2699" s="21" t="str">
        <f t="shared" si="346"/>
        <v xml:space="preserve"> </v>
      </c>
    </row>
    <row r="2700" spans="1:24" ht="43.2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339"/>
        <v>41817.898240740738</v>
      </c>
      <c r="K2700">
        <v>1401312808</v>
      </c>
      <c r="L2700" s="10">
        <f t="shared" si="340"/>
        <v>41787.898240740738</v>
      </c>
      <c r="M2700" s="11">
        <f t="shared" si="341"/>
        <v>30</v>
      </c>
      <c r="N2700" t="b">
        <v>0</v>
      </c>
      <c r="O2700" s="9">
        <f t="shared" si="342"/>
        <v>3.2512500000000002E-3</v>
      </c>
      <c r="P2700" s="14">
        <f t="shared" si="343"/>
        <v>13.005000000000001</v>
      </c>
      <c r="Q2700" s="14" t="s">
        <v>8340</v>
      </c>
      <c r="R2700" s="14" t="s">
        <v>8341</v>
      </c>
      <c r="S2700">
        <v>2</v>
      </c>
      <c r="T2700" t="b">
        <v>0</v>
      </c>
      <c r="U2700" t="s">
        <v>8284</v>
      </c>
      <c r="V2700" t="str">
        <f t="shared" si="344"/>
        <v xml:space="preserve"> </v>
      </c>
      <c r="W2700" s="21">
        <f t="shared" si="345"/>
        <v>2</v>
      </c>
      <c r="X2700" s="21" t="str">
        <f t="shared" si="346"/>
        <v xml:space="preserve"> </v>
      </c>
    </row>
    <row r="2701" spans="1:24" ht="43.2" x14ac:dyDescent="0.3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339"/>
        <v>41859.896562499998</v>
      </c>
      <c r="K2701">
        <v>1404941463</v>
      </c>
      <c r="L2701" s="10">
        <f t="shared" si="340"/>
        <v>41829.896562499998</v>
      </c>
      <c r="M2701" s="11">
        <f t="shared" si="341"/>
        <v>30</v>
      </c>
      <c r="N2701" t="b">
        <v>0</v>
      </c>
      <c r="O2701" s="9">
        <f t="shared" si="342"/>
        <v>0</v>
      </c>
      <c r="P2701" s="14">
        <f t="shared" si="343"/>
        <v>0</v>
      </c>
      <c r="Q2701" s="14" t="s">
        <v>8340</v>
      </c>
      <c r="R2701" s="14" t="s">
        <v>8341</v>
      </c>
      <c r="S2701">
        <v>0</v>
      </c>
      <c r="T2701" t="b">
        <v>0</v>
      </c>
      <c r="U2701" t="s">
        <v>8284</v>
      </c>
      <c r="V2701" t="str">
        <f t="shared" si="344"/>
        <v xml:space="preserve"> </v>
      </c>
      <c r="W2701" s="21">
        <f t="shared" si="345"/>
        <v>0</v>
      </c>
      <c r="X2701" s="21" t="str">
        <f t="shared" si="346"/>
        <v xml:space="preserve"> </v>
      </c>
    </row>
    <row r="2702" spans="1:24" ht="43.2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339"/>
        <v>41900.87467592593</v>
      </c>
      <c r="K2702">
        <v>1408481972</v>
      </c>
      <c r="L2702" s="10">
        <f t="shared" si="340"/>
        <v>41870.87467592593</v>
      </c>
      <c r="M2702" s="11">
        <f t="shared" si="341"/>
        <v>30</v>
      </c>
      <c r="N2702" t="b">
        <v>0</v>
      </c>
      <c r="O2702" s="9">
        <f t="shared" si="342"/>
        <v>7.0007000700070005E-3</v>
      </c>
      <c r="P2702" s="14">
        <f t="shared" si="343"/>
        <v>17.5</v>
      </c>
      <c r="Q2702" s="14" t="s">
        <v>8340</v>
      </c>
      <c r="R2702" s="14" t="s">
        <v>8341</v>
      </c>
      <c r="S2702">
        <v>4</v>
      </c>
      <c r="T2702" t="b">
        <v>0</v>
      </c>
      <c r="U2702" t="s">
        <v>8284</v>
      </c>
      <c r="V2702" t="str">
        <f t="shared" si="344"/>
        <v xml:space="preserve"> </v>
      </c>
      <c r="W2702" s="21">
        <f t="shared" si="345"/>
        <v>4</v>
      </c>
      <c r="X2702" s="21" t="str">
        <f t="shared" si="346"/>
        <v xml:space="preserve"> </v>
      </c>
    </row>
    <row r="2703" spans="1:24" ht="43.2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339"/>
        <v>42832.733032407406</v>
      </c>
      <c r="K2703">
        <v>1488911734</v>
      </c>
      <c r="L2703" s="10">
        <f t="shared" si="340"/>
        <v>42801.774699074071</v>
      </c>
      <c r="M2703" s="11">
        <f t="shared" si="341"/>
        <v>30.958333333335759</v>
      </c>
      <c r="N2703" t="b">
        <v>0</v>
      </c>
      <c r="O2703" s="9">
        <f t="shared" si="342"/>
        <v>0.46176470588235297</v>
      </c>
      <c r="P2703" s="14">
        <f t="shared" si="343"/>
        <v>34.130434782608695</v>
      </c>
      <c r="Q2703" s="14" t="s">
        <v>8321</v>
      </c>
      <c r="R2703" s="14" t="s">
        <v>8361</v>
      </c>
      <c r="S2703">
        <v>46</v>
      </c>
      <c r="T2703" t="b">
        <v>0</v>
      </c>
      <c r="U2703" t="s">
        <v>8303</v>
      </c>
      <c r="V2703" t="str">
        <f t="shared" si="344"/>
        <v xml:space="preserve"> </v>
      </c>
      <c r="W2703" s="21" t="str">
        <f t="shared" si="345"/>
        <v xml:space="preserve"> </v>
      </c>
      <c r="X2703" s="21" t="str">
        <f t="shared" si="346"/>
        <v xml:space="preserve"> </v>
      </c>
    </row>
    <row r="2704" spans="1:24" ht="43.2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339"/>
        <v>42830.760150462964</v>
      </c>
      <c r="K2704">
        <v>1488827677</v>
      </c>
      <c r="L2704" s="10">
        <f t="shared" si="340"/>
        <v>42800.801817129628</v>
      </c>
      <c r="M2704" s="11">
        <f t="shared" si="341"/>
        <v>29.958333333335759</v>
      </c>
      <c r="N2704" t="b">
        <v>1</v>
      </c>
      <c r="O2704" s="9">
        <f t="shared" si="342"/>
        <v>0.34410000000000002</v>
      </c>
      <c r="P2704" s="14">
        <f t="shared" si="343"/>
        <v>132.34615384615384</v>
      </c>
      <c r="Q2704" s="14" t="s">
        <v>8321</v>
      </c>
      <c r="R2704" s="14" t="s">
        <v>8361</v>
      </c>
      <c r="S2704">
        <v>26</v>
      </c>
      <c r="T2704" t="b">
        <v>0</v>
      </c>
      <c r="U2704" t="s">
        <v>8303</v>
      </c>
      <c r="V2704" t="str">
        <f t="shared" si="344"/>
        <v xml:space="preserve"> </v>
      </c>
      <c r="W2704" s="21" t="str">
        <f t="shared" si="345"/>
        <v xml:space="preserve"> </v>
      </c>
      <c r="X2704" s="21" t="str">
        <f t="shared" si="346"/>
        <v xml:space="preserve"> </v>
      </c>
    </row>
    <row r="2705" spans="1:24" ht="28.8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339"/>
        <v>42816.648495370369</v>
      </c>
      <c r="K2705">
        <v>1485016430</v>
      </c>
      <c r="L2705" s="10">
        <f t="shared" si="340"/>
        <v>42756.690162037034</v>
      </c>
      <c r="M2705" s="11">
        <f t="shared" si="341"/>
        <v>59.958333333335759</v>
      </c>
      <c r="N2705" t="b">
        <v>0</v>
      </c>
      <c r="O2705" s="9">
        <f t="shared" si="342"/>
        <v>1.0375000000000001</v>
      </c>
      <c r="P2705" s="14">
        <f t="shared" si="343"/>
        <v>922.22222222222217</v>
      </c>
      <c r="Q2705" s="14" t="s">
        <v>8321</v>
      </c>
      <c r="R2705" s="14" t="s">
        <v>8361</v>
      </c>
      <c r="S2705">
        <v>45</v>
      </c>
      <c r="T2705" t="b">
        <v>0</v>
      </c>
      <c r="U2705" t="s">
        <v>8303</v>
      </c>
      <c r="V2705" t="str">
        <f t="shared" si="344"/>
        <v xml:space="preserve"> </v>
      </c>
      <c r="W2705" s="21" t="str">
        <f t="shared" si="345"/>
        <v xml:space="preserve"> </v>
      </c>
      <c r="X2705" s="21" t="str">
        <f t="shared" si="346"/>
        <v xml:space="preserve"> </v>
      </c>
    </row>
    <row r="2706" spans="1:24" ht="43.2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339"/>
        <v>42830.820763888885</v>
      </c>
      <c r="K2706">
        <v>1487709714</v>
      </c>
      <c r="L2706" s="10">
        <f t="shared" si="340"/>
        <v>42787.862430555557</v>
      </c>
      <c r="M2706" s="11">
        <f t="shared" si="341"/>
        <v>42.958333333328483</v>
      </c>
      <c r="N2706" t="b">
        <v>0</v>
      </c>
      <c r="O2706" s="9">
        <f t="shared" si="342"/>
        <v>6.0263157894736845E-2</v>
      </c>
      <c r="P2706" s="14">
        <f t="shared" si="343"/>
        <v>163.57142857142858</v>
      </c>
      <c r="Q2706" s="14" t="s">
        <v>8321</v>
      </c>
      <c r="R2706" s="14" t="s">
        <v>8361</v>
      </c>
      <c r="S2706">
        <v>7</v>
      </c>
      <c r="T2706" t="b">
        <v>0</v>
      </c>
      <c r="U2706" t="s">
        <v>8303</v>
      </c>
      <c r="V2706" t="str">
        <f t="shared" si="344"/>
        <v xml:space="preserve"> </v>
      </c>
      <c r="W2706" s="21" t="str">
        <f t="shared" si="345"/>
        <v xml:space="preserve"> </v>
      </c>
      <c r="X2706" s="21" t="str">
        <f t="shared" si="346"/>
        <v xml:space="preserve"> </v>
      </c>
    </row>
    <row r="2707" spans="1:24" ht="28.8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339"/>
        <v>42818.874513888892</v>
      </c>
      <c r="K2707">
        <v>1486504758</v>
      </c>
      <c r="L2707" s="10">
        <f t="shared" si="340"/>
        <v>42773.916180555556</v>
      </c>
      <c r="M2707" s="11">
        <f t="shared" si="341"/>
        <v>44.958333333335759</v>
      </c>
      <c r="N2707" t="b">
        <v>0</v>
      </c>
      <c r="O2707" s="9">
        <f t="shared" si="342"/>
        <v>0.10539393939393939</v>
      </c>
      <c r="P2707" s="14">
        <f t="shared" si="343"/>
        <v>217.375</v>
      </c>
      <c r="Q2707" s="14" t="s">
        <v>8321</v>
      </c>
      <c r="R2707" s="14" t="s">
        <v>8361</v>
      </c>
      <c r="S2707">
        <v>8</v>
      </c>
      <c r="T2707" t="b">
        <v>0</v>
      </c>
      <c r="U2707" t="s">
        <v>8303</v>
      </c>
      <c r="V2707" t="str">
        <f t="shared" si="344"/>
        <v xml:space="preserve"> </v>
      </c>
      <c r="W2707" s="21" t="str">
        <f t="shared" si="345"/>
        <v xml:space="preserve"> </v>
      </c>
      <c r="X2707" s="21" t="str">
        <f t="shared" si="346"/>
        <v xml:space="preserve"> </v>
      </c>
    </row>
    <row r="2708" spans="1:24" ht="43.2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339"/>
        <v>41928.290972222225</v>
      </c>
      <c r="K2708">
        <v>1410937483</v>
      </c>
      <c r="L2708" s="10">
        <f t="shared" si="340"/>
        <v>41899.294942129629</v>
      </c>
      <c r="M2708" s="11">
        <f t="shared" si="341"/>
        <v>28.996030092595902</v>
      </c>
      <c r="N2708" t="b">
        <v>1</v>
      </c>
      <c r="O2708" s="9">
        <f t="shared" si="342"/>
        <v>1.1229714285714285</v>
      </c>
      <c r="P2708" s="14">
        <f t="shared" si="343"/>
        <v>149.44486692015209</v>
      </c>
      <c r="Q2708" s="14" t="s">
        <v>8321</v>
      </c>
      <c r="R2708" s="14" t="s">
        <v>8361</v>
      </c>
      <c r="S2708">
        <v>263</v>
      </c>
      <c r="T2708" t="b">
        <v>1</v>
      </c>
      <c r="U2708" t="s">
        <v>8303</v>
      </c>
      <c r="V2708">
        <f t="shared" si="344"/>
        <v>263</v>
      </c>
      <c r="W2708" s="21" t="str">
        <f t="shared" si="345"/>
        <v xml:space="preserve"> </v>
      </c>
      <c r="X2708" s="21" t="str">
        <f t="shared" si="346"/>
        <v xml:space="preserve"> </v>
      </c>
    </row>
    <row r="2709" spans="1:24" ht="43.2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339"/>
        <v>41421.290972222225</v>
      </c>
      <c r="K2709">
        <v>1367088443</v>
      </c>
      <c r="L2709" s="10">
        <f t="shared" si="340"/>
        <v>41391.782905092594</v>
      </c>
      <c r="M2709" s="11">
        <f t="shared" si="341"/>
        <v>29.508067129630945</v>
      </c>
      <c r="N2709" t="b">
        <v>1</v>
      </c>
      <c r="O2709" s="9">
        <f t="shared" si="342"/>
        <v>3.50844625</v>
      </c>
      <c r="P2709" s="14">
        <f t="shared" si="343"/>
        <v>71.237487309644663</v>
      </c>
      <c r="Q2709" s="14" t="s">
        <v>8321</v>
      </c>
      <c r="R2709" s="14" t="s">
        <v>8361</v>
      </c>
      <c r="S2709">
        <v>394</v>
      </c>
      <c r="T2709" t="b">
        <v>1</v>
      </c>
      <c r="U2709" t="s">
        <v>8303</v>
      </c>
      <c r="V2709">
        <f t="shared" si="344"/>
        <v>394</v>
      </c>
      <c r="W2709" s="21" t="str">
        <f t="shared" si="345"/>
        <v xml:space="preserve"> </v>
      </c>
      <c r="X2709" s="21" t="str">
        <f t="shared" si="346"/>
        <v xml:space="preserve"> </v>
      </c>
    </row>
    <row r="2710" spans="1:24" ht="43.2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339"/>
        <v>42572.698217592595</v>
      </c>
      <c r="K2710">
        <v>1463935526</v>
      </c>
      <c r="L2710" s="10">
        <f t="shared" si="340"/>
        <v>42512.698217592595</v>
      </c>
      <c r="M2710" s="11">
        <f t="shared" si="341"/>
        <v>60</v>
      </c>
      <c r="N2710" t="b">
        <v>1</v>
      </c>
      <c r="O2710" s="9">
        <f t="shared" si="342"/>
        <v>2.3321535</v>
      </c>
      <c r="P2710" s="14">
        <f t="shared" si="343"/>
        <v>44.464318398474738</v>
      </c>
      <c r="Q2710" s="14" t="s">
        <v>8321</v>
      </c>
      <c r="R2710" s="14" t="s">
        <v>8361</v>
      </c>
      <c r="S2710">
        <v>1049</v>
      </c>
      <c r="T2710" t="b">
        <v>1</v>
      </c>
      <c r="U2710" t="s">
        <v>8303</v>
      </c>
      <c r="V2710">
        <f t="shared" si="344"/>
        <v>1049</v>
      </c>
      <c r="W2710" s="21" t="str">
        <f t="shared" si="345"/>
        <v xml:space="preserve"> </v>
      </c>
      <c r="X2710" s="21" t="str">
        <f t="shared" si="346"/>
        <v xml:space="preserve"> </v>
      </c>
    </row>
    <row r="2711" spans="1:24" ht="43.2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339"/>
        <v>42647.165972222225</v>
      </c>
      <c r="K2711">
        <v>1472528141</v>
      </c>
      <c r="L2711" s="10">
        <f t="shared" si="340"/>
        <v>42612.149780092594</v>
      </c>
      <c r="M2711" s="11">
        <f t="shared" si="341"/>
        <v>35.016192129631236</v>
      </c>
      <c r="N2711" t="b">
        <v>1</v>
      </c>
      <c r="O2711" s="9">
        <f t="shared" si="342"/>
        <v>1.01606</v>
      </c>
      <c r="P2711" s="14">
        <f t="shared" si="343"/>
        <v>164.94480519480518</v>
      </c>
      <c r="Q2711" s="14" t="s">
        <v>8321</v>
      </c>
      <c r="R2711" s="14" t="s">
        <v>8361</v>
      </c>
      <c r="S2711">
        <v>308</v>
      </c>
      <c r="T2711" t="b">
        <v>1</v>
      </c>
      <c r="U2711" t="s">
        <v>8303</v>
      </c>
      <c r="V2711">
        <f t="shared" si="344"/>
        <v>308</v>
      </c>
      <c r="W2711" s="21" t="str">
        <f t="shared" si="345"/>
        <v xml:space="preserve"> </v>
      </c>
      <c r="X2711" s="21" t="str">
        <f t="shared" si="346"/>
        <v xml:space="preserve"> </v>
      </c>
    </row>
    <row r="2712" spans="1:24" ht="28.8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339"/>
        <v>41860.083333333336</v>
      </c>
      <c r="K2712">
        <v>1404797428</v>
      </c>
      <c r="L2712" s="10">
        <f t="shared" si="340"/>
        <v>41828.229490740741</v>
      </c>
      <c r="M2712" s="11">
        <f t="shared" si="341"/>
        <v>31.853842592594447</v>
      </c>
      <c r="N2712" t="b">
        <v>1</v>
      </c>
      <c r="O2712" s="9">
        <f t="shared" si="342"/>
        <v>1.5390035000000002</v>
      </c>
      <c r="P2712" s="14">
        <f t="shared" si="343"/>
        <v>84.871516544117654</v>
      </c>
      <c r="Q2712" s="14" t="s">
        <v>8321</v>
      </c>
      <c r="R2712" s="14" t="s">
        <v>8361</v>
      </c>
      <c r="S2712">
        <v>1088</v>
      </c>
      <c r="T2712" t="b">
        <v>1</v>
      </c>
      <c r="U2712" t="s">
        <v>8303</v>
      </c>
      <c r="V2712">
        <f t="shared" si="344"/>
        <v>1088</v>
      </c>
      <c r="W2712" s="21" t="str">
        <f t="shared" si="345"/>
        <v xml:space="preserve"> </v>
      </c>
      <c r="X2712" s="21" t="str">
        <f t="shared" si="346"/>
        <v xml:space="preserve"> </v>
      </c>
    </row>
    <row r="2713" spans="1:24" ht="43.2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339"/>
        <v>41810.917361111111</v>
      </c>
      <c r="K2713">
        <v>1400694790</v>
      </c>
      <c r="L2713" s="10">
        <f t="shared" si="340"/>
        <v>41780.745254629634</v>
      </c>
      <c r="M2713" s="11">
        <f t="shared" si="341"/>
        <v>30.172106481477385</v>
      </c>
      <c r="N2713" t="b">
        <v>1</v>
      </c>
      <c r="O2713" s="9">
        <f t="shared" si="342"/>
        <v>1.007161125319693</v>
      </c>
      <c r="P2713" s="14">
        <f t="shared" si="343"/>
        <v>53.945205479452056</v>
      </c>
      <c r="Q2713" s="14" t="s">
        <v>8321</v>
      </c>
      <c r="R2713" s="14" t="s">
        <v>8361</v>
      </c>
      <c r="S2713">
        <v>73</v>
      </c>
      <c r="T2713" t="b">
        <v>1</v>
      </c>
      <c r="U2713" t="s">
        <v>8303</v>
      </c>
      <c r="V2713">
        <f t="shared" si="344"/>
        <v>73</v>
      </c>
      <c r="W2713" s="21" t="str">
        <f t="shared" si="345"/>
        <v xml:space="preserve"> </v>
      </c>
      <c r="X2713" s="21" t="str">
        <f t="shared" si="346"/>
        <v xml:space="preserve"> </v>
      </c>
    </row>
    <row r="2714" spans="1:24" ht="43.2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339"/>
        <v>41468.75</v>
      </c>
      <c r="K2714">
        <v>1370568560</v>
      </c>
      <c r="L2714" s="10">
        <f t="shared" si="340"/>
        <v>41432.062037037038</v>
      </c>
      <c r="M2714" s="11">
        <f t="shared" si="341"/>
        <v>36.687962962962047</v>
      </c>
      <c r="N2714" t="b">
        <v>1</v>
      </c>
      <c r="O2714" s="9">
        <f t="shared" si="342"/>
        <v>1.3138181818181818</v>
      </c>
      <c r="P2714" s="14">
        <f t="shared" si="343"/>
        <v>50.531468531468533</v>
      </c>
      <c r="Q2714" s="14" t="s">
        <v>8321</v>
      </c>
      <c r="R2714" s="14" t="s">
        <v>8361</v>
      </c>
      <c r="S2714">
        <v>143</v>
      </c>
      <c r="T2714" t="b">
        <v>1</v>
      </c>
      <c r="U2714" t="s">
        <v>8303</v>
      </c>
      <c r="V2714">
        <f t="shared" si="344"/>
        <v>143</v>
      </c>
      <c r="W2714" s="21" t="str">
        <f t="shared" si="345"/>
        <v xml:space="preserve"> </v>
      </c>
      <c r="X2714" s="21" t="str">
        <f t="shared" si="346"/>
        <v xml:space="preserve"> </v>
      </c>
    </row>
    <row r="2715" spans="1:24" ht="43.2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339"/>
        <v>42362.653749999998</v>
      </c>
      <c r="K2715">
        <v>1447515684</v>
      </c>
      <c r="L2715" s="10">
        <f t="shared" si="340"/>
        <v>42322.653749999998</v>
      </c>
      <c r="M2715" s="11">
        <f t="shared" si="341"/>
        <v>40</v>
      </c>
      <c r="N2715" t="b">
        <v>1</v>
      </c>
      <c r="O2715" s="9">
        <f t="shared" si="342"/>
        <v>1.0224133333333334</v>
      </c>
      <c r="P2715" s="14">
        <f t="shared" si="343"/>
        <v>108.00140845070422</v>
      </c>
      <c r="Q2715" s="14" t="s">
        <v>8321</v>
      </c>
      <c r="R2715" s="14" t="s">
        <v>8361</v>
      </c>
      <c r="S2715">
        <v>1420</v>
      </c>
      <c r="T2715" t="b">
        <v>1</v>
      </c>
      <c r="U2715" t="s">
        <v>8303</v>
      </c>
      <c r="V2715">
        <f t="shared" si="344"/>
        <v>1420</v>
      </c>
      <c r="W2715" s="21" t="str">
        <f t="shared" si="345"/>
        <v xml:space="preserve"> </v>
      </c>
      <c r="X2715" s="21" t="str">
        <f t="shared" si="346"/>
        <v xml:space="preserve"> </v>
      </c>
    </row>
    <row r="2716" spans="1:24" ht="28.8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339"/>
        <v>42657.958333333328</v>
      </c>
      <c r="K2716">
        <v>1474040596</v>
      </c>
      <c r="L2716" s="10">
        <f t="shared" si="340"/>
        <v>42629.655046296291</v>
      </c>
      <c r="M2716" s="11">
        <f t="shared" si="341"/>
        <v>28.30328703703708</v>
      </c>
      <c r="N2716" t="b">
        <v>1</v>
      </c>
      <c r="O2716" s="9">
        <f t="shared" si="342"/>
        <v>1.1635599999999999</v>
      </c>
      <c r="P2716" s="14">
        <f t="shared" si="343"/>
        <v>95.373770491803285</v>
      </c>
      <c r="Q2716" s="14" t="s">
        <v>8321</v>
      </c>
      <c r="R2716" s="14" t="s">
        <v>8361</v>
      </c>
      <c r="S2716">
        <v>305</v>
      </c>
      <c r="T2716" t="b">
        <v>1</v>
      </c>
      <c r="U2716" t="s">
        <v>8303</v>
      </c>
      <c r="V2716">
        <f t="shared" si="344"/>
        <v>305</v>
      </c>
      <c r="W2716" s="21" t="str">
        <f t="shared" si="345"/>
        <v xml:space="preserve"> </v>
      </c>
      <c r="X2716" s="21" t="str">
        <f t="shared" si="346"/>
        <v xml:space="preserve"> </v>
      </c>
    </row>
    <row r="2717" spans="1:24" ht="43.2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339"/>
        <v>42421.398472222223</v>
      </c>
      <c r="K2717">
        <v>1453109628</v>
      </c>
      <c r="L2717" s="10">
        <f t="shared" si="340"/>
        <v>42387.398472222223</v>
      </c>
      <c r="M2717" s="11">
        <f t="shared" si="341"/>
        <v>34</v>
      </c>
      <c r="N2717" t="b">
        <v>1</v>
      </c>
      <c r="O2717" s="9">
        <f t="shared" si="342"/>
        <v>2.6462241666666664</v>
      </c>
      <c r="P2717" s="14">
        <f t="shared" si="343"/>
        <v>57.631016333938291</v>
      </c>
      <c r="Q2717" s="14" t="s">
        <v>8321</v>
      </c>
      <c r="R2717" s="14" t="s">
        <v>8361</v>
      </c>
      <c r="S2717">
        <v>551</v>
      </c>
      <c r="T2717" t="b">
        <v>1</v>
      </c>
      <c r="U2717" t="s">
        <v>8303</v>
      </c>
      <c r="V2717">
        <f t="shared" si="344"/>
        <v>551</v>
      </c>
      <c r="W2717" s="21" t="str">
        <f t="shared" si="345"/>
        <v xml:space="preserve"> </v>
      </c>
      <c r="X2717" s="21" t="str">
        <f t="shared" si="346"/>
        <v xml:space="preserve"> </v>
      </c>
    </row>
    <row r="2718" spans="1:24" ht="72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339"/>
        <v>42285.333252314813</v>
      </c>
      <c r="K2718">
        <v>1441699193</v>
      </c>
      <c r="L2718" s="10">
        <f t="shared" si="340"/>
        <v>42255.333252314813</v>
      </c>
      <c r="M2718" s="11">
        <f t="shared" si="341"/>
        <v>30</v>
      </c>
      <c r="N2718" t="b">
        <v>1</v>
      </c>
      <c r="O2718" s="9">
        <f t="shared" si="342"/>
        <v>1.1998010000000001</v>
      </c>
      <c r="P2718" s="14">
        <f t="shared" si="343"/>
        <v>64.160481283422456</v>
      </c>
      <c r="Q2718" s="14" t="s">
        <v>8321</v>
      </c>
      <c r="R2718" s="14" t="s">
        <v>8361</v>
      </c>
      <c r="S2718">
        <v>187</v>
      </c>
      <c r="T2718" t="b">
        <v>1</v>
      </c>
      <c r="U2718" t="s">
        <v>8303</v>
      </c>
      <c r="V2718">
        <f t="shared" si="344"/>
        <v>187</v>
      </c>
      <c r="W2718" s="21" t="str">
        <f t="shared" si="345"/>
        <v xml:space="preserve"> </v>
      </c>
      <c r="X2718" s="21" t="str">
        <f t="shared" si="346"/>
        <v xml:space="preserve"> </v>
      </c>
    </row>
    <row r="2719" spans="1:24" ht="43.2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339"/>
        <v>41979.956585648149</v>
      </c>
      <c r="K2719">
        <v>1414015049</v>
      </c>
      <c r="L2719" s="10">
        <f t="shared" si="340"/>
        <v>41934.914918981485</v>
      </c>
      <c r="M2719" s="11">
        <f t="shared" si="341"/>
        <v>45.041666666664241</v>
      </c>
      <c r="N2719" t="b">
        <v>1</v>
      </c>
      <c r="O2719" s="9">
        <f t="shared" si="342"/>
        <v>1.2010400000000001</v>
      </c>
      <c r="P2719" s="14">
        <f t="shared" si="343"/>
        <v>92.387692307692305</v>
      </c>
      <c r="Q2719" s="14" t="s">
        <v>8321</v>
      </c>
      <c r="R2719" s="14" t="s">
        <v>8361</v>
      </c>
      <c r="S2719">
        <v>325</v>
      </c>
      <c r="T2719" t="b">
        <v>1</v>
      </c>
      <c r="U2719" t="s">
        <v>8303</v>
      </c>
      <c r="V2719">
        <f t="shared" si="344"/>
        <v>325</v>
      </c>
      <c r="W2719" s="21" t="str">
        <f t="shared" si="345"/>
        <v xml:space="preserve"> </v>
      </c>
      <c r="X2719" s="21" t="str">
        <f t="shared" si="346"/>
        <v xml:space="preserve"> </v>
      </c>
    </row>
    <row r="2720" spans="1:24" ht="43.2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339"/>
        <v>42493.958333333328</v>
      </c>
      <c r="K2720">
        <v>1459865945</v>
      </c>
      <c r="L2720" s="10">
        <f t="shared" si="340"/>
        <v>42465.596585648149</v>
      </c>
      <c r="M2720" s="11">
        <f t="shared" si="341"/>
        <v>28.36174768517958</v>
      </c>
      <c r="N2720" t="b">
        <v>1</v>
      </c>
      <c r="O2720" s="9">
        <f t="shared" si="342"/>
        <v>1.0358333333333334</v>
      </c>
      <c r="P2720" s="14">
        <f t="shared" si="343"/>
        <v>125.97972972972973</v>
      </c>
      <c r="Q2720" s="14" t="s">
        <v>8321</v>
      </c>
      <c r="R2720" s="14" t="s">
        <v>8361</v>
      </c>
      <c r="S2720">
        <v>148</v>
      </c>
      <c r="T2720" t="b">
        <v>1</v>
      </c>
      <c r="U2720" t="s">
        <v>8303</v>
      </c>
      <c r="V2720">
        <f t="shared" si="344"/>
        <v>148</v>
      </c>
      <c r="W2720" s="21" t="str">
        <f t="shared" si="345"/>
        <v xml:space="preserve"> </v>
      </c>
      <c r="X2720" s="21" t="str">
        <f t="shared" si="346"/>
        <v xml:space="preserve"> </v>
      </c>
    </row>
    <row r="2721" spans="1:24" ht="43.2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339"/>
        <v>42477.989513888882</v>
      </c>
      <c r="K2721">
        <v>1455756294</v>
      </c>
      <c r="L2721" s="10">
        <f t="shared" si="340"/>
        <v>42418.031180555554</v>
      </c>
      <c r="M2721" s="11">
        <f t="shared" si="341"/>
        <v>59.958333333328483</v>
      </c>
      <c r="N2721" t="b">
        <v>0</v>
      </c>
      <c r="O2721" s="9">
        <f t="shared" si="342"/>
        <v>1.0883333333333334</v>
      </c>
      <c r="P2721" s="14">
        <f t="shared" si="343"/>
        <v>94.637681159420296</v>
      </c>
      <c r="Q2721" s="14" t="s">
        <v>8321</v>
      </c>
      <c r="R2721" s="14" t="s">
        <v>8361</v>
      </c>
      <c r="S2721">
        <v>69</v>
      </c>
      <c r="T2721" t="b">
        <v>1</v>
      </c>
      <c r="U2721" t="s">
        <v>8303</v>
      </c>
      <c r="V2721">
        <f t="shared" si="344"/>
        <v>69</v>
      </c>
      <c r="W2721" s="21" t="str">
        <f t="shared" si="345"/>
        <v xml:space="preserve"> </v>
      </c>
      <c r="X2721" s="21" t="str">
        <f t="shared" si="346"/>
        <v xml:space="preserve"> </v>
      </c>
    </row>
    <row r="2722" spans="1:24" ht="43.2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339"/>
        <v>42685.507557870369</v>
      </c>
      <c r="K2722">
        <v>1476270653</v>
      </c>
      <c r="L2722" s="10">
        <f t="shared" si="340"/>
        <v>42655.465891203698</v>
      </c>
      <c r="M2722" s="11">
        <f t="shared" si="341"/>
        <v>30.041666666671517</v>
      </c>
      <c r="N2722" t="b">
        <v>0</v>
      </c>
      <c r="O2722" s="9">
        <f t="shared" si="342"/>
        <v>1.1812400000000001</v>
      </c>
      <c r="P2722" s="14">
        <f t="shared" si="343"/>
        <v>170.69942196531792</v>
      </c>
      <c r="Q2722" s="14" t="s">
        <v>8321</v>
      </c>
      <c r="R2722" s="14" t="s">
        <v>8361</v>
      </c>
      <c r="S2722">
        <v>173</v>
      </c>
      <c r="T2722" t="b">
        <v>1</v>
      </c>
      <c r="U2722" t="s">
        <v>8303</v>
      </c>
      <c r="V2722">
        <f t="shared" si="344"/>
        <v>173</v>
      </c>
      <c r="W2722" s="21" t="str">
        <f t="shared" si="345"/>
        <v xml:space="preserve"> </v>
      </c>
      <c r="X2722" s="21" t="str">
        <f t="shared" si="346"/>
        <v xml:space="preserve"> </v>
      </c>
    </row>
    <row r="2723" spans="1:24" ht="43.2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339"/>
        <v>41523.791666666664</v>
      </c>
      <c r="K2723">
        <v>1375880598</v>
      </c>
      <c r="L2723" s="10">
        <f t="shared" si="340"/>
        <v>41493.543958333335</v>
      </c>
      <c r="M2723" s="11">
        <f t="shared" si="341"/>
        <v>30.247708333328774</v>
      </c>
      <c r="N2723" t="b">
        <v>0</v>
      </c>
      <c r="O2723" s="9">
        <f t="shared" si="342"/>
        <v>14.62</v>
      </c>
      <c r="P2723" s="14">
        <f t="shared" si="343"/>
        <v>40.762081784386616</v>
      </c>
      <c r="Q2723" s="14" t="s">
        <v>8323</v>
      </c>
      <c r="R2723" s="14" t="s">
        <v>8353</v>
      </c>
      <c r="S2723">
        <v>269</v>
      </c>
      <c r="T2723" t="b">
        <v>1</v>
      </c>
      <c r="U2723" t="s">
        <v>8295</v>
      </c>
      <c r="V2723">
        <f t="shared" si="344"/>
        <v>269</v>
      </c>
      <c r="W2723" s="21" t="str">
        <f t="shared" si="345"/>
        <v xml:space="preserve"> </v>
      </c>
      <c r="X2723" s="21" t="str">
        <f t="shared" si="346"/>
        <v xml:space="preserve"> </v>
      </c>
    </row>
    <row r="2724" spans="1:24" ht="43.2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339"/>
        <v>42764.857094907406</v>
      </c>
      <c r="K2724">
        <v>1480538053</v>
      </c>
      <c r="L2724" s="10">
        <f t="shared" si="340"/>
        <v>42704.857094907406</v>
      </c>
      <c r="M2724" s="11">
        <f t="shared" si="341"/>
        <v>60</v>
      </c>
      <c r="N2724" t="b">
        <v>0</v>
      </c>
      <c r="O2724" s="9">
        <f t="shared" si="342"/>
        <v>2.5253999999999999</v>
      </c>
      <c r="P2724" s="14">
        <f t="shared" si="343"/>
        <v>68.254054054054052</v>
      </c>
      <c r="Q2724" s="14" t="s">
        <v>8323</v>
      </c>
      <c r="R2724" s="14" t="s">
        <v>8353</v>
      </c>
      <c r="S2724">
        <v>185</v>
      </c>
      <c r="T2724" t="b">
        <v>1</v>
      </c>
      <c r="U2724" t="s">
        <v>8295</v>
      </c>
      <c r="V2724">
        <f t="shared" si="344"/>
        <v>185</v>
      </c>
      <c r="W2724" s="21" t="str">
        <f t="shared" si="345"/>
        <v xml:space="preserve"> </v>
      </c>
      <c r="X2724" s="21" t="str">
        <f t="shared" si="346"/>
        <v xml:space="preserve"> </v>
      </c>
    </row>
    <row r="2725" spans="1:24" ht="43.2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339"/>
        <v>42004.880648148144</v>
      </c>
      <c r="K2725">
        <v>1414872488</v>
      </c>
      <c r="L2725" s="10">
        <f t="shared" si="340"/>
        <v>41944.83898148148</v>
      </c>
      <c r="M2725" s="11">
        <f t="shared" si="341"/>
        <v>60.041666666664241</v>
      </c>
      <c r="N2725" t="b">
        <v>0</v>
      </c>
      <c r="O2725" s="9">
        <f t="shared" si="342"/>
        <v>1.4005000000000001</v>
      </c>
      <c r="P2725" s="14">
        <f t="shared" si="343"/>
        <v>95.48863636363636</v>
      </c>
      <c r="Q2725" s="14" t="s">
        <v>8323</v>
      </c>
      <c r="R2725" s="14" t="s">
        <v>8353</v>
      </c>
      <c r="S2725">
        <v>176</v>
      </c>
      <c r="T2725" t="b">
        <v>1</v>
      </c>
      <c r="U2725" t="s">
        <v>8295</v>
      </c>
      <c r="V2725">
        <f t="shared" si="344"/>
        <v>176</v>
      </c>
      <c r="W2725" s="21" t="str">
        <f t="shared" si="345"/>
        <v xml:space="preserve"> </v>
      </c>
      <c r="X2725" s="21" t="str">
        <f t="shared" si="346"/>
        <v xml:space="preserve"> </v>
      </c>
    </row>
    <row r="2726" spans="1:24" ht="43.2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339"/>
        <v>42231.32707175926</v>
      </c>
      <c r="K2726">
        <v>1436860259</v>
      </c>
      <c r="L2726" s="10">
        <f t="shared" si="340"/>
        <v>42199.32707175926</v>
      </c>
      <c r="M2726" s="11">
        <f t="shared" si="341"/>
        <v>32</v>
      </c>
      <c r="N2726" t="b">
        <v>0</v>
      </c>
      <c r="O2726" s="9">
        <f t="shared" si="342"/>
        <v>2.9687520259319289</v>
      </c>
      <c r="P2726" s="14">
        <f t="shared" si="343"/>
        <v>7.1902649656526005</v>
      </c>
      <c r="Q2726" s="14" t="s">
        <v>8323</v>
      </c>
      <c r="R2726" s="14" t="s">
        <v>8353</v>
      </c>
      <c r="S2726">
        <v>1019</v>
      </c>
      <c r="T2726" t="b">
        <v>1</v>
      </c>
      <c r="U2726" t="s">
        <v>8295</v>
      </c>
      <c r="V2726">
        <f t="shared" si="344"/>
        <v>1019</v>
      </c>
      <c r="W2726" s="21" t="str">
        <f t="shared" si="345"/>
        <v xml:space="preserve"> </v>
      </c>
      <c r="X2726" s="21" t="str">
        <f t="shared" si="346"/>
        <v xml:space="preserve"> </v>
      </c>
    </row>
    <row r="2727" spans="1:24" ht="43.2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339"/>
        <v>42795.744618055556</v>
      </c>
      <c r="K2727">
        <v>1484070735</v>
      </c>
      <c r="L2727" s="10">
        <f t="shared" si="340"/>
        <v>42745.744618055556</v>
      </c>
      <c r="M2727" s="11">
        <f t="shared" si="341"/>
        <v>50</v>
      </c>
      <c r="N2727" t="b">
        <v>0</v>
      </c>
      <c r="O2727" s="9">
        <f t="shared" si="342"/>
        <v>1.445425</v>
      </c>
      <c r="P2727" s="14">
        <f t="shared" si="343"/>
        <v>511.65486725663715</v>
      </c>
      <c r="Q2727" s="14" t="s">
        <v>8323</v>
      </c>
      <c r="R2727" s="14" t="s">
        <v>8353</v>
      </c>
      <c r="S2727">
        <v>113</v>
      </c>
      <c r="T2727" t="b">
        <v>1</v>
      </c>
      <c r="U2727" t="s">
        <v>8295</v>
      </c>
      <c r="V2727">
        <f t="shared" si="344"/>
        <v>113</v>
      </c>
      <c r="W2727" s="21" t="str">
        <f t="shared" si="345"/>
        <v xml:space="preserve"> </v>
      </c>
      <c r="X2727" s="21" t="str">
        <f t="shared" si="346"/>
        <v xml:space="preserve"> </v>
      </c>
    </row>
    <row r="2728" spans="1:24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339"/>
        <v>42482.579988425925</v>
      </c>
      <c r="K2728">
        <v>1458741311</v>
      </c>
      <c r="L2728" s="10">
        <f t="shared" si="340"/>
        <v>42452.579988425925</v>
      </c>
      <c r="M2728" s="11">
        <f t="shared" si="341"/>
        <v>30</v>
      </c>
      <c r="N2728" t="b">
        <v>0</v>
      </c>
      <c r="O2728" s="9">
        <f t="shared" si="342"/>
        <v>1.05745</v>
      </c>
      <c r="P2728" s="14">
        <f t="shared" si="343"/>
        <v>261.74504950495049</v>
      </c>
      <c r="Q2728" s="14" t="s">
        <v>8323</v>
      </c>
      <c r="R2728" s="14" t="s">
        <v>8353</v>
      </c>
      <c r="S2728">
        <v>404</v>
      </c>
      <c r="T2728" t="b">
        <v>1</v>
      </c>
      <c r="U2728" t="s">
        <v>8295</v>
      </c>
      <c r="V2728">
        <f t="shared" si="344"/>
        <v>404</v>
      </c>
      <c r="W2728" s="21" t="str">
        <f t="shared" si="345"/>
        <v xml:space="preserve"> </v>
      </c>
      <c r="X2728" s="21" t="str">
        <f t="shared" si="346"/>
        <v xml:space="preserve"> </v>
      </c>
    </row>
    <row r="2729" spans="1:24" ht="43.2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339"/>
        <v>42223.676655092597</v>
      </c>
      <c r="K2729">
        <v>1436804063</v>
      </c>
      <c r="L2729" s="10">
        <f t="shared" si="340"/>
        <v>42198.676655092597</v>
      </c>
      <c r="M2729" s="11">
        <f t="shared" si="341"/>
        <v>25</v>
      </c>
      <c r="N2729" t="b">
        <v>0</v>
      </c>
      <c r="O2729" s="9">
        <f t="shared" si="342"/>
        <v>4.9321000000000002</v>
      </c>
      <c r="P2729" s="14">
        <f t="shared" si="343"/>
        <v>69.760961810466767</v>
      </c>
      <c r="Q2729" s="14" t="s">
        <v>8323</v>
      </c>
      <c r="R2729" s="14" t="s">
        <v>8353</v>
      </c>
      <c r="S2729">
        <v>707</v>
      </c>
      <c r="T2729" t="b">
        <v>1</v>
      </c>
      <c r="U2729" t="s">
        <v>8295</v>
      </c>
      <c r="V2729">
        <f t="shared" si="344"/>
        <v>707</v>
      </c>
      <c r="W2729" s="21" t="str">
        <f t="shared" si="345"/>
        <v xml:space="preserve"> </v>
      </c>
      <c r="X2729" s="21" t="str">
        <f t="shared" si="346"/>
        <v xml:space="preserve"> </v>
      </c>
    </row>
    <row r="2730" spans="1:24" ht="28.8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339"/>
        <v>42368.59993055556</v>
      </c>
      <c r="K2730">
        <v>1448461434</v>
      </c>
      <c r="L2730" s="10">
        <f t="shared" si="340"/>
        <v>42333.59993055556</v>
      </c>
      <c r="M2730" s="11">
        <f t="shared" si="341"/>
        <v>35</v>
      </c>
      <c r="N2730" t="b">
        <v>0</v>
      </c>
      <c r="O2730" s="9">
        <f t="shared" si="342"/>
        <v>2.0182666666666669</v>
      </c>
      <c r="P2730" s="14">
        <f t="shared" si="343"/>
        <v>77.229591836734699</v>
      </c>
      <c r="Q2730" s="14" t="s">
        <v>8323</v>
      </c>
      <c r="R2730" s="14" t="s">
        <v>8353</v>
      </c>
      <c r="S2730">
        <v>392</v>
      </c>
      <c r="T2730" t="b">
        <v>1</v>
      </c>
      <c r="U2730" t="s">
        <v>8295</v>
      </c>
      <c r="V2730">
        <f t="shared" si="344"/>
        <v>392</v>
      </c>
      <c r="W2730" s="21" t="str">
        <f t="shared" si="345"/>
        <v xml:space="preserve"> </v>
      </c>
      <c r="X2730" s="21" t="str">
        <f t="shared" si="346"/>
        <v xml:space="preserve"> </v>
      </c>
    </row>
    <row r="2731" spans="1:24" ht="28.8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339"/>
        <v>42125.240706018521</v>
      </c>
      <c r="K2731">
        <v>1427867197</v>
      </c>
      <c r="L2731" s="10">
        <f t="shared" si="340"/>
        <v>42095.240706018521</v>
      </c>
      <c r="M2731" s="11">
        <f t="shared" si="341"/>
        <v>30</v>
      </c>
      <c r="N2731" t="b">
        <v>0</v>
      </c>
      <c r="O2731" s="9">
        <f t="shared" si="342"/>
        <v>1.0444</v>
      </c>
      <c r="P2731" s="14">
        <f t="shared" si="343"/>
        <v>340.56521739130437</v>
      </c>
      <c r="Q2731" s="14" t="s">
        <v>8323</v>
      </c>
      <c r="R2731" s="14" t="s">
        <v>8353</v>
      </c>
      <c r="S2731">
        <v>23</v>
      </c>
      <c r="T2731" t="b">
        <v>1</v>
      </c>
      <c r="U2731" t="s">
        <v>8295</v>
      </c>
      <c r="V2731">
        <f t="shared" si="344"/>
        <v>23</v>
      </c>
      <c r="W2731" s="21" t="str">
        <f t="shared" si="345"/>
        <v xml:space="preserve"> </v>
      </c>
      <c r="X2731" s="21" t="str">
        <f t="shared" si="346"/>
        <v xml:space="preserve"> </v>
      </c>
    </row>
    <row r="2732" spans="1:24" ht="43.2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339"/>
        <v>41386.541377314818</v>
      </c>
      <c r="K2732">
        <v>1363611575</v>
      </c>
      <c r="L2732" s="10">
        <f t="shared" si="340"/>
        <v>41351.541377314818</v>
      </c>
      <c r="M2732" s="11">
        <f t="shared" si="341"/>
        <v>35</v>
      </c>
      <c r="N2732" t="b">
        <v>0</v>
      </c>
      <c r="O2732" s="9">
        <f t="shared" si="342"/>
        <v>1.7029262962962963</v>
      </c>
      <c r="P2732" s="14">
        <f t="shared" si="343"/>
        <v>67.417903225806455</v>
      </c>
      <c r="Q2732" s="14" t="s">
        <v>8323</v>
      </c>
      <c r="R2732" s="14" t="s">
        <v>8353</v>
      </c>
      <c r="S2732">
        <v>682</v>
      </c>
      <c r="T2732" t="b">
        <v>1</v>
      </c>
      <c r="U2732" t="s">
        <v>8295</v>
      </c>
      <c r="V2732">
        <f t="shared" si="344"/>
        <v>682</v>
      </c>
      <c r="W2732" s="21" t="str">
        <f t="shared" si="345"/>
        <v xml:space="preserve"> </v>
      </c>
      <c r="X2732" s="21" t="str">
        <f t="shared" si="346"/>
        <v xml:space="preserve"> </v>
      </c>
    </row>
    <row r="2733" spans="1:24" ht="57.6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339"/>
        <v>41930.166666666664</v>
      </c>
      <c r="K2733">
        <v>1408624622</v>
      </c>
      <c r="L2733" s="10">
        <f t="shared" si="340"/>
        <v>41872.525717592594</v>
      </c>
      <c r="M2733" s="11">
        <f t="shared" si="341"/>
        <v>57.640949074069795</v>
      </c>
      <c r="N2733" t="b">
        <v>0</v>
      </c>
      <c r="O2733" s="9">
        <f t="shared" si="342"/>
        <v>1.0430333333333333</v>
      </c>
      <c r="P2733" s="14">
        <f t="shared" si="343"/>
        <v>845.70270270270271</v>
      </c>
      <c r="Q2733" s="14" t="s">
        <v>8323</v>
      </c>
      <c r="R2733" s="14" t="s">
        <v>8353</v>
      </c>
      <c r="S2733">
        <v>37</v>
      </c>
      <c r="T2733" t="b">
        <v>1</v>
      </c>
      <c r="U2733" t="s">
        <v>8295</v>
      </c>
      <c r="V2733">
        <f t="shared" si="344"/>
        <v>37</v>
      </c>
      <c r="W2733" s="21" t="str">
        <f t="shared" si="345"/>
        <v xml:space="preserve"> </v>
      </c>
      <c r="X2733" s="21" t="str">
        <f t="shared" si="346"/>
        <v xml:space="preserve"> </v>
      </c>
    </row>
    <row r="2734" spans="1:24" ht="43.2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339"/>
        <v>41422</v>
      </c>
      <c r="K2734">
        <v>1366917828</v>
      </c>
      <c r="L2734" s="10">
        <f t="shared" si="340"/>
        <v>41389.808194444442</v>
      </c>
      <c r="M2734" s="11">
        <f t="shared" si="341"/>
        <v>32.191805555557949</v>
      </c>
      <c r="N2734" t="b">
        <v>0</v>
      </c>
      <c r="O2734" s="9">
        <f t="shared" si="342"/>
        <v>1.1825000000000001</v>
      </c>
      <c r="P2734" s="14">
        <f t="shared" si="343"/>
        <v>97.191780821917803</v>
      </c>
      <c r="Q2734" s="14" t="s">
        <v>8323</v>
      </c>
      <c r="R2734" s="14" t="s">
        <v>8353</v>
      </c>
      <c r="S2734">
        <v>146</v>
      </c>
      <c r="T2734" t="b">
        <v>1</v>
      </c>
      <c r="U2734" t="s">
        <v>8295</v>
      </c>
      <c r="V2734">
        <f t="shared" si="344"/>
        <v>146</v>
      </c>
      <c r="W2734" s="21" t="str">
        <f t="shared" si="345"/>
        <v xml:space="preserve"> </v>
      </c>
      <c r="X2734" s="21" t="str">
        <f t="shared" si="346"/>
        <v xml:space="preserve"> </v>
      </c>
    </row>
    <row r="2735" spans="1:24" ht="43.2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339"/>
        <v>42104.231180555551</v>
      </c>
      <c r="K2735">
        <v>1423463574</v>
      </c>
      <c r="L2735" s="10">
        <f t="shared" si="340"/>
        <v>42044.272847222222</v>
      </c>
      <c r="M2735" s="11">
        <f t="shared" si="341"/>
        <v>59.958333333328483</v>
      </c>
      <c r="N2735" t="b">
        <v>0</v>
      </c>
      <c r="O2735" s="9">
        <f t="shared" si="342"/>
        <v>1.07538</v>
      </c>
      <c r="P2735" s="14">
        <f t="shared" si="343"/>
        <v>451.84033613445376</v>
      </c>
      <c r="Q2735" s="14" t="s">
        <v>8323</v>
      </c>
      <c r="R2735" s="14" t="s">
        <v>8353</v>
      </c>
      <c r="S2735">
        <v>119</v>
      </c>
      <c r="T2735" t="b">
        <v>1</v>
      </c>
      <c r="U2735" t="s">
        <v>8295</v>
      </c>
      <c r="V2735">
        <f t="shared" si="344"/>
        <v>119</v>
      </c>
      <c r="W2735" s="21" t="str">
        <f t="shared" si="345"/>
        <v xml:space="preserve"> </v>
      </c>
      <c r="X2735" s="21" t="str">
        <f t="shared" si="346"/>
        <v xml:space="preserve"> </v>
      </c>
    </row>
    <row r="2736" spans="1:24" ht="43.2" x14ac:dyDescent="0.3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339"/>
        <v>42656.915972222225</v>
      </c>
      <c r="K2736">
        <v>1473782592</v>
      </c>
      <c r="L2736" s="10">
        <f t="shared" si="340"/>
        <v>42626.668888888889</v>
      </c>
      <c r="M2736" s="11">
        <f t="shared" si="341"/>
        <v>30.247083333335468</v>
      </c>
      <c r="N2736" t="b">
        <v>0</v>
      </c>
      <c r="O2736" s="9">
        <f t="shared" si="342"/>
        <v>22603</v>
      </c>
      <c r="P2736" s="14">
        <f t="shared" si="343"/>
        <v>138.66871165644173</v>
      </c>
      <c r="Q2736" s="14" t="s">
        <v>8323</v>
      </c>
      <c r="R2736" s="14" t="s">
        <v>8353</v>
      </c>
      <c r="S2736">
        <v>163</v>
      </c>
      <c r="T2736" t="b">
        <v>1</v>
      </c>
      <c r="U2736" t="s">
        <v>8295</v>
      </c>
      <c r="V2736">
        <f t="shared" si="344"/>
        <v>163</v>
      </c>
      <c r="W2736" s="21" t="str">
        <f t="shared" si="345"/>
        <v xml:space="preserve"> </v>
      </c>
      <c r="X2736" s="21" t="str">
        <f t="shared" si="346"/>
        <v xml:space="preserve"> </v>
      </c>
    </row>
    <row r="2737" spans="1:24" ht="43.2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339"/>
        <v>41346.833333333336</v>
      </c>
      <c r="K2737">
        <v>1360551250</v>
      </c>
      <c r="L2737" s="10">
        <f t="shared" si="340"/>
        <v>41316.120949074073</v>
      </c>
      <c r="M2737" s="11">
        <f t="shared" si="341"/>
        <v>30.712384259262762</v>
      </c>
      <c r="N2737" t="b">
        <v>0</v>
      </c>
      <c r="O2737" s="9">
        <f t="shared" si="342"/>
        <v>9.7813466666666677</v>
      </c>
      <c r="P2737" s="14">
        <f t="shared" si="343"/>
        <v>21.640147492625371</v>
      </c>
      <c r="Q2737" s="14" t="s">
        <v>8323</v>
      </c>
      <c r="R2737" s="14" t="s">
        <v>8353</v>
      </c>
      <c r="S2737">
        <v>339</v>
      </c>
      <c r="T2737" t="b">
        <v>1</v>
      </c>
      <c r="U2737" t="s">
        <v>8295</v>
      </c>
      <c r="V2737">
        <f t="shared" si="344"/>
        <v>339</v>
      </c>
      <c r="W2737" s="21" t="str">
        <f t="shared" si="345"/>
        <v xml:space="preserve"> </v>
      </c>
      <c r="X2737" s="21" t="str">
        <f t="shared" si="346"/>
        <v xml:space="preserve"> </v>
      </c>
    </row>
    <row r="2738" spans="1:24" ht="57.6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339"/>
        <v>41752.666354166664</v>
      </c>
      <c r="K2738">
        <v>1395676773</v>
      </c>
      <c r="L2738" s="10">
        <f t="shared" si="340"/>
        <v>41722.666354166664</v>
      </c>
      <c r="M2738" s="11">
        <f t="shared" si="341"/>
        <v>30</v>
      </c>
      <c r="N2738" t="b">
        <v>0</v>
      </c>
      <c r="O2738" s="9">
        <f t="shared" si="342"/>
        <v>1.2290000000000001</v>
      </c>
      <c r="P2738" s="14">
        <f t="shared" si="343"/>
        <v>169.51724137931035</v>
      </c>
      <c r="Q2738" s="14" t="s">
        <v>8323</v>
      </c>
      <c r="R2738" s="14" t="s">
        <v>8353</v>
      </c>
      <c r="S2738">
        <v>58</v>
      </c>
      <c r="T2738" t="b">
        <v>1</v>
      </c>
      <c r="U2738" t="s">
        <v>8295</v>
      </c>
      <c r="V2738">
        <f t="shared" si="344"/>
        <v>58</v>
      </c>
      <c r="W2738" s="21" t="str">
        <f t="shared" si="345"/>
        <v xml:space="preserve"> </v>
      </c>
      <c r="X2738" s="21" t="str">
        <f t="shared" si="346"/>
        <v xml:space="preserve"> </v>
      </c>
    </row>
    <row r="2739" spans="1:24" ht="43.2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339"/>
        <v>41654.791666666664</v>
      </c>
      <c r="K2739">
        <v>1386108087</v>
      </c>
      <c r="L2739" s="10">
        <f t="shared" si="340"/>
        <v>41611.917673611111</v>
      </c>
      <c r="M2739" s="11">
        <f t="shared" si="341"/>
        <v>42.873993055553001</v>
      </c>
      <c r="N2739" t="b">
        <v>0</v>
      </c>
      <c r="O2739" s="9">
        <f t="shared" si="342"/>
        <v>2.4606080000000001</v>
      </c>
      <c r="P2739" s="14">
        <f t="shared" si="343"/>
        <v>161.88210526315791</v>
      </c>
      <c r="Q2739" s="14" t="s">
        <v>8323</v>
      </c>
      <c r="R2739" s="14" t="s">
        <v>8353</v>
      </c>
      <c r="S2739">
        <v>456</v>
      </c>
      <c r="T2739" t="b">
        <v>1</v>
      </c>
      <c r="U2739" t="s">
        <v>8295</v>
      </c>
      <c r="V2739">
        <f t="shared" si="344"/>
        <v>456</v>
      </c>
      <c r="W2739" s="21" t="str">
        <f t="shared" si="345"/>
        <v xml:space="preserve"> </v>
      </c>
      <c r="X2739" s="21" t="str">
        <f t="shared" si="346"/>
        <v xml:space="preserve"> </v>
      </c>
    </row>
    <row r="2740" spans="1:24" ht="43.2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339"/>
        <v>42680.143564814818</v>
      </c>
      <c r="K2740">
        <v>1473218804</v>
      </c>
      <c r="L2740" s="10">
        <f t="shared" si="340"/>
        <v>42620.143564814818</v>
      </c>
      <c r="M2740" s="11">
        <f t="shared" si="341"/>
        <v>60</v>
      </c>
      <c r="N2740" t="b">
        <v>0</v>
      </c>
      <c r="O2740" s="9">
        <f t="shared" si="342"/>
        <v>1.4794</v>
      </c>
      <c r="P2740" s="14">
        <f t="shared" si="343"/>
        <v>493.13333333333333</v>
      </c>
      <c r="Q2740" s="14" t="s">
        <v>8323</v>
      </c>
      <c r="R2740" s="14" t="s">
        <v>8353</v>
      </c>
      <c r="S2740">
        <v>15</v>
      </c>
      <c r="T2740" t="b">
        <v>1</v>
      </c>
      <c r="U2740" t="s">
        <v>8295</v>
      </c>
      <c r="V2740">
        <f t="shared" si="344"/>
        <v>15</v>
      </c>
      <c r="W2740" s="21" t="str">
        <f t="shared" si="345"/>
        <v xml:space="preserve"> </v>
      </c>
      <c r="X2740" s="21" t="str">
        <f t="shared" si="346"/>
        <v xml:space="preserve"> </v>
      </c>
    </row>
    <row r="2741" spans="1:24" ht="43.2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339"/>
        <v>41764.887928240743</v>
      </c>
      <c r="K2741">
        <v>1395436717</v>
      </c>
      <c r="L2741" s="10">
        <f t="shared" si="340"/>
        <v>41719.887928240743</v>
      </c>
      <c r="M2741" s="11">
        <f t="shared" si="341"/>
        <v>45</v>
      </c>
      <c r="N2741" t="b">
        <v>0</v>
      </c>
      <c r="O2741" s="9">
        <f t="shared" si="342"/>
        <v>3.8409090909090908</v>
      </c>
      <c r="P2741" s="14">
        <f t="shared" si="343"/>
        <v>22.120418848167539</v>
      </c>
      <c r="Q2741" s="14" t="s">
        <v>8323</v>
      </c>
      <c r="R2741" s="14" t="s">
        <v>8353</v>
      </c>
      <c r="S2741">
        <v>191</v>
      </c>
      <c r="T2741" t="b">
        <v>1</v>
      </c>
      <c r="U2741" t="s">
        <v>8295</v>
      </c>
      <c r="V2741">
        <f t="shared" si="344"/>
        <v>191</v>
      </c>
      <c r="W2741" s="21" t="str">
        <f t="shared" si="345"/>
        <v xml:space="preserve"> </v>
      </c>
      <c r="X2741" s="21" t="str">
        <f t="shared" si="346"/>
        <v xml:space="preserve"> </v>
      </c>
    </row>
    <row r="2742" spans="1:24" ht="43.2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339"/>
        <v>42074.99018518519</v>
      </c>
      <c r="K2742">
        <v>1423529152</v>
      </c>
      <c r="L2742" s="10">
        <f t="shared" si="340"/>
        <v>42045.031851851847</v>
      </c>
      <c r="M2742" s="11">
        <f t="shared" si="341"/>
        <v>29.958333333343035</v>
      </c>
      <c r="N2742" t="b">
        <v>0</v>
      </c>
      <c r="O2742" s="9">
        <f t="shared" si="342"/>
        <v>1.0333333333333334</v>
      </c>
      <c r="P2742" s="14">
        <f t="shared" si="343"/>
        <v>18.235294117647058</v>
      </c>
      <c r="Q2742" s="14" t="s">
        <v>8323</v>
      </c>
      <c r="R2742" s="14" t="s">
        <v>8353</v>
      </c>
      <c r="S2742">
        <v>17</v>
      </c>
      <c r="T2742" t="b">
        <v>1</v>
      </c>
      <c r="U2742" t="s">
        <v>8295</v>
      </c>
      <c r="V2742">
        <f t="shared" si="344"/>
        <v>17</v>
      </c>
      <c r="W2742" s="21" t="str">
        <f t="shared" si="345"/>
        <v xml:space="preserve"> </v>
      </c>
      <c r="X2742" s="21" t="str">
        <f t="shared" si="346"/>
        <v xml:space="preserve"> </v>
      </c>
    </row>
    <row r="2743" spans="1:24" ht="28.8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339"/>
        <v>41932.088194444441</v>
      </c>
      <c r="K2743">
        <v>1412005602</v>
      </c>
      <c r="L2743" s="10">
        <f t="shared" si="340"/>
        <v>41911.657430555555</v>
      </c>
      <c r="M2743" s="11">
        <f t="shared" si="341"/>
        <v>20.430763888885849</v>
      </c>
      <c r="N2743" t="b">
        <v>0</v>
      </c>
      <c r="O2743" s="9">
        <f t="shared" si="342"/>
        <v>4.3750000000000004E-3</v>
      </c>
      <c r="P2743" s="14">
        <f t="shared" si="343"/>
        <v>8.75</v>
      </c>
      <c r="Q2743" s="14" t="s">
        <v>8326</v>
      </c>
      <c r="R2743" s="14" t="s">
        <v>8362</v>
      </c>
      <c r="S2743">
        <v>4</v>
      </c>
      <c r="T2743" t="b">
        <v>0</v>
      </c>
      <c r="U2743" t="s">
        <v>8304</v>
      </c>
      <c r="V2743" t="str">
        <f t="shared" si="344"/>
        <v xml:space="preserve"> </v>
      </c>
      <c r="W2743" s="21">
        <f t="shared" si="345"/>
        <v>4</v>
      </c>
      <c r="X2743" s="21" t="str">
        <f t="shared" si="346"/>
        <v xml:space="preserve"> </v>
      </c>
    </row>
    <row r="2744" spans="1:24" ht="43.2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339"/>
        <v>41044.719756944447</v>
      </c>
      <c r="K2744">
        <v>1335892587</v>
      </c>
      <c r="L2744" s="10">
        <f t="shared" si="340"/>
        <v>41030.719756944447</v>
      </c>
      <c r="M2744" s="11">
        <f t="shared" si="341"/>
        <v>14</v>
      </c>
      <c r="N2744" t="b">
        <v>0</v>
      </c>
      <c r="O2744" s="9">
        <f t="shared" si="342"/>
        <v>0.29239999999999999</v>
      </c>
      <c r="P2744" s="14">
        <f t="shared" si="343"/>
        <v>40.611111111111114</v>
      </c>
      <c r="Q2744" s="14" t="s">
        <v>8326</v>
      </c>
      <c r="R2744" s="14" t="s">
        <v>8362</v>
      </c>
      <c r="S2744">
        <v>18</v>
      </c>
      <c r="T2744" t="b">
        <v>0</v>
      </c>
      <c r="U2744" t="s">
        <v>8304</v>
      </c>
      <c r="V2744" t="str">
        <f t="shared" si="344"/>
        <v xml:space="preserve"> </v>
      </c>
      <c r="W2744" s="21">
        <f t="shared" si="345"/>
        <v>18</v>
      </c>
      <c r="X2744" s="21" t="str">
        <f t="shared" si="346"/>
        <v xml:space="preserve"> </v>
      </c>
    </row>
    <row r="2745" spans="1:24" ht="57.6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339"/>
        <v>42662.328784722224</v>
      </c>
      <c r="K2745">
        <v>1474271607</v>
      </c>
      <c r="L2745" s="10">
        <f t="shared" si="340"/>
        <v>42632.328784722224</v>
      </c>
      <c r="M2745" s="11">
        <f t="shared" si="341"/>
        <v>30</v>
      </c>
      <c r="N2745" t="b">
        <v>0</v>
      </c>
      <c r="O2745" s="9">
        <f t="shared" si="342"/>
        <v>0</v>
      </c>
      <c r="P2745" s="14">
        <f t="shared" si="343"/>
        <v>0</v>
      </c>
      <c r="Q2745" s="14" t="s">
        <v>8326</v>
      </c>
      <c r="R2745" s="14" t="s">
        <v>8362</v>
      </c>
      <c r="S2745">
        <v>0</v>
      </c>
      <c r="T2745" t="b">
        <v>0</v>
      </c>
      <c r="U2745" t="s">
        <v>8304</v>
      </c>
      <c r="V2745" t="str">
        <f t="shared" si="344"/>
        <v xml:space="preserve"> </v>
      </c>
      <c r="W2745" s="21">
        <f t="shared" si="345"/>
        <v>0</v>
      </c>
      <c r="X2745" s="21" t="str">
        <f t="shared" si="346"/>
        <v xml:space="preserve"> </v>
      </c>
    </row>
    <row r="2746" spans="1:24" ht="43.2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339"/>
        <v>40968.062476851854</v>
      </c>
      <c r="K2746">
        <v>1327886998</v>
      </c>
      <c r="L2746" s="10">
        <f t="shared" si="340"/>
        <v>40938.062476851854</v>
      </c>
      <c r="M2746" s="11">
        <f t="shared" si="341"/>
        <v>30</v>
      </c>
      <c r="N2746" t="b">
        <v>0</v>
      </c>
      <c r="O2746" s="9">
        <f t="shared" si="342"/>
        <v>5.2187499999999998E-2</v>
      </c>
      <c r="P2746" s="14">
        <f t="shared" si="343"/>
        <v>37.954545454545453</v>
      </c>
      <c r="Q2746" s="14" t="s">
        <v>8326</v>
      </c>
      <c r="R2746" s="14" t="s">
        <v>8362</v>
      </c>
      <c r="S2746">
        <v>22</v>
      </c>
      <c r="T2746" t="b">
        <v>0</v>
      </c>
      <c r="U2746" t="s">
        <v>8304</v>
      </c>
      <c r="V2746" t="str">
        <f t="shared" si="344"/>
        <v xml:space="preserve"> </v>
      </c>
      <c r="W2746" s="21">
        <f t="shared" si="345"/>
        <v>22</v>
      </c>
      <c r="X2746" s="21" t="str">
        <f t="shared" si="346"/>
        <v xml:space="preserve"> </v>
      </c>
    </row>
    <row r="2747" spans="1:24" ht="43.2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339"/>
        <v>41104.988055555557</v>
      </c>
      <c r="K2747">
        <v>1337125368</v>
      </c>
      <c r="L2747" s="10">
        <f t="shared" si="340"/>
        <v>41044.988055555557</v>
      </c>
      <c r="M2747" s="11">
        <f t="shared" si="341"/>
        <v>60</v>
      </c>
      <c r="N2747" t="b">
        <v>0</v>
      </c>
      <c r="O2747" s="9">
        <f t="shared" si="342"/>
        <v>0.21887499999999999</v>
      </c>
      <c r="P2747" s="14">
        <f t="shared" si="343"/>
        <v>35.734693877551024</v>
      </c>
      <c r="Q2747" s="14" t="s">
        <v>8326</v>
      </c>
      <c r="R2747" s="14" t="s">
        <v>8362</v>
      </c>
      <c r="S2747">
        <v>49</v>
      </c>
      <c r="T2747" t="b">
        <v>0</v>
      </c>
      <c r="U2747" t="s">
        <v>8304</v>
      </c>
      <c r="V2747" t="str">
        <f t="shared" si="344"/>
        <v xml:space="preserve"> </v>
      </c>
      <c r="W2747" s="21">
        <f t="shared" si="345"/>
        <v>49</v>
      </c>
      <c r="X2747" s="21" t="str">
        <f t="shared" si="346"/>
        <v xml:space="preserve"> </v>
      </c>
    </row>
    <row r="2748" spans="1:24" ht="43.2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339"/>
        <v>41880.781377314815</v>
      </c>
      <c r="K2748">
        <v>1406745911</v>
      </c>
      <c r="L2748" s="10">
        <f t="shared" si="340"/>
        <v>41850.781377314815</v>
      </c>
      <c r="M2748" s="11">
        <f t="shared" si="341"/>
        <v>30</v>
      </c>
      <c r="N2748" t="b">
        <v>0</v>
      </c>
      <c r="O2748" s="9">
        <f t="shared" si="342"/>
        <v>0.26700000000000002</v>
      </c>
      <c r="P2748" s="14">
        <f t="shared" si="343"/>
        <v>42.157894736842103</v>
      </c>
      <c r="Q2748" s="14" t="s">
        <v>8326</v>
      </c>
      <c r="R2748" s="14" t="s">
        <v>8362</v>
      </c>
      <c r="S2748">
        <v>19</v>
      </c>
      <c r="T2748" t="b">
        <v>0</v>
      </c>
      <c r="U2748" t="s">
        <v>8304</v>
      </c>
      <c r="V2748" t="str">
        <f t="shared" si="344"/>
        <v xml:space="preserve"> </v>
      </c>
      <c r="W2748" s="21">
        <f t="shared" si="345"/>
        <v>19</v>
      </c>
      <c r="X2748" s="21" t="str">
        <f t="shared" si="346"/>
        <v xml:space="preserve"> </v>
      </c>
    </row>
    <row r="2749" spans="1:24" ht="43.2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339"/>
        <v>41076.131944444445</v>
      </c>
      <c r="K2749">
        <v>1337095997</v>
      </c>
      <c r="L2749" s="10">
        <f t="shared" si="340"/>
        <v>41044.64811342593</v>
      </c>
      <c r="M2749" s="11">
        <f t="shared" si="341"/>
        <v>31.483831018515048</v>
      </c>
      <c r="N2749" t="b">
        <v>0</v>
      </c>
      <c r="O2749" s="9">
        <f t="shared" si="342"/>
        <v>0.28000000000000003</v>
      </c>
      <c r="P2749" s="14">
        <f t="shared" si="343"/>
        <v>35</v>
      </c>
      <c r="Q2749" s="14" t="s">
        <v>8326</v>
      </c>
      <c r="R2749" s="14" t="s">
        <v>8362</v>
      </c>
      <c r="S2749">
        <v>4</v>
      </c>
      <c r="T2749" t="b">
        <v>0</v>
      </c>
      <c r="U2749" t="s">
        <v>8304</v>
      </c>
      <c r="V2749" t="str">
        <f t="shared" si="344"/>
        <v xml:space="preserve"> </v>
      </c>
      <c r="W2749" s="21">
        <f t="shared" si="345"/>
        <v>4</v>
      </c>
      <c r="X2749" s="21" t="str">
        <f t="shared" si="346"/>
        <v xml:space="preserve"> </v>
      </c>
    </row>
    <row r="2750" spans="1:24" ht="43.2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339"/>
        <v>42615.7106712963</v>
      </c>
      <c r="K2750">
        <v>1470243802</v>
      </c>
      <c r="L2750" s="10">
        <f t="shared" si="340"/>
        <v>42585.7106712963</v>
      </c>
      <c r="M2750" s="11">
        <f t="shared" si="341"/>
        <v>30</v>
      </c>
      <c r="N2750" t="b">
        <v>0</v>
      </c>
      <c r="O2750" s="9">
        <f t="shared" si="342"/>
        <v>1.06E-2</v>
      </c>
      <c r="P2750" s="14">
        <f t="shared" si="343"/>
        <v>13.25</v>
      </c>
      <c r="Q2750" s="14" t="s">
        <v>8326</v>
      </c>
      <c r="R2750" s="14" t="s">
        <v>8362</v>
      </c>
      <c r="S2750">
        <v>4</v>
      </c>
      <c r="T2750" t="b">
        <v>0</v>
      </c>
      <c r="U2750" t="s">
        <v>8304</v>
      </c>
      <c r="V2750" t="str">
        <f t="shared" si="344"/>
        <v xml:space="preserve"> </v>
      </c>
      <c r="W2750" s="21">
        <f t="shared" si="345"/>
        <v>4</v>
      </c>
      <c r="X2750" s="21" t="str">
        <f t="shared" si="346"/>
        <v xml:space="preserve"> </v>
      </c>
    </row>
    <row r="2751" spans="1:24" ht="28.8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339"/>
        <v>42098.757372685184</v>
      </c>
      <c r="K2751">
        <v>1425582637</v>
      </c>
      <c r="L2751" s="10">
        <f t="shared" si="340"/>
        <v>42068.799039351856</v>
      </c>
      <c r="M2751" s="11">
        <f t="shared" si="341"/>
        <v>29.958333333328483</v>
      </c>
      <c r="N2751" t="b">
        <v>0</v>
      </c>
      <c r="O2751" s="9">
        <f t="shared" si="342"/>
        <v>1.0999999999999999E-2</v>
      </c>
      <c r="P2751" s="14">
        <f t="shared" si="343"/>
        <v>55</v>
      </c>
      <c r="Q2751" s="14" t="s">
        <v>8326</v>
      </c>
      <c r="R2751" s="14" t="s">
        <v>8362</v>
      </c>
      <c r="S2751">
        <v>2</v>
      </c>
      <c r="T2751" t="b">
        <v>0</v>
      </c>
      <c r="U2751" t="s">
        <v>8304</v>
      </c>
      <c r="V2751" t="str">
        <f t="shared" si="344"/>
        <v xml:space="preserve"> </v>
      </c>
      <c r="W2751" s="21">
        <f t="shared" si="345"/>
        <v>2</v>
      </c>
      <c r="X2751" s="21" t="str">
        <f t="shared" si="346"/>
        <v xml:space="preserve"> </v>
      </c>
    </row>
    <row r="2752" spans="1:24" ht="43.2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339"/>
        <v>41090.833333333336</v>
      </c>
      <c r="K2752">
        <v>1340055345</v>
      </c>
      <c r="L2752" s="10">
        <f t="shared" si="340"/>
        <v>41078.899826388886</v>
      </c>
      <c r="M2752" s="11">
        <f t="shared" si="341"/>
        <v>11.933506944449618</v>
      </c>
      <c r="N2752" t="b">
        <v>0</v>
      </c>
      <c r="O2752" s="9">
        <f t="shared" si="342"/>
        <v>0</v>
      </c>
      <c r="P2752" s="14">
        <f t="shared" si="343"/>
        <v>0</v>
      </c>
      <c r="Q2752" s="14" t="s">
        <v>8326</v>
      </c>
      <c r="R2752" s="14" t="s">
        <v>8362</v>
      </c>
      <c r="S2752">
        <v>0</v>
      </c>
      <c r="T2752" t="b">
        <v>0</v>
      </c>
      <c r="U2752" t="s">
        <v>8304</v>
      </c>
      <c r="V2752" t="str">
        <f t="shared" si="344"/>
        <v xml:space="preserve"> </v>
      </c>
      <c r="W2752" s="21">
        <f t="shared" si="345"/>
        <v>0</v>
      </c>
      <c r="X2752" s="21" t="str">
        <f t="shared" si="346"/>
        <v xml:space="preserve"> </v>
      </c>
    </row>
    <row r="2753" spans="1:24" ht="43.2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339"/>
        <v>41807.887060185189</v>
      </c>
      <c r="K2753">
        <v>1397855842</v>
      </c>
      <c r="L2753" s="10">
        <f t="shared" si="340"/>
        <v>41747.887060185189</v>
      </c>
      <c r="M2753" s="11">
        <f t="shared" si="341"/>
        <v>60</v>
      </c>
      <c r="N2753" t="b">
        <v>0</v>
      </c>
      <c r="O2753" s="9">
        <f t="shared" si="342"/>
        <v>0</v>
      </c>
      <c r="P2753" s="14">
        <f t="shared" si="343"/>
        <v>0</v>
      </c>
      <c r="Q2753" s="14" t="s">
        <v>8326</v>
      </c>
      <c r="R2753" s="14" t="s">
        <v>8362</v>
      </c>
      <c r="S2753">
        <v>0</v>
      </c>
      <c r="T2753" t="b">
        <v>0</v>
      </c>
      <c r="U2753" t="s">
        <v>8304</v>
      </c>
      <c r="V2753" t="str">
        <f t="shared" si="344"/>
        <v xml:space="preserve"> </v>
      </c>
      <c r="W2753" s="21">
        <f t="shared" si="345"/>
        <v>0</v>
      </c>
      <c r="X2753" s="21" t="str">
        <f t="shared" si="346"/>
        <v xml:space="preserve"> </v>
      </c>
    </row>
    <row r="2754" spans="1:24" ht="43.2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ref="J2754:J2817" si="347">(((I2754/60)/60)/24)+DATE(1970,1,1)</f>
        <v>40895.765092592592</v>
      </c>
      <c r="K2754">
        <v>1320776504</v>
      </c>
      <c r="L2754" s="10">
        <f t="shared" ref="L2754:L2817" si="348">(((K2754/60)/60)/24)+DATE(1970,1,1)</f>
        <v>40855.765092592592</v>
      </c>
      <c r="M2754" s="11">
        <f t="shared" ref="M2754:M2817" si="349">J2754-L2754</f>
        <v>40</v>
      </c>
      <c r="N2754" t="b">
        <v>0</v>
      </c>
      <c r="O2754" s="9">
        <f t="shared" ref="O2754:O2817" si="350">E2754/D2754</f>
        <v>0.11458333333333333</v>
      </c>
      <c r="P2754" s="14">
        <f t="shared" ref="P2754:P2817" si="351">IF(E2754&gt;0,(E2754/S2754),0)</f>
        <v>39.285714285714285</v>
      </c>
      <c r="Q2754" s="14" t="s">
        <v>8326</v>
      </c>
      <c r="R2754" s="14" t="s">
        <v>8362</v>
      </c>
      <c r="S2754">
        <v>14</v>
      </c>
      <c r="T2754" t="b">
        <v>0</v>
      </c>
      <c r="U2754" t="s">
        <v>8304</v>
      </c>
      <c r="V2754" t="str">
        <f t="shared" si="344"/>
        <v xml:space="preserve"> </v>
      </c>
      <c r="W2754" s="21">
        <f t="shared" si="345"/>
        <v>14</v>
      </c>
      <c r="X2754" s="21" t="str">
        <f t="shared" si="346"/>
        <v xml:space="preserve"> </v>
      </c>
    </row>
    <row r="2755" spans="1:24" ht="43.2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si="347"/>
        <v>41147.900729166664</v>
      </c>
      <c r="K2755">
        <v>1343425023</v>
      </c>
      <c r="L2755" s="10">
        <f t="shared" si="348"/>
        <v>41117.900729166664</v>
      </c>
      <c r="M2755" s="11">
        <f t="shared" si="349"/>
        <v>30</v>
      </c>
      <c r="N2755" t="b">
        <v>0</v>
      </c>
      <c r="O2755" s="9">
        <f t="shared" si="350"/>
        <v>0.19</v>
      </c>
      <c r="P2755" s="14">
        <f t="shared" si="351"/>
        <v>47.5</v>
      </c>
      <c r="Q2755" s="14" t="s">
        <v>8326</v>
      </c>
      <c r="R2755" s="14" t="s">
        <v>8362</v>
      </c>
      <c r="S2755">
        <v>8</v>
      </c>
      <c r="T2755" t="b">
        <v>0</v>
      </c>
      <c r="U2755" t="s">
        <v>8304</v>
      </c>
      <c r="V2755" t="str">
        <f t="shared" ref="V2755:V2818" si="352">IF(F2755 = "successful",S2755," ")</f>
        <v xml:space="preserve"> </v>
      </c>
      <c r="W2755" s="21">
        <f t="shared" ref="W2755:W2818" si="353">IF(F2755 = "failed",S2755," ")</f>
        <v>8</v>
      </c>
      <c r="X2755" s="21" t="str">
        <f t="shared" ref="X2755:X2818" si="354">IF(F2755 = "canceled",S2755," ")</f>
        <v xml:space="preserve"> </v>
      </c>
    </row>
    <row r="2756" spans="1:24" ht="43.2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347"/>
        <v>41893.636006944449</v>
      </c>
      <c r="K2756">
        <v>1407856551</v>
      </c>
      <c r="L2756" s="10">
        <f t="shared" si="348"/>
        <v>41863.636006944449</v>
      </c>
      <c r="M2756" s="11">
        <f t="shared" si="349"/>
        <v>30</v>
      </c>
      <c r="N2756" t="b">
        <v>0</v>
      </c>
      <c r="O2756" s="9">
        <f t="shared" si="350"/>
        <v>0</v>
      </c>
      <c r="P2756" s="14">
        <f t="shared" si="351"/>
        <v>0</v>
      </c>
      <c r="Q2756" s="14" t="s">
        <v>8326</v>
      </c>
      <c r="R2756" s="14" t="s">
        <v>8362</v>
      </c>
      <c r="S2756">
        <v>0</v>
      </c>
      <c r="T2756" t="b">
        <v>0</v>
      </c>
      <c r="U2756" t="s">
        <v>8304</v>
      </c>
      <c r="V2756" t="str">
        <f t="shared" si="352"/>
        <v xml:space="preserve"> </v>
      </c>
      <c r="W2756" s="21">
        <f t="shared" si="353"/>
        <v>0</v>
      </c>
      <c r="X2756" s="21" t="str">
        <f t="shared" si="354"/>
        <v xml:space="preserve"> </v>
      </c>
    </row>
    <row r="2757" spans="1:24" ht="43.2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347"/>
        <v>42102.790821759263</v>
      </c>
      <c r="K2757">
        <v>1425927527</v>
      </c>
      <c r="L2757" s="10">
        <f t="shared" si="348"/>
        <v>42072.790821759263</v>
      </c>
      <c r="M2757" s="11">
        <f t="shared" si="349"/>
        <v>30</v>
      </c>
      <c r="N2757" t="b">
        <v>0</v>
      </c>
      <c r="O2757" s="9">
        <f t="shared" si="350"/>
        <v>0.52</v>
      </c>
      <c r="P2757" s="14">
        <f t="shared" si="351"/>
        <v>17.333333333333332</v>
      </c>
      <c r="Q2757" s="14" t="s">
        <v>8326</v>
      </c>
      <c r="R2757" s="14" t="s">
        <v>8362</v>
      </c>
      <c r="S2757">
        <v>15</v>
      </c>
      <c r="T2757" t="b">
        <v>0</v>
      </c>
      <c r="U2757" t="s">
        <v>8304</v>
      </c>
      <c r="V2757" t="str">
        <f t="shared" si="352"/>
        <v xml:space="preserve"> </v>
      </c>
      <c r="W2757" s="21">
        <f t="shared" si="353"/>
        <v>15</v>
      </c>
      <c r="X2757" s="21" t="str">
        <f t="shared" si="354"/>
        <v xml:space="preserve"> </v>
      </c>
    </row>
    <row r="2758" spans="1:24" ht="43.2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347"/>
        <v>41650.90047453704</v>
      </c>
      <c r="K2758">
        <v>1386884201</v>
      </c>
      <c r="L2758" s="10">
        <f t="shared" si="348"/>
        <v>41620.90047453704</v>
      </c>
      <c r="M2758" s="11">
        <f t="shared" si="349"/>
        <v>30</v>
      </c>
      <c r="N2758" t="b">
        <v>0</v>
      </c>
      <c r="O2758" s="9">
        <f t="shared" si="350"/>
        <v>0.1048</v>
      </c>
      <c r="P2758" s="14">
        <f t="shared" si="351"/>
        <v>31.757575757575758</v>
      </c>
      <c r="Q2758" s="14" t="s">
        <v>8326</v>
      </c>
      <c r="R2758" s="14" t="s">
        <v>8362</v>
      </c>
      <c r="S2758">
        <v>33</v>
      </c>
      <c r="T2758" t="b">
        <v>0</v>
      </c>
      <c r="U2758" t="s">
        <v>8304</v>
      </c>
      <c r="V2758" t="str">
        <f t="shared" si="352"/>
        <v xml:space="preserve"> </v>
      </c>
      <c r="W2758" s="21">
        <f t="shared" si="353"/>
        <v>33</v>
      </c>
      <c r="X2758" s="21" t="str">
        <f t="shared" si="354"/>
        <v xml:space="preserve"> </v>
      </c>
    </row>
    <row r="2759" spans="1:24" ht="28.8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347"/>
        <v>42588.65662037037</v>
      </c>
      <c r="K2759">
        <v>1469202332</v>
      </c>
      <c r="L2759" s="10">
        <f t="shared" si="348"/>
        <v>42573.65662037037</v>
      </c>
      <c r="M2759" s="11">
        <f t="shared" si="349"/>
        <v>15</v>
      </c>
      <c r="N2759" t="b">
        <v>0</v>
      </c>
      <c r="O2759" s="9">
        <f t="shared" si="350"/>
        <v>6.6666666666666671E-3</v>
      </c>
      <c r="P2759" s="14">
        <f t="shared" si="351"/>
        <v>5</v>
      </c>
      <c r="Q2759" s="14" t="s">
        <v>8326</v>
      </c>
      <c r="R2759" s="14" t="s">
        <v>8362</v>
      </c>
      <c r="S2759">
        <v>2</v>
      </c>
      <c r="T2759" t="b">
        <v>0</v>
      </c>
      <c r="U2759" t="s">
        <v>8304</v>
      </c>
      <c r="V2759" t="str">
        <f t="shared" si="352"/>
        <v xml:space="preserve"> </v>
      </c>
      <c r="W2759" s="21">
        <f t="shared" si="353"/>
        <v>2</v>
      </c>
      <c r="X2759" s="21" t="str">
        <f t="shared" si="354"/>
        <v xml:space="preserve"> </v>
      </c>
    </row>
    <row r="2760" spans="1:24" ht="57.6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347"/>
        <v>42653.441932870366</v>
      </c>
      <c r="K2760">
        <v>1474886183</v>
      </c>
      <c r="L2760" s="10">
        <f t="shared" si="348"/>
        <v>42639.441932870366</v>
      </c>
      <c r="M2760" s="11">
        <f t="shared" si="349"/>
        <v>14</v>
      </c>
      <c r="N2760" t="b">
        <v>0</v>
      </c>
      <c r="O2760" s="9">
        <f t="shared" si="350"/>
        <v>0.11700000000000001</v>
      </c>
      <c r="P2760" s="14">
        <f t="shared" si="351"/>
        <v>39</v>
      </c>
      <c r="Q2760" s="14" t="s">
        <v>8326</v>
      </c>
      <c r="R2760" s="14" t="s">
        <v>8362</v>
      </c>
      <c r="S2760">
        <v>6</v>
      </c>
      <c r="T2760" t="b">
        <v>0</v>
      </c>
      <c r="U2760" t="s">
        <v>8304</v>
      </c>
      <c r="V2760" t="str">
        <f t="shared" si="352"/>
        <v xml:space="preserve"> </v>
      </c>
      <c r="W2760" s="21">
        <f t="shared" si="353"/>
        <v>6</v>
      </c>
      <c r="X2760" s="21" t="str">
        <f t="shared" si="354"/>
        <v xml:space="preserve"> </v>
      </c>
    </row>
    <row r="2761" spans="1:24" ht="43.2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347"/>
        <v>42567.36650462963</v>
      </c>
      <c r="K2761">
        <v>1464943666</v>
      </c>
      <c r="L2761" s="10">
        <f t="shared" si="348"/>
        <v>42524.36650462963</v>
      </c>
      <c r="M2761" s="11">
        <f t="shared" si="349"/>
        <v>43</v>
      </c>
      <c r="N2761" t="b">
        <v>0</v>
      </c>
      <c r="O2761" s="9">
        <f t="shared" si="350"/>
        <v>0.105</v>
      </c>
      <c r="P2761" s="14">
        <f t="shared" si="351"/>
        <v>52.5</v>
      </c>
      <c r="Q2761" s="14" t="s">
        <v>8326</v>
      </c>
      <c r="R2761" s="14" t="s">
        <v>8362</v>
      </c>
      <c r="S2761">
        <v>2</v>
      </c>
      <c r="T2761" t="b">
        <v>0</v>
      </c>
      <c r="U2761" t="s">
        <v>8304</v>
      </c>
      <c r="V2761" t="str">
        <f t="shared" si="352"/>
        <v xml:space="preserve"> </v>
      </c>
      <c r="W2761" s="21">
        <f t="shared" si="353"/>
        <v>2</v>
      </c>
      <c r="X2761" s="21" t="str">
        <f t="shared" si="354"/>
        <v xml:space="preserve"> </v>
      </c>
    </row>
    <row r="2762" spans="1:24" ht="43.2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347"/>
        <v>41445.461319444446</v>
      </c>
      <c r="K2762">
        <v>1369134258</v>
      </c>
      <c r="L2762" s="10">
        <f t="shared" si="348"/>
        <v>41415.461319444446</v>
      </c>
      <c r="M2762" s="11">
        <f t="shared" si="349"/>
        <v>30</v>
      </c>
      <c r="N2762" t="b">
        <v>0</v>
      </c>
      <c r="O2762" s="9">
        <f t="shared" si="350"/>
        <v>0</v>
      </c>
      <c r="P2762" s="14">
        <f t="shared" si="351"/>
        <v>0</v>
      </c>
      <c r="Q2762" s="14" t="s">
        <v>8326</v>
      </c>
      <c r="R2762" s="14" t="s">
        <v>8362</v>
      </c>
      <c r="S2762">
        <v>0</v>
      </c>
      <c r="T2762" t="b">
        <v>0</v>
      </c>
      <c r="U2762" t="s">
        <v>8304</v>
      </c>
      <c r="V2762" t="str">
        <f t="shared" si="352"/>
        <v xml:space="preserve"> </v>
      </c>
      <c r="W2762" s="21">
        <f t="shared" si="353"/>
        <v>0</v>
      </c>
      <c r="X2762" s="21" t="str">
        <f t="shared" si="354"/>
        <v xml:space="preserve"> </v>
      </c>
    </row>
    <row r="2763" spans="1:24" ht="28.8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347"/>
        <v>41277.063576388886</v>
      </c>
      <c r="K2763">
        <v>1354584693</v>
      </c>
      <c r="L2763" s="10">
        <f t="shared" si="348"/>
        <v>41247.063576388886</v>
      </c>
      <c r="M2763" s="11">
        <f t="shared" si="349"/>
        <v>30</v>
      </c>
      <c r="N2763" t="b">
        <v>0</v>
      </c>
      <c r="O2763" s="9">
        <f t="shared" si="350"/>
        <v>7.1999999999999998E-3</v>
      </c>
      <c r="P2763" s="14">
        <f t="shared" si="351"/>
        <v>9</v>
      </c>
      <c r="Q2763" s="14" t="s">
        <v>8326</v>
      </c>
      <c r="R2763" s="14" t="s">
        <v>8362</v>
      </c>
      <c r="S2763">
        <v>4</v>
      </c>
      <c r="T2763" t="b">
        <v>0</v>
      </c>
      <c r="U2763" t="s">
        <v>8304</v>
      </c>
      <c r="V2763" t="str">
        <f t="shared" si="352"/>
        <v xml:space="preserve"> </v>
      </c>
      <c r="W2763" s="21">
        <f t="shared" si="353"/>
        <v>4</v>
      </c>
      <c r="X2763" s="21" t="str">
        <f t="shared" si="354"/>
        <v xml:space="preserve"> </v>
      </c>
    </row>
    <row r="2764" spans="1:24" ht="43.2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347"/>
        <v>40986.995312500003</v>
      </c>
      <c r="K2764">
        <v>1326934395</v>
      </c>
      <c r="L2764" s="10">
        <f t="shared" si="348"/>
        <v>40927.036979166667</v>
      </c>
      <c r="M2764" s="11">
        <f t="shared" si="349"/>
        <v>59.958333333335759</v>
      </c>
      <c r="N2764" t="b">
        <v>0</v>
      </c>
      <c r="O2764" s="9">
        <f t="shared" si="350"/>
        <v>7.6923076923076927E-3</v>
      </c>
      <c r="P2764" s="14">
        <f t="shared" si="351"/>
        <v>25</v>
      </c>
      <c r="Q2764" s="14" t="s">
        <v>8326</v>
      </c>
      <c r="R2764" s="14" t="s">
        <v>8362</v>
      </c>
      <c r="S2764">
        <v>1</v>
      </c>
      <c r="T2764" t="b">
        <v>0</v>
      </c>
      <c r="U2764" t="s">
        <v>8304</v>
      </c>
      <c r="V2764" t="str">
        <f t="shared" si="352"/>
        <v xml:space="preserve"> </v>
      </c>
      <c r="W2764" s="21">
        <f t="shared" si="353"/>
        <v>1</v>
      </c>
      <c r="X2764" s="21" t="str">
        <f t="shared" si="354"/>
        <v xml:space="preserve"> </v>
      </c>
    </row>
    <row r="2765" spans="1:24" ht="28.8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347"/>
        <v>41418.579675925925</v>
      </c>
      <c r="K2765">
        <v>1365515684</v>
      </c>
      <c r="L2765" s="10">
        <f t="shared" si="348"/>
        <v>41373.579675925925</v>
      </c>
      <c r="M2765" s="11">
        <f t="shared" si="349"/>
        <v>45</v>
      </c>
      <c r="N2765" t="b">
        <v>0</v>
      </c>
      <c r="O2765" s="9">
        <f t="shared" si="350"/>
        <v>2.2842639593908631E-3</v>
      </c>
      <c r="P2765" s="14">
        <f t="shared" si="351"/>
        <v>30</v>
      </c>
      <c r="Q2765" s="14" t="s">
        <v>8326</v>
      </c>
      <c r="R2765" s="14" t="s">
        <v>8362</v>
      </c>
      <c r="S2765">
        <v>3</v>
      </c>
      <c r="T2765" t="b">
        <v>0</v>
      </c>
      <c r="U2765" t="s">
        <v>8304</v>
      </c>
      <c r="V2765" t="str">
        <f t="shared" si="352"/>
        <v xml:space="preserve"> </v>
      </c>
      <c r="W2765" s="21">
        <f t="shared" si="353"/>
        <v>3</v>
      </c>
      <c r="X2765" s="21" t="str">
        <f t="shared" si="354"/>
        <v xml:space="preserve"> </v>
      </c>
    </row>
    <row r="2766" spans="1:24" ht="43.2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347"/>
        <v>41059.791666666664</v>
      </c>
      <c r="K2766">
        <v>1335855631</v>
      </c>
      <c r="L2766" s="10">
        <f t="shared" si="348"/>
        <v>41030.292025462964</v>
      </c>
      <c r="M2766" s="11">
        <f t="shared" si="349"/>
        <v>29.499641203699866</v>
      </c>
      <c r="N2766" t="b">
        <v>0</v>
      </c>
      <c r="O2766" s="9">
        <f t="shared" si="350"/>
        <v>1.125E-2</v>
      </c>
      <c r="P2766" s="14">
        <f t="shared" si="351"/>
        <v>11.25</v>
      </c>
      <c r="Q2766" s="14" t="s">
        <v>8326</v>
      </c>
      <c r="R2766" s="14" t="s">
        <v>8362</v>
      </c>
      <c r="S2766">
        <v>4</v>
      </c>
      <c r="T2766" t="b">
        <v>0</v>
      </c>
      <c r="U2766" t="s">
        <v>8304</v>
      </c>
      <c r="V2766" t="str">
        <f t="shared" si="352"/>
        <v xml:space="preserve"> </v>
      </c>
      <c r="W2766" s="21">
        <f t="shared" si="353"/>
        <v>4</v>
      </c>
      <c r="X2766" s="21" t="str">
        <f t="shared" si="354"/>
        <v xml:space="preserve"> </v>
      </c>
    </row>
    <row r="2767" spans="1:24" ht="43.2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347"/>
        <v>41210.579027777778</v>
      </c>
      <c r="K2767">
        <v>1350050028</v>
      </c>
      <c r="L2767" s="10">
        <f t="shared" si="348"/>
        <v>41194.579027777778</v>
      </c>
      <c r="M2767" s="11">
        <f t="shared" si="349"/>
        <v>16</v>
      </c>
      <c r="N2767" t="b">
        <v>0</v>
      </c>
      <c r="O2767" s="9">
        <f t="shared" si="350"/>
        <v>0</v>
      </c>
      <c r="P2767" s="14">
        <f t="shared" si="351"/>
        <v>0</v>
      </c>
      <c r="Q2767" s="14" t="s">
        <v>8326</v>
      </c>
      <c r="R2767" s="14" t="s">
        <v>8362</v>
      </c>
      <c r="S2767">
        <v>0</v>
      </c>
      <c r="T2767" t="b">
        <v>0</v>
      </c>
      <c r="U2767" t="s">
        <v>8304</v>
      </c>
      <c r="V2767" t="str">
        <f t="shared" si="352"/>
        <v xml:space="preserve"> </v>
      </c>
      <c r="W2767" s="21">
        <f t="shared" si="353"/>
        <v>0</v>
      </c>
      <c r="X2767" s="21" t="str">
        <f t="shared" si="354"/>
        <v xml:space="preserve"> </v>
      </c>
    </row>
    <row r="2768" spans="1:24" ht="43.2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347"/>
        <v>40766.668032407404</v>
      </c>
      <c r="K2768">
        <v>1310486518</v>
      </c>
      <c r="L2768" s="10">
        <f t="shared" si="348"/>
        <v>40736.668032407404</v>
      </c>
      <c r="M2768" s="11">
        <f t="shared" si="349"/>
        <v>30</v>
      </c>
      <c r="N2768" t="b">
        <v>0</v>
      </c>
      <c r="O2768" s="9">
        <f t="shared" si="350"/>
        <v>0.02</v>
      </c>
      <c r="P2768" s="14">
        <f t="shared" si="351"/>
        <v>25</v>
      </c>
      <c r="Q2768" s="14" t="s">
        <v>8326</v>
      </c>
      <c r="R2768" s="14" t="s">
        <v>8362</v>
      </c>
      <c r="S2768">
        <v>4</v>
      </c>
      <c r="T2768" t="b">
        <v>0</v>
      </c>
      <c r="U2768" t="s">
        <v>8304</v>
      </c>
      <c r="V2768" t="str">
        <f t="shared" si="352"/>
        <v xml:space="preserve"> </v>
      </c>
      <c r="W2768" s="21">
        <f t="shared" si="353"/>
        <v>4</v>
      </c>
      <c r="X2768" s="21" t="str">
        <f t="shared" si="354"/>
        <v xml:space="preserve"> </v>
      </c>
    </row>
    <row r="2769" spans="1:24" ht="43.2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347"/>
        <v>42232.958912037036</v>
      </c>
      <c r="K2769">
        <v>1434582050</v>
      </c>
      <c r="L2769" s="10">
        <f t="shared" si="348"/>
        <v>42172.958912037036</v>
      </c>
      <c r="M2769" s="11">
        <f t="shared" si="349"/>
        <v>60</v>
      </c>
      <c r="N2769" t="b">
        <v>0</v>
      </c>
      <c r="O2769" s="9">
        <f t="shared" si="350"/>
        <v>8.5000000000000006E-3</v>
      </c>
      <c r="P2769" s="14">
        <f t="shared" si="351"/>
        <v>11.333333333333334</v>
      </c>
      <c r="Q2769" s="14" t="s">
        <v>8326</v>
      </c>
      <c r="R2769" s="14" t="s">
        <v>8362</v>
      </c>
      <c r="S2769">
        <v>3</v>
      </c>
      <c r="T2769" t="b">
        <v>0</v>
      </c>
      <c r="U2769" t="s">
        <v>8304</v>
      </c>
      <c r="V2769" t="str">
        <f t="shared" si="352"/>
        <v xml:space="preserve"> </v>
      </c>
      <c r="W2769" s="21">
        <f t="shared" si="353"/>
        <v>3</v>
      </c>
      <c r="X2769" s="21" t="str">
        <f t="shared" si="354"/>
        <v xml:space="preserve"> </v>
      </c>
    </row>
    <row r="2770" spans="1:24" ht="43.2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347"/>
        <v>40997.573182870372</v>
      </c>
      <c r="K2770">
        <v>1330440323</v>
      </c>
      <c r="L2770" s="10">
        <f t="shared" si="348"/>
        <v>40967.614849537036</v>
      </c>
      <c r="M2770" s="11">
        <f t="shared" si="349"/>
        <v>29.958333333335759</v>
      </c>
      <c r="N2770" t="b">
        <v>0</v>
      </c>
      <c r="O2770" s="9">
        <f t="shared" si="350"/>
        <v>0.14314285714285716</v>
      </c>
      <c r="P2770" s="14">
        <f t="shared" si="351"/>
        <v>29.470588235294116</v>
      </c>
      <c r="Q2770" s="14" t="s">
        <v>8326</v>
      </c>
      <c r="R2770" s="14" t="s">
        <v>8362</v>
      </c>
      <c r="S2770">
        <v>34</v>
      </c>
      <c r="T2770" t="b">
        <v>0</v>
      </c>
      <c r="U2770" t="s">
        <v>8304</v>
      </c>
      <c r="V2770" t="str">
        <f t="shared" si="352"/>
        <v xml:space="preserve"> </v>
      </c>
      <c r="W2770" s="21">
        <f t="shared" si="353"/>
        <v>34</v>
      </c>
      <c r="X2770" s="21" t="str">
        <f t="shared" si="354"/>
        <v xml:space="preserve"> </v>
      </c>
    </row>
    <row r="2771" spans="1:24" ht="43.2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347"/>
        <v>41795.826273148145</v>
      </c>
      <c r="K2771">
        <v>1397677790</v>
      </c>
      <c r="L2771" s="10">
        <f t="shared" si="348"/>
        <v>41745.826273148145</v>
      </c>
      <c r="M2771" s="11">
        <f t="shared" si="349"/>
        <v>50</v>
      </c>
      <c r="N2771" t="b">
        <v>0</v>
      </c>
      <c r="O2771" s="9">
        <f t="shared" si="350"/>
        <v>2.5000000000000001E-3</v>
      </c>
      <c r="P2771" s="14">
        <f t="shared" si="351"/>
        <v>1</v>
      </c>
      <c r="Q2771" s="14" t="s">
        <v>8326</v>
      </c>
      <c r="R2771" s="14" t="s">
        <v>8362</v>
      </c>
      <c r="S2771">
        <v>2</v>
      </c>
      <c r="T2771" t="b">
        <v>0</v>
      </c>
      <c r="U2771" t="s">
        <v>8304</v>
      </c>
      <c r="V2771" t="str">
        <f t="shared" si="352"/>
        <v xml:space="preserve"> </v>
      </c>
      <c r="W2771" s="21">
        <f t="shared" si="353"/>
        <v>2</v>
      </c>
      <c r="X2771" s="21" t="str">
        <f t="shared" si="354"/>
        <v xml:space="preserve"> </v>
      </c>
    </row>
    <row r="2772" spans="1:24" ht="43.2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347"/>
        <v>41716.663541666669</v>
      </c>
      <c r="K2772">
        <v>1392569730</v>
      </c>
      <c r="L2772" s="10">
        <f t="shared" si="348"/>
        <v>41686.705208333333</v>
      </c>
      <c r="M2772" s="11">
        <f t="shared" si="349"/>
        <v>29.958333333335759</v>
      </c>
      <c r="N2772" t="b">
        <v>0</v>
      </c>
      <c r="O2772" s="9">
        <f t="shared" si="350"/>
        <v>0.1041125</v>
      </c>
      <c r="P2772" s="14">
        <f t="shared" si="351"/>
        <v>63.098484848484851</v>
      </c>
      <c r="Q2772" s="14" t="s">
        <v>8326</v>
      </c>
      <c r="R2772" s="14" t="s">
        <v>8362</v>
      </c>
      <c r="S2772">
        <v>33</v>
      </c>
      <c r="T2772" t="b">
        <v>0</v>
      </c>
      <c r="U2772" t="s">
        <v>8304</v>
      </c>
      <c r="V2772" t="str">
        <f t="shared" si="352"/>
        <v xml:space="preserve"> </v>
      </c>
      <c r="W2772" s="21">
        <f t="shared" si="353"/>
        <v>33</v>
      </c>
      <c r="X2772" s="21" t="str">
        <f t="shared" si="354"/>
        <v xml:space="preserve"> </v>
      </c>
    </row>
    <row r="2773" spans="1:24" ht="43.2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347"/>
        <v>41306.708333333336</v>
      </c>
      <c r="K2773">
        <v>1355489140</v>
      </c>
      <c r="L2773" s="10">
        <f t="shared" si="348"/>
        <v>41257.531712962962</v>
      </c>
      <c r="M2773" s="11">
        <f t="shared" si="349"/>
        <v>49.176620370373712</v>
      </c>
      <c r="N2773" t="b">
        <v>0</v>
      </c>
      <c r="O2773" s="9">
        <f t="shared" si="350"/>
        <v>0</v>
      </c>
      <c r="P2773" s="14">
        <f t="shared" si="351"/>
        <v>0</v>
      </c>
      <c r="Q2773" s="14" t="s">
        <v>8326</v>
      </c>
      <c r="R2773" s="14" t="s">
        <v>8362</v>
      </c>
      <c r="S2773">
        <v>0</v>
      </c>
      <c r="T2773" t="b">
        <v>0</v>
      </c>
      <c r="U2773" t="s">
        <v>8304</v>
      </c>
      <c r="V2773" t="str">
        <f t="shared" si="352"/>
        <v xml:space="preserve"> </v>
      </c>
      <c r="W2773" s="21">
        <f t="shared" si="353"/>
        <v>0</v>
      </c>
      <c r="X2773" s="21" t="str">
        <f t="shared" si="354"/>
        <v xml:space="preserve"> </v>
      </c>
    </row>
    <row r="2774" spans="1:24" ht="43.2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347"/>
        <v>41552.869143518517</v>
      </c>
      <c r="K2774">
        <v>1379710294</v>
      </c>
      <c r="L2774" s="10">
        <f t="shared" si="348"/>
        <v>41537.869143518517</v>
      </c>
      <c r="M2774" s="11">
        <f t="shared" si="349"/>
        <v>15</v>
      </c>
      <c r="N2774" t="b">
        <v>0</v>
      </c>
      <c r="O2774" s="9">
        <f t="shared" si="350"/>
        <v>0</v>
      </c>
      <c r="P2774" s="14">
        <f t="shared" si="351"/>
        <v>0</v>
      </c>
      <c r="Q2774" s="14" t="s">
        <v>8326</v>
      </c>
      <c r="R2774" s="14" t="s">
        <v>8362</v>
      </c>
      <c r="S2774">
        <v>0</v>
      </c>
      <c r="T2774" t="b">
        <v>0</v>
      </c>
      <c r="U2774" t="s">
        <v>8304</v>
      </c>
      <c r="V2774" t="str">
        <f t="shared" si="352"/>
        <v xml:space="preserve"> </v>
      </c>
      <c r="W2774" s="21">
        <f t="shared" si="353"/>
        <v>0</v>
      </c>
      <c r="X2774" s="21" t="str">
        <f t="shared" si="354"/>
        <v xml:space="preserve"> </v>
      </c>
    </row>
    <row r="2775" spans="1:24" ht="43.2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347"/>
        <v>42484.86482638889</v>
      </c>
      <c r="K2775">
        <v>1460666721</v>
      </c>
      <c r="L2775" s="10">
        <f t="shared" si="348"/>
        <v>42474.86482638889</v>
      </c>
      <c r="M2775" s="11">
        <f t="shared" si="349"/>
        <v>10</v>
      </c>
      <c r="N2775" t="b">
        <v>0</v>
      </c>
      <c r="O2775" s="9">
        <f t="shared" si="350"/>
        <v>1.8867924528301887E-3</v>
      </c>
      <c r="P2775" s="14">
        <f t="shared" si="351"/>
        <v>1</v>
      </c>
      <c r="Q2775" s="14" t="s">
        <v>8326</v>
      </c>
      <c r="R2775" s="14" t="s">
        <v>8362</v>
      </c>
      <c r="S2775">
        <v>1</v>
      </c>
      <c r="T2775" t="b">
        <v>0</v>
      </c>
      <c r="U2775" t="s">
        <v>8304</v>
      </c>
      <c r="V2775" t="str">
        <f t="shared" si="352"/>
        <v xml:space="preserve"> </v>
      </c>
      <c r="W2775" s="21">
        <f t="shared" si="353"/>
        <v>1</v>
      </c>
      <c r="X2775" s="21" t="str">
        <f t="shared" si="354"/>
        <v xml:space="preserve"> </v>
      </c>
    </row>
    <row r="2776" spans="1:24" ht="43.2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347"/>
        <v>41341.126481481479</v>
      </c>
      <c r="K2776">
        <v>1360119728</v>
      </c>
      <c r="L2776" s="10">
        <f t="shared" si="348"/>
        <v>41311.126481481479</v>
      </c>
      <c r="M2776" s="11">
        <f t="shared" si="349"/>
        <v>30</v>
      </c>
      <c r="N2776" t="b">
        <v>0</v>
      </c>
      <c r="O2776" s="9">
        <f t="shared" si="350"/>
        <v>0.14249999999999999</v>
      </c>
      <c r="P2776" s="14">
        <f t="shared" si="351"/>
        <v>43.846153846153847</v>
      </c>
      <c r="Q2776" s="14" t="s">
        <v>8326</v>
      </c>
      <c r="R2776" s="14" t="s">
        <v>8362</v>
      </c>
      <c r="S2776">
        <v>13</v>
      </c>
      <c r="T2776" t="b">
        <v>0</v>
      </c>
      <c r="U2776" t="s">
        <v>8304</v>
      </c>
      <c r="V2776" t="str">
        <f t="shared" si="352"/>
        <v xml:space="preserve"> </v>
      </c>
      <c r="W2776" s="21">
        <f t="shared" si="353"/>
        <v>13</v>
      </c>
      <c r="X2776" s="21" t="str">
        <f t="shared" si="354"/>
        <v xml:space="preserve"> </v>
      </c>
    </row>
    <row r="2777" spans="1:24" ht="43.2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347"/>
        <v>40893.013356481482</v>
      </c>
      <c r="K2777">
        <v>1321402754</v>
      </c>
      <c r="L2777" s="10">
        <f t="shared" si="348"/>
        <v>40863.013356481482</v>
      </c>
      <c r="M2777" s="11">
        <f t="shared" si="349"/>
        <v>30</v>
      </c>
      <c r="N2777" t="b">
        <v>0</v>
      </c>
      <c r="O2777" s="9">
        <f t="shared" si="350"/>
        <v>0.03</v>
      </c>
      <c r="P2777" s="14">
        <f t="shared" si="351"/>
        <v>75</v>
      </c>
      <c r="Q2777" s="14" t="s">
        <v>8326</v>
      </c>
      <c r="R2777" s="14" t="s">
        <v>8362</v>
      </c>
      <c r="S2777">
        <v>2</v>
      </c>
      <c r="T2777" t="b">
        <v>0</v>
      </c>
      <c r="U2777" t="s">
        <v>8304</v>
      </c>
      <c r="V2777" t="str">
        <f t="shared" si="352"/>
        <v xml:space="preserve"> </v>
      </c>
      <c r="W2777" s="21">
        <f t="shared" si="353"/>
        <v>2</v>
      </c>
      <c r="X2777" s="21" t="str">
        <f t="shared" si="354"/>
        <v xml:space="preserve"> </v>
      </c>
    </row>
    <row r="2778" spans="1:24" ht="57.6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347"/>
        <v>42167.297175925924</v>
      </c>
      <c r="K2778">
        <v>1431414476</v>
      </c>
      <c r="L2778" s="10">
        <f t="shared" si="348"/>
        <v>42136.297175925924</v>
      </c>
      <c r="M2778" s="11">
        <f t="shared" si="349"/>
        <v>31</v>
      </c>
      <c r="N2778" t="b">
        <v>0</v>
      </c>
      <c r="O2778" s="9">
        <f t="shared" si="350"/>
        <v>7.8809523809523815E-2</v>
      </c>
      <c r="P2778" s="14">
        <f t="shared" si="351"/>
        <v>45.972222222222221</v>
      </c>
      <c r="Q2778" s="14" t="s">
        <v>8326</v>
      </c>
      <c r="R2778" s="14" t="s">
        <v>8362</v>
      </c>
      <c r="S2778">
        <v>36</v>
      </c>
      <c r="T2778" t="b">
        <v>0</v>
      </c>
      <c r="U2778" t="s">
        <v>8304</v>
      </c>
      <c r="V2778" t="str">
        <f t="shared" si="352"/>
        <v xml:space="preserve"> </v>
      </c>
      <c r="W2778" s="21">
        <f t="shared" si="353"/>
        <v>36</v>
      </c>
      <c r="X2778" s="21" t="str">
        <f t="shared" si="354"/>
        <v xml:space="preserve"> </v>
      </c>
    </row>
    <row r="2779" spans="1:24" ht="43.2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347"/>
        <v>42202.669027777782</v>
      </c>
      <c r="K2779">
        <v>1434557004</v>
      </c>
      <c r="L2779" s="10">
        <f t="shared" si="348"/>
        <v>42172.669027777782</v>
      </c>
      <c r="M2779" s="11">
        <f t="shared" si="349"/>
        <v>30</v>
      </c>
      <c r="N2779" t="b">
        <v>0</v>
      </c>
      <c r="O2779" s="9">
        <f t="shared" si="350"/>
        <v>3.3333333333333335E-3</v>
      </c>
      <c r="P2779" s="14">
        <f t="shared" si="351"/>
        <v>10</v>
      </c>
      <c r="Q2779" s="14" t="s">
        <v>8326</v>
      </c>
      <c r="R2779" s="14" t="s">
        <v>8362</v>
      </c>
      <c r="S2779">
        <v>1</v>
      </c>
      <c r="T2779" t="b">
        <v>0</v>
      </c>
      <c r="U2779" t="s">
        <v>8304</v>
      </c>
      <c r="V2779" t="str">
        <f t="shared" si="352"/>
        <v xml:space="preserve"> </v>
      </c>
      <c r="W2779" s="21">
        <f t="shared" si="353"/>
        <v>1</v>
      </c>
      <c r="X2779" s="21" t="str">
        <f t="shared" si="354"/>
        <v xml:space="preserve"> </v>
      </c>
    </row>
    <row r="2780" spans="1:24" ht="57.6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347"/>
        <v>41876.978078703702</v>
      </c>
      <c r="K2780">
        <v>1406417306</v>
      </c>
      <c r="L2780" s="10">
        <f t="shared" si="348"/>
        <v>41846.978078703702</v>
      </c>
      <c r="M2780" s="11">
        <f t="shared" si="349"/>
        <v>30</v>
      </c>
      <c r="N2780" t="b">
        <v>0</v>
      </c>
      <c r="O2780" s="9">
        <f t="shared" si="350"/>
        <v>0.25545454545454543</v>
      </c>
      <c r="P2780" s="14">
        <f t="shared" si="351"/>
        <v>93.666666666666671</v>
      </c>
      <c r="Q2780" s="14" t="s">
        <v>8326</v>
      </c>
      <c r="R2780" s="14" t="s">
        <v>8362</v>
      </c>
      <c r="S2780">
        <v>15</v>
      </c>
      <c r="T2780" t="b">
        <v>0</v>
      </c>
      <c r="U2780" t="s">
        <v>8304</v>
      </c>
      <c r="V2780" t="str">
        <f t="shared" si="352"/>
        <v xml:space="preserve"> </v>
      </c>
      <c r="W2780" s="21">
        <f t="shared" si="353"/>
        <v>15</v>
      </c>
      <c r="X2780" s="21" t="str">
        <f t="shared" si="354"/>
        <v xml:space="preserve"> </v>
      </c>
    </row>
    <row r="2781" spans="1:24" ht="43.2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347"/>
        <v>42330.627557870372</v>
      </c>
      <c r="K2781">
        <v>1445609021</v>
      </c>
      <c r="L2781" s="10">
        <f t="shared" si="348"/>
        <v>42300.585891203707</v>
      </c>
      <c r="M2781" s="11">
        <f t="shared" si="349"/>
        <v>30.041666666664241</v>
      </c>
      <c r="N2781" t="b">
        <v>0</v>
      </c>
      <c r="O2781" s="9">
        <f t="shared" si="350"/>
        <v>2.12E-2</v>
      </c>
      <c r="P2781" s="14">
        <f t="shared" si="351"/>
        <v>53</v>
      </c>
      <c r="Q2781" s="14" t="s">
        <v>8326</v>
      </c>
      <c r="R2781" s="14" t="s">
        <v>8362</v>
      </c>
      <c r="S2781">
        <v>1</v>
      </c>
      <c r="T2781" t="b">
        <v>0</v>
      </c>
      <c r="U2781" t="s">
        <v>8304</v>
      </c>
      <c r="V2781" t="str">
        <f t="shared" si="352"/>
        <v xml:space="preserve"> </v>
      </c>
      <c r="W2781" s="21">
        <f t="shared" si="353"/>
        <v>1</v>
      </c>
      <c r="X2781" s="21" t="str">
        <f t="shared" si="354"/>
        <v xml:space="preserve"> </v>
      </c>
    </row>
    <row r="2782" spans="1:24" ht="28.8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347"/>
        <v>42804.447777777779</v>
      </c>
      <c r="K2782">
        <v>1486550688</v>
      </c>
      <c r="L2782" s="10">
        <f t="shared" si="348"/>
        <v>42774.447777777779</v>
      </c>
      <c r="M2782" s="11">
        <f t="shared" si="349"/>
        <v>30</v>
      </c>
      <c r="N2782" t="b">
        <v>0</v>
      </c>
      <c r="O2782" s="9">
        <f t="shared" si="350"/>
        <v>0</v>
      </c>
      <c r="P2782" s="14">
        <f t="shared" si="351"/>
        <v>0</v>
      </c>
      <c r="Q2782" s="14" t="s">
        <v>8326</v>
      </c>
      <c r="R2782" s="14" t="s">
        <v>8362</v>
      </c>
      <c r="S2782">
        <v>0</v>
      </c>
      <c r="T2782" t="b">
        <v>0</v>
      </c>
      <c r="U2782" t="s">
        <v>8304</v>
      </c>
      <c r="V2782" t="str">
        <f t="shared" si="352"/>
        <v xml:space="preserve"> </v>
      </c>
      <c r="W2782" s="21">
        <f t="shared" si="353"/>
        <v>0</v>
      </c>
      <c r="X2782" s="21" t="str">
        <f t="shared" si="354"/>
        <v xml:space="preserve"> </v>
      </c>
    </row>
    <row r="2783" spans="1:24" ht="43.2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347"/>
        <v>42047.291666666672</v>
      </c>
      <c r="K2783">
        <v>1421274954</v>
      </c>
      <c r="L2783" s="10">
        <f t="shared" si="348"/>
        <v>42018.94159722222</v>
      </c>
      <c r="M2783" s="11">
        <f t="shared" si="349"/>
        <v>28.350069444451947</v>
      </c>
      <c r="N2783" t="b">
        <v>0</v>
      </c>
      <c r="O2783" s="9">
        <f t="shared" si="350"/>
        <v>1.0528</v>
      </c>
      <c r="P2783" s="14">
        <f t="shared" si="351"/>
        <v>47</v>
      </c>
      <c r="Q2783" s="14" t="s">
        <v>8321</v>
      </c>
      <c r="R2783" s="14" t="s">
        <v>8322</v>
      </c>
      <c r="S2783">
        <v>28</v>
      </c>
      <c r="T2783" t="b">
        <v>1</v>
      </c>
      <c r="U2783" t="s">
        <v>8271</v>
      </c>
      <c r="V2783">
        <f t="shared" si="352"/>
        <v>28</v>
      </c>
      <c r="W2783" s="21" t="str">
        <f t="shared" si="353"/>
        <v xml:space="preserve"> </v>
      </c>
      <c r="X2783" s="21" t="str">
        <f t="shared" si="354"/>
        <v xml:space="preserve"> </v>
      </c>
    </row>
    <row r="2784" spans="1:24" ht="28.8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347"/>
        <v>42052.207638888889</v>
      </c>
      <c r="K2784">
        <v>1421964718</v>
      </c>
      <c r="L2784" s="10">
        <f t="shared" si="348"/>
        <v>42026.924976851849</v>
      </c>
      <c r="M2784" s="11">
        <f t="shared" si="349"/>
        <v>25.282662037039699</v>
      </c>
      <c r="N2784" t="b">
        <v>0</v>
      </c>
      <c r="O2784" s="9">
        <f t="shared" si="350"/>
        <v>1.2</v>
      </c>
      <c r="P2784" s="14">
        <f t="shared" si="351"/>
        <v>66.666666666666671</v>
      </c>
      <c r="Q2784" s="14" t="s">
        <v>8321</v>
      </c>
      <c r="R2784" s="14" t="s">
        <v>8322</v>
      </c>
      <c r="S2784">
        <v>18</v>
      </c>
      <c r="T2784" t="b">
        <v>1</v>
      </c>
      <c r="U2784" t="s">
        <v>8271</v>
      </c>
      <c r="V2784">
        <f t="shared" si="352"/>
        <v>18</v>
      </c>
      <c r="W2784" s="21" t="str">
        <f t="shared" si="353"/>
        <v xml:space="preserve"> </v>
      </c>
      <c r="X2784" s="21" t="str">
        <f t="shared" si="354"/>
        <v xml:space="preserve"> </v>
      </c>
    </row>
    <row r="2785" spans="1:24" ht="43.2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347"/>
        <v>42117.535254629634</v>
      </c>
      <c r="K2785">
        <v>1428583846</v>
      </c>
      <c r="L2785" s="10">
        <f t="shared" si="348"/>
        <v>42103.535254629634</v>
      </c>
      <c r="M2785" s="11">
        <f t="shared" si="349"/>
        <v>14</v>
      </c>
      <c r="N2785" t="b">
        <v>0</v>
      </c>
      <c r="O2785" s="9">
        <f t="shared" si="350"/>
        <v>1.145</v>
      </c>
      <c r="P2785" s="14">
        <f t="shared" si="351"/>
        <v>18.770491803278688</v>
      </c>
      <c r="Q2785" s="14" t="s">
        <v>8321</v>
      </c>
      <c r="R2785" s="14" t="s">
        <v>8322</v>
      </c>
      <c r="S2785">
        <v>61</v>
      </c>
      <c r="T2785" t="b">
        <v>1</v>
      </c>
      <c r="U2785" t="s">
        <v>8271</v>
      </c>
      <c r="V2785">
        <f t="shared" si="352"/>
        <v>61</v>
      </c>
      <c r="W2785" s="21" t="str">
        <f t="shared" si="353"/>
        <v xml:space="preserve"> </v>
      </c>
      <c r="X2785" s="21" t="str">
        <f t="shared" si="354"/>
        <v xml:space="preserve"> </v>
      </c>
    </row>
    <row r="2786" spans="1:24" ht="43.2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347"/>
        <v>41941.787534722222</v>
      </c>
      <c r="K2786">
        <v>1412794443</v>
      </c>
      <c r="L2786" s="10">
        <f t="shared" si="348"/>
        <v>41920.787534722222</v>
      </c>
      <c r="M2786" s="11">
        <f t="shared" si="349"/>
        <v>21</v>
      </c>
      <c r="N2786" t="b">
        <v>0</v>
      </c>
      <c r="O2786" s="9">
        <f t="shared" si="350"/>
        <v>1.19</v>
      </c>
      <c r="P2786" s="14">
        <f t="shared" si="351"/>
        <v>66.111111111111114</v>
      </c>
      <c r="Q2786" s="14" t="s">
        <v>8321</v>
      </c>
      <c r="R2786" s="14" t="s">
        <v>8322</v>
      </c>
      <c r="S2786">
        <v>108</v>
      </c>
      <c r="T2786" t="b">
        <v>1</v>
      </c>
      <c r="U2786" t="s">
        <v>8271</v>
      </c>
      <c r="V2786">
        <f t="shared" si="352"/>
        <v>108</v>
      </c>
      <c r="W2786" s="21" t="str">
        <f t="shared" si="353"/>
        <v xml:space="preserve"> </v>
      </c>
      <c r="X2786" s="21" t="str">
        <f t="shared" si="354"/>
        <v xml:space="preserve"> </v>
      </c>
    </row>
    <row r="2787" spans="1:24" ht="43.2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347"/>
        <v>42587.875</v>
      </c>
      <c r="K2787">
        <v>1467865967</v>
      </c>
      <c r="L2787" s="10">
        <f t="shared" si="348"/>
        <v>42558.189432870371</v>
      </c>
      <c r="M2787" s="11">
        <f t="shared" si="349"/>
        <v>29.685567129628907</v>
      </c>
      <c r="N2787" t="b">
        <v>0</v>
      </c>
      <c r="O2787" s="9">
        <f t="shared" si="350"/>
        <v>1.0468</v>
      </c>
      <c r="P2787" s="14">
        <f t="shared" si="351"/>
        <v>36.859154929577464</v>
      </c>
      <c r="Q2787" s="14" t="s">
        <v>8321</v>
      </c>
      <c r="R2787" s="14" t="s">
        <v>8322</v>
      </c>
      <c r="S2787">
        <v>142</v>
      </c>
      <c r="T2787" t="b">
        <v>1</v>
      </c>
      <c r="U2787" t="s">
        <v>8271</v>
      </c>
      <c r="V2787">
        <f t="shared" si="352"/>
        <v>142</v>
      </c>
      <c r="W2787" s="21" t="str">
        <f t="shared" si="353"/>
        <v xml:space="preserve"> </v>
      </c>
      <c r="X2787" s="21" t="str">
        <f t="shared" si="354"/>
        <v xml:space="preserve"> </v>
      </c>
    </row>
    <row r="2788" spans="1:24" ht="28.8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347"/>
        <v>41829.569212962961</v>
      </c>
      <c r="K2788">
        <v>1403703580</v>
      </c>
      <c r="L2788" s="10">
        <f t="shared" si="348"/>
        <v>41815.569212962961</v>
      </c>
      <c r="M2788" s="11">
        <f t="shared" si="349"/>
        <v>14</v>
      </c>
      <c r="N2788" t="b">
        <v>0</v>
      </c>
      <c r="O2788" s="9">
        <f t="shared" si="350"/>
        <v>1.1783999999999999</v>
      </c>
      <c r="P2788" s="14">
        <f t="shared" si="351"/>
        <v>39.810810810810814</v>
      </c>
      <c r="Q2788" s="14" t="s">
        <v>8321</v>
      </c>
      <c r="R2788" s="14" t="s">
        <v>8322</v>
      </c>
      <c r="S2788">
        <v>74</v>
      </c>
      <c r="T2788" t="b">
        <v>1</v>
      </c>
      <c r="U2788" t="s">
        <v>8271</v>
      </c>
      <c r="V2788">
        <f t="shared" si="352"/>
        <v>74</v>
      </c>
      <c r="W2788" s="21" t="str">
        <f t="shared" si="353"/>
        <v xml:space="preserve"> </v>
      </c>
      <c r="X2788" s="21" t="str">
        <f t="shared" si="354"/>
        <v xml:space="preserve"> </v>
      </c>
    </row>
    <row r="2789" spans="1:24" ht="43.2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347"/>
        <v>41838.198518518519</v>
      </c>
      <c r="K2789">
        <v>1403066752</v>
      </c>
      <c r="L2789" s="10">
        <f t="shared" si="348"/>
        <v>41808.198518518519</v>
      </c>
      <c r="M2789" s="11">
        <f t="shared" si="349"/>
        <v>30</v>
      </c>
      <c r="N2789" t="b">
        <v>0</v>
      </c>
      <c r="O2789" s="9">
        <f t="shared" si="350"/>
        <v>1.1970000000000001</v>
      </c>
      <c r="P2789" s="14">
        <f t="shared" si="351"/>
        <v>31.5</v>
      </c>
      <c r="Q2789" s="14" t="s">
        <v>8321</v>
      </c>
      <c r="R2789" s="14" t="s">
        <v>8322</v>
      </c>
      <c r="S2789">
        <v>38</v>
      </c>
      <c r="T2789" t="b">
        <v>1</v>
      </c>
      <c r="U2789" t="s">
        <v>8271</v>
      </c>
      <c r="V2789">
        <f t="shared" si="352"/>
        <v>38</v>
      </c>
      <c r="W2789" s="21" t="str">
        <f t="shared" si="353"/>
        <v xml:space="preserve"> </v>
      </c>
      <c r="X2789" s="21" t="str">
        <f t="shared" si="354"/>
        <v xml:space="preserve"> </v>
      </c>
    </row>
    <row r="2790" spans="1:24" ht="43.2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347"/>
        <v>42580.701886574068</v>
      </c>
      <c r="K2790">
        <v>1467219043</v>
      </c>
      <c r="L2790" s="10">
        <f t="shared" si="348"/>
        <v>42550.701886574068</v>
      </c>
      <c r="M2790" s="11">
        <f t="shared" si="349"/>
        <v>30</v>
      </c>
      <c r="N2790" t="b">
        <v>0</v>
      </c>
      <c r="O2790" s="9">
        <f t="shared" si="350"/>
        <v>1.0249999999999999</v>
      </c>
      <c r="P2790" s="14">
        <f t="shared" si="351"/>
        <v>102.5</v>
      </c>
      <c r="Q2790" s="14" t="s">
        <v>8321</v>
      </c>
      <c r="R2790" s="14" t="s">
        <v>8322</v>
      </c>
      <c r="S2790">
        <v>20</v>
      </c>
      <c r="T2790" t="b">
        <v>1</v>
      </c>
      <c r="U2790" t="s">
        <v>8271</v>
      </c>
      <c r="V2790">
        <f t="shared" si="352"/>
        <v>20</v>
      </c>
      <c r="W2790" s="21" t="str">
        <f t="shared" si="353"/>
        <v xml:space="preserve"> </v>
      </c>
      <c r="X2790" s="21" t="str">
        <f t="shared" si="354"/>
        <v xml:space="preserve"> </v>
      </c>
    </row>
    <row r="2791" spans="1:24" ht="28.8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347"/>
        <v>42075.166666666672</v>
      </c>
      <c r="K2791">
        <v>1424477934</v>
      </c>
      <c r="L2791" s="10">
        <f t="shared" si="348"/>
        <v>42056.013124999998</v>
      </c>
      <c r="M2791" s="11">
        <f t="shared" si="349"/>
        <v>19.153541666673846</v>
      </c>
      <c r="N2791" t="b">
        <v>0</v>
      </c>
      <c r="O2791" s="9">
        <f t="shared" si="350"/>
        <v>1.0116666666666667</v>
      </c>
      <c r="P2791" s="14">
        <f t="shared" si="351"/>
        <v>126.45833333333333</v>
      </c>
      <c r="Q2791" s="14" t="s">
        <v>8321</v>
      </c>
      <c r="R2791" s="14" t="s">
        <v>8322</v>
      </c>
      <c r="S2791">
        <v>24</v>
      </c>
      <c r="T2791" t="b">
        <v>1</v>
      </c>
      <c r="U2791" t="s">
        <v>8271</v>
      </c>
      <c r="V2791">
        <f t="shared" si="352"/>
        <v>24</v>
      </c>
      <c r="W2791" s="21" t="str">
        <f t="shared" si="353"/>
        <v xml:space="preserve"> </v>
      </c>
      <c r="X2791" s="21" t="str">
        <f t="shared" si="354"/>
        <v xml:space="preserve"> </v>
      </c>
    </row>
    <row r="2792" spans="1:24" ht="43.2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347"/>
        <v>42046.938692129625</v>
      </c>
      <c r="K2792">
        <v>1421101903</v>
      </c>
      <c r="L2792" s="10">
        <f t="shared" si="348"/>
        <v>42016.938692129625</v>
      </c>
      <c r="M2792" s="11">
        <f t="shared" si="349"/>
        <v>30</v>
      </c>
      <c r="N2792" t="b">
        <v>0</v>
      </c>
      <c r="O2792" s="9">
        <f t="shared" si="350"/>
        <v>1.0533333333333332</v>
      </c>
      <c r="P2792" s="14">
        <f t="shared" si="351"/>
        <v>47.878787878787875</v>
      </c>
      <c r="Q2792" s="14" t="s">
        <v>8321</v>
      </c>
      <c r="R2792" s="14" t="s">
        <v>8322</v>
      </c>
      <c r="S2792">
        <v>66</v>
      </c>
      <c r="T2792" t="b">
        <v>1</v>
      </c>
      <c r="U2792" t="s">
        <v>8271</v>
      </c>
      <c r="V2792">
        <f t="shared" si="352"/>
        <v>66</v>
      </c>
      <c r="W2792" s="21" t="str">
        <f t="shared" si="353"/>
        <v xml:space="preserve"> </v>
      </c>
      <c r="X2792" s="21" t="str">
        <f t="shared" si="354"/>
        <v xml:space="preserve"> </v>
      </c>
    </row>
    <row r="2793" spans="1:24" ht="43.2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347"/>
        <v>42622.166666666672</v>
      </c>
      <c r="K2793">
        <v>1470778559</v>
      </c>
      <c r="L2793" s="10">
        <f t="shared" si="348"/>
        <v>42591.899988425925</v>
      </c>
      <c r="M2793" s="11">
        <f t="shared" si="349"/>
        <v>30.266678240746842</v>
      </c>
      <c r="N2793" t="b">
        <v>0</v>
      </c>
      <c r="O2793" s="9">
        <f t="shared" si="350"/>
        <v>1.0249999999999999</v>
      </c>
      <c r="P2793" s="14">
        <f t="shared" si="351"/>
        <v>73.214285714285708</v>
      </c>
      <c r="Q2793" s="14" t="s">
        <v>8321</v>
      </c>
      <c r="R2793" s="14" t="s">
        <v>8322</v>
      </c>
      <c r="S2793">
        <v>28</v>
      </c>
      <c r="T2793" t="b">
        <v>1</v>
      </c>
      <c r="U2793" t="s">
        <v>8271</v>
      </c>
      <c r="V2793">
        <f t="shared" si="352"/>
        <v>28</v>
      </c>
      <c r="W2793" s="21" t="str">
        <f t="shared" si="353"/>
        <v xml:space="preserve"> </v>
      </c>
      <c r="X2793" s="21" t="str">
        <f t="shared" si="354"/>
        <v xml:space="preserve"> </v>
      </c>
    </row>
    <row r="2794" spans="1:24" ht="43.2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347"/>
        <v>42228.231006944443</v>
      </c>
      <c r="K2794">
        <v>1435469559</v>
      </c>
      <c r="L2794" s="10">
        <f t="shared" si="348"/>
        <v>42183.231006944443</v>
      </c>
      <c r="M2794" s="11">
        <f t="shared" si="349"/>
        <v>45</v>
      </c>
      <c r="N2794" t="b">
        <v>0</v>
      </c>
      <c r="O2794" s="9">
        <f t="shared" si="350"/>
        <v>1.0760000000000001</v>
      </c>
      <c r="P2794" s="14">
        <f t="shared" si="351"/>
        <v>89.666666666666671</v>
      </c>
      <c r="Q2794" s="14" t="s">
        <v>8321</v>
      </c>
      <c r="R2794" s="14" t="s">
        <v>8322</v>
      </c>
      <c r="S2794">
        <v>24</v>
      </c>
      <c r="T2794" t="b">
        <v>1</v>
      </c>
      <c r="U2794" t="s">
        <v>8271</v>
      </c>
      <c r="V2794">
        <f t="shared" si="352"/>
        <v>24</v>
      </c>
      <c r="W2794" s="21" t="str">
        <f t="shared" si="353"/>
        <v xml:space="preserve"> </v>
      </c>
      <c r="X2794" s="21" t="str">
        <f t="shared" si="354"/>
        <v xml:space="preserve"> </v>
      </c>
    </row>
    <row r="2795" spans="1:24" ht="57.6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347"/>
        <v>42206.419039351851</v>
      </c>
      <c r="K2795">
        <v>1434881005</v>
      </c>
      <c r="L2795" s="10">
        <f t="shared" si="348"/>
        <v>42176.419039351851</v>
      </c>
      <c r="M2795" s="11">
        <f t="shared" si="349"/>
        <v>30</v>
      </c>
      <c r="N2795" t="b">
        <v>0</v>
      </c>
      <c r="O2795" s="9">
        <f t="shared" si="350"/>
        <v>1.105675</v>
      </c>
      <c r="P2795" s="14">
        <f t="shared" si="351"/>
        <v>151.4623287671233</v>
      </c>
      <c r="Q2795" s="14" t="s">
        <v>8321</v>
      </c>
      <c r="R2795" s="14" t="s">
        <v>8322</v>
      </c>
      <c r="S2795">
        <v>73</v>
      </c>
      <c r="T2795" t="b">
        <v>1</v>
      </c>
      <c r="U2795" t="s">
        <v>8271</v>
      </c>
      <c r="V2795">
        <f t="shared" si="352"/>
        <v>73</v>
      </c>
      <c r="W2795" s="21" t="str">
        <f t="shared" si="353"/>
        <v xml:space="preserve"> </v>
      </c>
      <c r="X2795" s="21" t="str">
        <f t="shared" si="354"/>
        <v xml:space="preserve"> </v>
      </c>
    </row>
    <row r="2796" spans="1:24" ht="57.6" x14ac:dyDescent="0.3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347"/>
        <v>42432.791666666672</v>
      </c>
      <c r="K2796">
        <v>1455640559</v>
      </c>
      <c r="L2796" s="10">
        <f t="shared" si="348"/>
        <v>42416.691655092596</v>
      </c>
      <c r="M2796" s="11">
        <f t="shared" si="349"/>
        <v>16.100011574075324</v>
      </c>
      <c r="N2796" t="b">
        <v>0</v>
      </c>
      <c r="O2796" s="9">
        <f t="shared" si="350"/>
        <v>1.5</v>
      </c>
      <c r="P2796" s="14">
        <f t="shared" si="351"/>
        <v>25</v>
      </c>
      <c r="Q2796" s="14" t="s">
        <v>8321</v>
      </c>
      <c r="R2796" s="14" t="s">
        <v>8322</v>
      </c>
      <c r="S2796">
        <v>3</v>
      </c>
      <c r="T2796" t="b">
        <v>1</v>
      </c>
      <c r="U2796" t="s">
        <v>8271</v>
      </c>
      <c r="V2796">
        <f t="shared" si="352"/>
        <v>3</v>
      </c>
      <c r="W2796" s="21" t="str">
        <f t="shared" si="353"/>
        <v xml:space="preserve"> </v>
      </c>
      <c r="X2796" s="21" t="str">
        <f t="shared" si="354"/>
        <v xml:space="preserve"> </v>
      </c>
    </row>
    <row r="2797" spans="1:24" ht="43.2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347"/>
        <v>41796.958333333336</v>
      </c>
      <c r="K2797">
        <v>1400675841</v>
      </c>
      <c r="L2797" s="10">
        <f t="shared" si="348"/>
        <v>41780.525937500002</v>
      </c>
      <c r="M2797" s="11">
        <f t="shared" si="349"/>
        <v>16.43239583333343</v>
      </c>
      <c r="N2797" t="b">
        <v>0</v>
      </c>
      <c r="O2797" s="9">
        <f t="shared" si="350"/>
        <v>1.0428571428571429</v>
      </c>
      <c r="P2797" s="14">
        <f t="shared" si="351"/>
        <v>36.5</v>
      </c>
      <c r="Q2797" s="14" t="s">
        <v>8321</v>
      </c>
      <c r="R2797" s="14" t="s">
        <v>8322</v>
      </c>
      <c r="S2797">
        <v>20</v>
      </c>
      <c r="T2797" t="b">
        <v>1</v>
      </c>
      <c r="U2797" t="s">
        <v>8271</v>
      </c>
      <c r="V2797">
        <f t="shared" si="352"/>
        <v>20</v>
      </c>
      <c r="W2797" s="21" t="str">
        <f t="shared" si="353"/>
        <v xml:space="preserve"> </v>
      </c>
      <c r="X2797" s="21" t="str">
        <f t="shared" si="354"/>
        <v xml:space="preserve"> </v>
      </c>
    </row>
    <row r="2798" spans="1:24" ht="43.2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347"/>
        <v>41825.528101851851</v>
      </c>
      <c r="K2798">
        <v>1401972028</v>
      </c>
      <c r="L2798" s="10">
        <f t="shared" si="348"/>
        <v>41795.528101851851</v>
      </c>
      <c r="M2798" s="11">
        <f t="shared" si="349"/>
        <v>30</v>
      </c>
      <c r="N2798" t="b">
        <v>0</v>
      </c>
      <c r="O2798" s="9">
        <f t="shared" si="350"/>
        <v>1.155</v>
      </c>
      <c r="P2798" s="14">
        <f t="shared" si="351"/>
        <v>44</v>
      </c>
      <c r="Q2798" s="14" t="s">
        <v>8321</v>
      </c>
      <c r="R2798" s="14" t="s">
        <v>8322</v>
      </c>
      <c r="S2798">
        <v>21</v>
      </c>
      <c r="T2798" t="b">
        <v>1</v>
      </c>
      <c r="U2798" t="s">
        <v>8271</v>
      </c>
      <c r="V2798">
        <f t="shared" si="352"/>
        <v>21</v>
      </c>
      <c r="W2798" s="21" t="str">
        <f t="shared" si="353"/>
        <v xml:space="preserve"> </v>
      </c>
      <c r="X2798" s="21" t="str">
        <f t="shared" si="354"/>
        <v xml:space="preserve"> </v>
      </c>
    </row>
    <row r="2799" spans="1:24" ht="43.2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347"/>
        <v>41828.94027777778</v>
      </c>
      <c r="K2799">
        <v>1402266840</v>
      </c>
      <c r="L2799" s="10">
        <f t="shared" si="348"/>
        <v>41798.94027777778</v>
      </c>
      <c r="M2799" s="11">
        <f t="shared" si="349"/>
        <v>30</v>
      </c>
      <c r="N2799" t="b">
        <v>0</v>
      </c>
      <c r="O2799" s="9">
        <f t="shared" si="350"/>
        <v>1.02645125</v>
      </c>
      <c r="P2799" s="14">
        <f t="shared" si="351"/>
        <v>87.357553191489373</v>
      </c>
      <c r="Q2799" s="14" t="s">
        <v>8321</v>
      </c>
      <c r="R2799" s="14" t="s">
        <v>8322</v>
      </c>
      <c r="S2799">
        <v>94</v>
      </c>
      <c r="T2799" t="b">
        <v>1</v>
      </c>
      <c r="U2799" t="s">
        <v>8271</v>
      </c>
      <c r="V2799">
        <f t="shared" si="352"/>
        <v>94</v>
      </c>
      <c r="W2799" s="21" t="str">
        <f t="shared" si="353"/>
        <v xml:space="preserve"> </v>
      </c>
      <c r="X2799" s="21" t="str">
        <f t="shared" si="354"/>
        <v xml:space="preserve"> </v>
      </c>
    </row>
    <row r="2800" spans="1:24" ht="43.2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347"/>
        <v>42216.666666666672</v>
      </c>
      <c r="K2800">
        <v>1437063121</v>
      </c>
      <c r="L2800" s="10">
        <f t="shared" si="348"/>
        <v>42201.675011574072</v>
      </c>
      <c r="M2800" s="11">
        <f t="shared" si="349"/>
        <v>14.991655092599103</v>
      </c>
      <c r="N2800" t="b">
        <v>0</v>
      </c>
      <c r="O2800" s="9">
        <f t="shared" si="350"/>
        <v>1.014</v>
      </c>
      <c r="P2800" s="14">
        <f t="shared" si="351"/>
        <v>36.474820143884891</v>
      </c>
      <c r="Q2800" s="14" t="s">
        <v>8321</v>
      </c>
      <c r="R2800" s="14" t="s">
        <v>8322</v>
      </c>
      <c r="S2800">
        <v>139</v>
      </c>
      <c r="T2800" t="b">
        <v>1</v>
      </c>
      <c r="U2800" t="s">
        <v>8271</v>
      </c>
      <c r="V2800">
        <f t="shared" si="352"/>
        <v>139</v>
      </c>
      <c r="W2800" s="21" t="str">
        <f t="shared" si="353"/>
        <v xml:space="preserve"> </v>
      </c>
      <c r="X2800" s="21" t="str">
        <f t="shared" si="354"/>
        <v xml:space="preserve"> </v>
      </c>
    </row>
    <row r="2801" spans="1:24" ht="43.2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347"/>
        <v>42538.666666666672</v>
      </c>
      <c r="K2801">
        <v>1463466070</v>
      </c>
      <c r="L2801" s="10">
        <f t="shared" si="348"/>
        <v>42507.264699074076</v>
      </c>
      <c r="M2801" s="11">
        <f t="shared" si="349"/>
        <v>31.401967592595611</v>
      </c>
      <c r="N2801" t="b">
        <v>0</v>
      </c>
      <c r="O2801" s="9">
        <f t="shared" si="350"/>
        <v>1.1663479999999999</v>
      </c>
      <c r="P2801" s="14">
        <f t="shared" si="351"/>
        <v>44.859538461538463</v>
      </c>
      <c r="Q2801" s="14" t="s">
        <v>8321</v>
      </c>
      <c r="R2801" s="14" t="s">
        <v>8322</v>
      </c>
      <c r="S2801">
        <v>130</v>
      </c>
      <c r="T2801" t="b">
        <v>1</v>
      </c>
      <c r="U2801" t="s">
        <v>8271</v>
      </c>
      <c r="V2801">
        <f t="shared" si="352"/>
        <v>130</v>
      </c>
      <c r="W2801" s="21" t="str">
        <f t="shared" si="353"/>
        <v xml:space="preserve"> </v>
      </c>
      <c r="X2801" s="21" t="str">
        <f t="shared" si="354"/>
        <v xml:space="preserve"> </v>
      </c>
    </row>
    <row r="2802" spans="1:24" ht="43.2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347"/>
        <v>42008.552847222221</v>
      </c>
      <c r="K2802">
        <v>1415193366</v>
      </c>
      <c r="L2802" s="10">
        <f t="shared" si="348"/>
        <v>41948.552847222221</v>
      </c>
      <c r="M2802" s="11">
        <f t="shared" si="349"/>
        <v>60</v>
      </c>
      <c r="N2802" t="b">
        <v>0</v>
      </c>
      <c r="O2802" s="9">
        <f t="shared" si="350"/>
        <v>1.33</v>
      </c>
      <c r="P2802" s="14">
        <f t="shared" si="351"/>
        <v>42.903225806451616</v>
      </c>
      <c r="Q2802" s="14" t="s">
        <v>8321</v>
      </c>
      <c r="R2802" s="14" t="s">
        <v>8322</v>
      </c>
      <c r="S2802">
        <v>31</v>
      </c>
      <c r="T2802" t="b">
        <v>1</v>
      </c>
      <c r="U2802" t="s">
        <v>8271</v>
      </c>
      <c r="V2802">
        <f t="shared" si="352"/>
        <v>31</v>
      </c>
      <c r="W2802" s="21" t="str">
        <f t="shared" si="353"/>
        <v xml:space="preserve"> </v>
      </c>
      <c r="X2802" s="21" t="str">
        <f t="shared" si="354"/>
        <v xml:space="preserve"> </v>
      </c>
    </row>
    <row r="2803" spans="1:24" ht="43.2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347"/>
        <v>41922.458333333336</v>
      </c>
      <c r="K2803">
        <v>1411019409</v>
      </c>
      <c r="L2803" s="10">
        <f t="shared" si="348"/>
        <v>41900.243159722224</v>
      </c>
      <c r="M2803" s="11">
        <f t="shared" si="349"/>
        <v>22.215173611111823</v>
      </c>
      <c r="N2803" t="b">
        <v>0</v>
      </c>
      <c r="O2803" s="9">
        <f t="shared" si="350"/>
        <v>1.3320000000000001</v>
      </c>
      <c r="P2803" s="14">
        <f t="shared" si="351"/>
        <v>51.230769230769234</v>
      </c>
      <c r="Q2803" s="14" t="s">
        <v>8321</v>
      </c>
      <c r="R2803" s="14" t="s">
        <v>8322</v>
      </c>
      <c r="S2803">
        <v>13</v>
      </c>
      <c r="T2803" t="b">
        <v>1</v>
      </c>
      <c r="U2803" t="s">
        <v>8271</v>
      </c>
      <c r="V2803">
        <f t="shared" si="352"/>
        <v>13</v>
      </c>
      <c r="W2803" s="21" t="str">
        <f t="shared" si="353"/>
        <v xml:space="preserve"> </v>
      </c>
      <c r="X2803" s="21" t="str">
        <f t="shared" si="354"/>
        <v xml:space="preserve"> </v>
      </c>
    </row>
    <row r="2804" spans="1:24" ht="43.2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347"/>
        <v>42222.64707175926</v>
      </c>
      <c r="K2804">
        <v>1436283107</v>
      </c>
      <c r="L2804" s="10">
        <f t="shared" si="348"/>
        <v>42192.64707175926</v>
      </c>
      <c r="M2804" s="11">
        <f t="shared" si="349"/>
        <v>30</v>
      </c>
      <c r="N2804" t="b">
        <v>0</v>
      </c>
      <c r="O2804" s="9">
        <f t="shared" si="350"/>
        <v>1.0183333333333333</v>
      </c>
      <c r="P2804" s="14">
        <f t="shared" si="351"/>
        <v>33.944444444444443</v>
      </c>
      <c r="Q2804" s="14" t="s">
        <v>8321</v>
      </c>
      <c r="R2804" s="14" t="s">
        <v>8322</v>
      </c>
      <c r="S2804">
        <v>90</v>
      </c>
      <c r="T2804" t="b">
        <v>1</v>
      </c>
      <c r="U2804" t="s">
        <v>8271</v>
      </c>
      <c r="V2804">
        <f t="shared" si="352"/>
        <v>90</v>
      </c>
      <c r="W2804" s="21" t="str">
        <f t="shared" si="353"/>
        <v xml:space="preserve"> </v>
      </c>
      <c r="X2804" s="21" t="str">
        <f t="shared" si="354"/>
        <v xml:space="preserve"> </v>
      </c>
    </row>
    <row r="2805" spans="1:24" ht="43.2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347"/>
        <v>42201</v>
      </c>
      <c r="K2805">
        <v>1433295276</v>
      </c>
      <c r="L2805" s="10">
        <f t="shared" si="348"/>
        <v>42158.065694444449</v>
      </c>
      <c r="M2805" s="11">
        <f t="shared" si="349"/>
        <v>42.934305555550964</v>
      </c>
      <c r="N2805" t="b">
        <v>0</v>
      </c>
      <c r="O2805" s="9">
        <f t="shared" si="350"/>
        <v>1.2795000000000001</v>
      </c>
      <c r="P2805" s="14">
        <f t="shared" si="351"/>
        <v>90.744680851063833</v>
      </c>
      <c r="Q2805" s="14" t="s">
        <v>8321</v>
      </c>
      <c r="R2805" s="14" t="s">
        <v>8322</v>
      </c>
      <c r="S2805">
        <v>141</v>
      </c>
      <c r="T2805" t="b">
        <v>1</v>
      </c>
      <c r="U2805" t="s">
        <v>8271</v>
      </c>
      <c r="V2805">
        <f t="shared" si="352"/>
        <v>141</v>
      </c>
      <c r="W2805" s="21" t="str">
        <f t="shared" si="353"/>
        <v xml:space="preserve"> </v>
      </c>
      <c r="X2805" s="21" t="str">
        <f t="shared" si="354"/>
        <v xml:space="preserve"> </v>
      </c>
    </row>
    <row r="2806" spans="1:24" ht="43.2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347"/>
        <v>41911.453587962962</v>
      </c>
      <c r="K2806">
        <v>1409395990</v>
      </c>
      <c r="L2806" s="10">
        <f t="shared" si="348"/>
        <v>41881.453587962962</v>
      </c>
      <c r="M2806" s="11">
        <f t="shared" si="349"/>
        <v>30</v>
      </c>
      <c r="N2806" t="b">
        <v>0</v>
      </c>
      <c r="O2806" s="9">
        <f t="shared" si="350"/>
        <v>1.1499999999999999</v>
      </c>
      <c r="P2806" s="14">
        <f t="shared" si="351"/>
        <v>50</v>
      </c>
      <c r="Q2806" s="14" t="s">
        <v>8321</v>
      </c>
      <c r="R2806" s="14" t="s">
        <v>8322</v>
      </c>
      <c r="S2806">
        <v>23</v>
      </c>
      <c r="T2806" t="b">
        <v>1</v>
      </c>
      <c r="U2806" t="s">
        <v>8271</v>
      </c>
      <c r="V2806">
        <f t="shared" si="352"/>
        <v>23</v>
      </c>
      <c r="W2806" s="21" t="str">
        <f t="shared" si="353"/>
        <v xml:space="preserve"> </v>
      </c>
      <c r="X2806" s="21" t="str">
        <f t="shared" si="354"/>
        <v xml:space="preserve"> </v>
      </c>
    </row>
    <row r="2807" spans="1:24" ht="57.6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347"/>
        <v>42238.505474537036</v>
      </c>
      <c r="K2807">
        <v>1438085273</v>
      </c>
      <c r="L2807" s="10">
        <f t="shared" si="348"/>
        <v>42213.505474537036</v>
      </c>
      <c r="M2807" s="11">
        <f t="shared" si="349"/>
        <v>25</v>
      </c>
      <c r="N2807" t="b">
        <v>0</v>
      </c>
      <c r="O2807" s="9">
        <f t="shared" si="350"/>
        <v>1.1000000000000001</v>
      </c>
      <c r="P2807" s="14">
        <f t="shared" si="351"/>
        <v>24.444444444444443</v>
      </c>
      <c r="Q2807" s="14" t="s">
        <v>8321</v>
      </c>
      <c r="R2807" s="14" t="s">
        <v>8322</v>
      </c>
      <c r="S2807">
        <v>18</v>
      </c>
      <c r="T2807" t="b">
        <v>1</v>
      </c>
      <c r="U2807" t="s">
        <v>8271</v>
      </c>
      <c r="V2807">
        <f t="shared" si="352"/>
        <v>18</v>
      </c>
      <c r="W2807" s="21" t="str">
        <f t="shared" si="353"/>
        <v xml:space="preserve"> </v>
      </c>
      <c r="X2807" s="21" t="str">
        <f t="shared" si="354"/>
        <v xml:space="preserve"> </v>
      </c>
    </row>
    <row r="2808" spans="1:24" ht="43.2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347"/>
        <v>42221.458333333328</v>
      </c>
      <c r="K2808">
        <v>1435645490</v>
      </c>
      <c r="L2808" s="10">
        <f t="shared" si="348"/>
        <v>42185.267245370371</v>
      </c>
      <c r="M2808" s="11">
        <f t="shared" si="349"/>
        <v>36.191087962957681</v>
      </c>
      <c r="N2808" t="b">
        <v>0</v>
      </c>
      <c r="O2808" s="9">
        <f t="shared" si="350"/>
        <v>1.121</v>
      </c>
      <c r="P2808" s="14">
        <f t="shared" si="351"/>
        <v>44.25</v>
      </c>
      <c r="Q2808" s="14" t="s">
        <v>8321</v>
      </c>
      <c r="R2808" s="14" t="s">
        <v>8322</v>
      </c>
      <c r="S2808">
        <v>76</v>
      </c>
      <c r="T2808" t="b">
        <v>1</v>
      </c>
      <c r="U2808" t="s">
        <v>8271</v>
      </c>
      <c r="V2808">
        <f t="shared" si="352"/>
        <v>76</v>
      </c>
      <c r="W2808" s="21" t="str">
        <f t="shared" si="353"/>
        <v xml:space="preserve"> </v>
      </c>
      <c r="X2808" s="21" t="str">
        <f t="shared" si="354"/>
        <v xml:space="preserve"> </v>
      </c>
    </row>
    <row r="2809" spans="1:24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347"/>
        <v>42184.873124999998</v>
      </c>
      <c r="K2809">
        <v>1433019438</v>
      </c>
      <c r="L2809" s="10">
        <f t="shared" si="348"/>
        <v>42154.873124999998</v>
      </c>
      <c r="M2809" s="11">
        <f t="shared" si="349"/>
        <v>30</v>
      </c>
      <c r="N2809" t="b">
        <v>0</v>
      </c>
      <c r="O2809" s="9">
        <f t="shared" si="350"/>
        <v>1.26</v>
      </c>
      <c r="P2809" s="14">
        <f t="shared" si="351"/>
        <v>67.741935483870961</v>
      </c>
      <c r="Q2809" s="14" t="s">
        <v>8321</v>
      </c>
      <c r="R2809" s="14" t="s">
        <v>8322</v>
      </c>
      <c r="S2809">
        <v>93</v>
      </c>
      <c r="T2809" t="b">
        <v>1</v>
      </c>
      <c r="U2809" t="s">
        <v>8271</v>
      </c>
      <c r="V2809">
        <f t="shared" si="352"/>
        <v>93</v>
      </c>
      <c r="W2809" s="21" t="str">
        <f t="shared" si="353"/>
        <v xml:space="preserve"> </v>
      </c>
      <c r="X2809" s="21" t="str">
        <f t="shared" si="354"/>
        <v xml:space="preserve"> </v>
      </c>
    </row>
    <row r="2810" spans="1:24" ht="43.2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347"/>
        <v>42238.84646990741</v>
      </c>
      <c r="K2810">
        <v>1437682735</v>
      </c>
      <c r="L2810" s="10">
        <f t="shared" si="348"/>
        <v>42208.84646990741</v>
      </c>
      <c r="M2810" s="11">
        <f t="shared" si="349"/>
        <v>30</v>
      </c>
      <c r="N2810" t="b">
        <v>0</v>
      </c>
      <c r="O2810" s="9">
        <f t="shared" si="350"/>
        <v>1.0024444444444445</v>
      </c>
      <c r="P2810" s="14">
        <f t="shared" si="351"/>
        <v>65.376811594202906</v>
      </c>
      <c r="Q2810" s="14" t="s">
        <v>8321</v>
      </c>
      <c r="R2810" s="14" t="s">
        <v>8322</v>
      </c>
      <c r="S2810">
        <v>69</v>
      </c>
      <c r="T2810" t="b">
        <v>1</v>
      </c>
      <c r="U2810" t="s">
        <v>8271</v>
      </c>
      <c r="V2810">
        <f t="shared" si="352"/>
        <v>69</v>
      </c>
      <c r="W2810" s="21" t="str">
        <f t="shared" si="353"/>
        <v xml:space="preserve"> </v>
      </c>
      <c r="X2810" s="21" t="str">
        <f t="shared" si="354"/>
        <v xml:space="preserve"> </v>
      </c>
    </row>
    <row r="2811" spans="1:24" ht="43.2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347"/>
        <v>42459.610416666663</v>
      </c>
      <c r="K2811">
        <v>1458647725</v>
      </c>
      <c r="L2811" s="10">
        <f t="shared" si="348"/>
        <v>42451.496817129635</v>
      </c>
      <c r="M2811" s="11">
        <f t="shared" si="349"/>
        <v>8.1135995370277669</v>
      </c>
      <c r="N2811" t="b">
        <v>0</v>
      </c>
      <c r="O2811" s="9">
        <f t="shared" si="350"/>
        <v>1.024</v>
      </c>
      <c r="P2811" s="14">
        <f t="shared" si="351"/>
        <v>121.9047619047619</v>
      </c>
      <c r="Q2811" s="14" t="s">
        <v>8321</v>
      </c>
      <c r="R2811" s="14" t="s">
        <v>8322</v>
      </c>
      <c r="S2811">
        <v>21</v>
      </c>
      <c r="T2811" t="b">
        <v>1</v>
      </c>
      <c r="U2811" t="s">
        <v>8271</v>
      </c>
      <c r="V2811">
        <f t="shared" si="352"/>
        <v>21</v>
      </c>
      <c r="W2811" s="21" t="str">
        <f t="shared" si="353"/>
        <v xml:space="preserve"> </v>
      </c>
      <c r="X2811" s="21" t="str">
        <f t="shared" si="354"/>
        <v xml:space="preserve"> </v>
      </c>
    </row>
    <row r="2812" spans="1:24" ht="43.2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347"/>
        <v>41791.165972222225</v>
      </c>
      <c r="K2812">
        <v>1398828064</v>
      </c>
      <c r="L2812" s="10">
        <f t="shared" si="348"/>
        <v>41759.13962962963</v>
      </c>
      <c r="M2812" s="11">
        <f t="shared" si="349"/>
        <v>32.026342592595029</v>
      </c>
      <c r="N2812" t="b">
        <v>0</v>
      </c>
      <c r="O2812" s="9">
        <f t="shared" si="350"/>
        <v>1.0820000000000001</v>
      </c>
      <c r="P2812" s="14">
        <f t="shared" si="351"/>
        <v>47.456140350877192</v>
      </c>
      <c r="Q2812" s="14" t="s">
        <v>8321</v>
      </c>
      <c r="R2812" s="14" t="s">
        <v>8322</v>
      </c>
      <c r="S2812">
        <v>57</v>
      </c>
      <c r="T2812" t="b">
        <v>1</v>
      </c>
      <c r="U2812" t="s">
        <v>8271</v>
      </c>
      <c r="V2812">
        <f t="shared" si="352"/>
        <v>57</v>
      </c>
      <c r="W2812" s="21" t="str">
        <f t="shared" si="353"/>
        <v xml:space="preserve"> </v>
      </c>
      <c r="X2812" s="21" t="str">
        <f t="shared" si="354"/>
        <v xml:space="preserve"> </v>
      </c>
    </row>
    <row r="2813" spans="1:24" ht="43.2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347"/>
        <v>42058.496562500004</v>
      </c>
      <c r="K2813">
        <v>1422100503</v>
      </c>
      <c r="L2813" s="10">
        <f t="shared" si="348"/>
        <v>42028.496562500004</v>
      </c>
      <c r="M2813" s="11">
        <f t="shared" si="349"/>
        <v>30</v>
      </c>
      <c r="N2813" t="b">
        <v>0</v>
      </c>
      <c r="O2813" s="9">
        <f t="shared" si="350"/>
        <v>1.0026999999999999</v>
      </c>
      <c r="P2813" s="14">
        <f t="shared" si="351"/>
        <v>92.842592592592595</v>
      </c>
      <c r="Q2813" s="14" t="s">
        <v>8321</v>
      </c>
      <c r="R2813" s="14" t="s">
        <v>8322</v>
      </c>
      <c r="S2813">
        <v>108</v>
      </c>
      <c r="T2813" t="b">
        <v>1</v>
      </c>
      <c r="U2813" t="s">
        <v>8271</v>
      </c>
      <c r="V2813">
        <f t="shared" si="352"/>
        <v>108</v>
      </c>
      <c r="W2813" s="21" t="str">
        <f t="shared" si="353"/>
        <v xml:space="preserve"> </v>
      </c>
      <c r="X2813" s="21" t="str">
        <f t="shared" si="354"/>
        <v xml:space="preserve"> </v>
      </c>
    </row>
    <row r="2814" spans="1:24" ht="43.2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347"/>
        <v>42100.166666666672</v>
      </c>
      <c r="K2814">
        <v>1424368298</v>
      </c>
      <c r="L2814" s="10">
        <f t="shared" si="348"/>
        <v>42054.74418981481</v>
      </c>
      <c r="M2814" s="11">
        <f t="shared" si="349"/>
        <v>45.422476851861575</v>
      </c>
      <c r="N2814" t="b">
        <v>0</v>
      </c>
      <c r="O2814" s="9">
        <f t="shared" si="350"/>
        <v>1.133</v>
      </c>
      <c r="P2814" s="14">
        <f t="shared" si="351"/>
        <v>68.253012048192772</v>
      </c>
      <c r="Q2814" s="14" t="s">
        <v>8321</v>
      </c>
      <c r="R2814" s="14" t="s">
        <v>8322</v>
      </c>
      <c r="S2814">
        <v>83</v>
      </c>
      <c r="T2814" t="b">
        <v>1</v>
      </c>
      <c r="U2814" t="s">
        <v>8271</v>
      </c>
      <c r="V2814">
        <f t="shared" si="352"/>
        <v>83</v>
      </c>
      <c r="W2814" s="21" t="str">
        <f t="shared" si="353"/>
        <v xml:space="preserve"> </v>
      </c>
      <c r="X2814" s="21" t="str">
        <f t="shared" si="354"/>
        <v xml:space="preserve"> </v>
      </c>
    </row>
    <row r="2815" spans="1:24" ht="43.2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347"/>
        <v>42718.742604166662</v>
      </c>
      <c r="K2815">
        <v>1479577761</v>
      </c>
      <c r="L2815" s="10">
        <f t="shared" si="348"/>
        <v>42693.742604166662</v>
      </c>
      <c r="M2815" s="11">
        <f t="shared" si="349"/>
        <v>25</v>
      </c>
      <c r="N2815" t="b">
        <v>0</v>
      </c>
      <c r="O2815" s="9">
        <f t="shared" si="350"/>
        <v>1.2757571428571428</v>
      </c>
      <c r="P2815" s="14">
        <f t="shared" si="351"/>
        <v>37.209583333333335</v>
      </c>
      <c r="Q2815" s="14" t="s">
        <v>8321</v>
      </c>
      <c r="R2815" s="14" t="s">
        <v>8322</v>
      </c>
      <c r="S2815">
        <v>96</v>
      </c>
      <c r="T2815" t="b">
        <v>1</v>
      </c>
      <c r="U2815" t="s">
        <v>8271</v>
      </c>
      <c r="V2815">
        <f t="shared" si="352"/>
        <v>96</v>
      </c>
      <c r="W2815" s="21" t="str">
        <f t="shared" si="353"/>
        <v xml:space="preserve"> </v>
      </c>
      <c r="X2815" s="21" t="str">
        <f t="shared" si="354"/>
        <v xml:space="preserve"> </v>
      </c>
    </row>
    <row r="2816" spans="1:24" ht="43.2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347"/>
        <v>42133.399479166663</v>
      </c>
      <c r="K2816">
        <v>1428572115</v>
      </c>
      <c r="L2816" s="10">
        <f t="shared" si="348"/>
        <v>42103.399479166663</v>
      </c>
      <c r="M2816" s="11">
        <f t="shared" si="349"/>
        <v>30</v>
      </c>
      <c r="N2816" t="b">
        <v>0</v>
      </c>
      <c r="O2816" s="9">
        <f t="shared" si="350"/>
        <v>1.0773333333333333</v>
      </c>
      <c r="P2816" s="14">
        <f t="shared" si="351"/>
        <v>25.25</v>
      </c>
      <c r="Q2816" s="14" t="s">
        <v>8321</v>
      </c>
      <c r="R2816" s="14" t="s">
        <v>8322</v>
      </c>
      <c r="S2816">
        <v>64</v>
      </c>
      <c r="T2816" t="b">
        <v>1</v>
      </c>
      <c r="U2816" t="s">
        <v>8271</v>
      </c>
      <c r="V2816">
        <f t="shared" si="352"/>
        <v>64</v>
      </c>
      <c r="W2816" s="21" t="str">
        <f t="shared" si="353"/>
        <v xml:space="preserve"> </v>
      </c>
      <c r="X2816" s="21" t="str">
        <f t="shared" si="354"/>
        <v xml:space="preserve"> </v>
      </c>
    </row>
    <row r="2817" spans="1:24" ht="43.2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347"/>
        <v>42589.776724537034</v>
      </c>
      <c r="K2817">
        <v>1468003109</v>
      </c>
      <c r="L2817" s="10">
        <f t="shared" si="348"/>
        <v>42559.776724537034</v>
      </c>
      <c r="M2817" s="11">
        <f t="shared" si="349"/>
        <v>30</v>
      </c>
      <c r="N2817" t="b">
        <v>0</v>
      </c>
      <c r="O2817" s="9">
        <f t="shared" si="350"/>
        <v>2.42</v>
      </c>
      <c r="P2817" s="14">
        <f t="shared" si="351"/>
        <v>43.214285714285715</v>
      </c>
      <c r="Q2817" s="14" t="s">
        <v>8321</v>
      </c>
      <c r="R2817" s="14" t="s">
        <v>8322</v>
      </c>
      <c r="S2817">
        <v>14</v>
      </c>
      <c r="T2817" t="b">
        <v>1</v>
      </c>
      <c r="U2817" t="s">
        <v>8271</v>
      </c>
      <c r="V2817">
        <f t="shared" si="352"/>
        <v>14</v>
      </c>
      <c r="W2817" s="21" t="str">
        <f t="shared" si="353"/>
        <v xml:space="preserve"> </v>
      </c>
      <c r="X2817" s="21" t="str">
        <f t="shared" si="354"/>
        <v xml:space="preserve"> </v>
      </c>
    </row>
    <row r="2818" spans="1:24" ht="43.2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ref="J2818:J2881" si="355">(((I2818/60)/60)/24)+DATE(1970,1,1)</f>
        <v>42218.666666666672</v>
      </c>
      <c r="K2818">
        <v>1435921992</v>
      </c>
      <c r="L2818" s="10">
        <f t="shared" ref="L2818:L2881" si="356">(((K2818/60)/60)/24)+DATE(1970,1,1)</f>
        <v>42188.467499999999</v>
      </c>
      <c r="M2818" s="11">
        <f t="shared" ref="M2818:M2881" si="357">J2818-L2818</f>
        <v>30.199166666672681</v>
      </c>
      <c r="N2818" t="b">
        <v>0</v>
      </c>
      <c r="O2818" s="9">
        <f t="shared" ref="O2818:O2881" si="358">E2818/D2818</f>
        <v>1.4156666666666666</v>
      </c>
      <c r="P2818" s="14">
        <f t="shared" ref="P2818:P2881" si="359">IF(E2818&gt;0,(E2818/S2818),0)</f>
        <v>25.130177514792898</v>
      </c>
      <c r="Q2818" s="14" t="s">
        <v>8321</v>
      </c>
      <c r="R2818" s="14" t="s">
        <v>8322</v>
      </c>
      <c r="S2818">
        <v>169</v>
      </c>
      <c r="T2818" t="b">
        <v>1</v>
      </c>
      <c r="U2818" t="s">
        <v>8271</v>
      </c>
      <c r="V2818">
        <f t="shared" si="352"/>
        <v>169</v>
      </c>
      <c r="W2818" s="21" t="str">
        <f t="shared" si="353"/>
        <v xml:space="preserve"> </v>
      </c>
      <c r="X2818" s="21" t="str">
        <f t="shared" si="354"/>
        <v xml:space="preserve"> </v>
      </c>
    </row>
    <row r="2819" spans="1:24" ht="43.2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si="355"/>
        <v>42063.634976851856</v>
      </c>
      <c r="K2819">
        <v>1421680462</v>
      </c>
      <c r="L2819" s="10">
        <f t="shared" si="356"/>
        <v>42023.634976851856</v>
      </c>
      <c r="M2819" s="11">
        <f t="shared" si="357"/>
        <v>40</v>
      </c>
      <c r="N2819" t="b">
        <v>0</v>
      </c>
      <c r="O2819" s="9">
        <f t="shared" si="358"/>
        <v>1.3</v>
      </c>
      <c r="P2819" s="14">
        <f t="shared" si="359"/>
        <v>23.636363636363637</v>
      </c>
      <c r="Q2819" s="14" t="s">
        <v>8321</v>
      </c>
      <c r="R2819" s="14" t="s">
        <v>8322</v>
      </c>
      <c r="S2819">
        <v>33</v>
      </c>
      <c r="T2819" t="b">
        <v>1</v>
      </c>
      <c r="U2819" t="s">
        <v>8271</v>
      </c>
      <c r="V2819">
        <f t="shared" ref="V2819:V2882" si="360">IF(F2819 = "successful",S2819," ")</f>
        <v>33</v>
      </c>
      <c r="W2819" s="21" t="str">
        <f t="shared" ref="W2819:W2882" si="361">IF(F2819 = "failed",S2819," ")</f>
        <v xml:space="preserve"> </v>
      </c>
      <c r="X2819" s="21" t="str">
        <f t="shared" ref="X2819:X2882" si="362">IF(F2819 = "canceled",S2819," ")</f>
        <v xml:space="preserve"> </v>
      </c>
    </row>
    <row r="2820" spans="1:24" ht="43.2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355"/>
        <v>42270.598217592589</v>
      </c>
      <c r="K2820">
        <v>1441290086</v>
      </c>
      <c r="L2820" s="10">
        <f t="shared" si="356"/>
        <v>42250.598217592589</v>
      </c>
      <c r="M2820" s="11">
        <f t="shared" si="357"/>
        <v>20</v>
      </c>
      <c r="N2820" t="b">
        <v>0</v>
      </c>
      <c r="O2820" s="9">
        <f t="shared" si="358"/>
        <v>1.0603</v>
      </c>
      <c r="P2820" s="14">
        <f t="shared" si="359"/>
        <v>103.95098039215686</v>
      </c>
      <c r="Q2820" s="14" t="s">
        <v>8321</v>
      </c>
      <c r="R2820" s="14" t="s">
        <v>8322</v>
      </c>
      <c r="S2820">
        <v>102</v>
      </c>
      <c r="T2820" t="b">
        <v>1</v>
      </c>
      <c r="U2820" t="s">
        <v>8271</v>
      </c>
      <c r="V2820">
        <f t="shared" si="360"/>
        <v>102</v>
      </c>
      <c r="W2820" s="21" t="str">
        <f t="shared" si="361"/>
        <v xml:space="preserve"> </v>
      </c>
      <c r="X2820" s="21" t="str">
        <f t="shared" si="362"/>
        <v xml:space="preserve"> </v>
      </c>
    </row>
    <row r="2821" spans="1:24" ht="43.2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355"/>
        <v>42169.525567129633</v>
      </c>
      <c r="K2821">
        <v>1431693409</v>
      </c>
      <c r="L2821" s="10">
        <f t="shared" si="356"/>
        <v>42139.525567129633</v>
      </c>
      <c r="M2821" s="11">
        <f t="shared" si="357"/>
        <v>30</v>
      </c>
      <c r="N2821" t="b">
        <v>0</v>
      </c>
      <c r="O2821" s="9">
        <f t="shared" si="358"/>
        <v>1.048</v>
      </c>
      <c r="P2821" s="14">
        <f t="shared" si="359"/>
        <v>50.384615384615387</v>
      </c>
      <c r="Q2821" s="14" t="s">
        <v>8321</v>
      </c>
      <c r="R2821" s="14" t="s">
        <v>8322</v>
      </c>
      <c r="S2821">
        <v>104</v>
      </c>
      <c r="T2821" t="b">
        <v>1</v>
      </c>
      <c r="U2821" t="s">
        <v>8271</v>
      </c>
      <c r="V2821">
        <f t="shared" si="360"/>
        <v>104</v>
      </c>
      <c r="W2821" s="21" t="str">
        <f t="shared" si="361"/>
        <v xml:space="preserve"> </v>
      </c>
      <c r="X2821" s="21" t="str">
        <f t="shared" si="362"/>
        <v xml:space="preserve"> </v>
      </c>
    </row>
    <row r="2822" spans="1:24" ht="43.2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355"/>
        <v>42426</v>
      </c>
      <c r="K2822">
        <v>1454337589</v>
      </c>
      <c r="L2822" s="10">
        <f t="shared" si="356"/>
        <v>42401.610983796301</v>
      </c>
      <c r="M2822" s="11">
        <f t="shared" si="357"/>
        <v>24.389016203698702</v>
      </c>
      <c r="N2822" t="b">
        <v>0</v>
      </c>
      <c r="O2822" s="9">
        <f t="shared" si="358"/>
        <v>1.36</v>
      </c>
      <c r="P2822" s="14">
        <f t="shared" si="359"/>
        <v>13.6</v>
      </c>
      <c r="Q2822" s="14" t="s">
        <v>8321</v>
      </c>
      <c r="R2822" s="14" t="s">
        <v>8322</v>
      </c>
      <c r="S2822">
        <v>20</v>
      </c>
      <c r="T2822" t="b">
        <v>1</v>
      </c>
      <c r="U2822" t="s">
        <v>8271</v>
      </c>
      <c r="V2822">
        <f t="shared" si="360"/>
        <v>20</v>
      </c>
      <c r="W2822" s="21" t="str">
        <f t="shared" si="361"/>
        <v xml:space="preserve"> </v>
      </c>
      <c r="X2822" s="21" t="str">
        <f t="shared" si="362"/>
        <v xml:space="preserve"> </v>
      </c>
    </row>
    <row r="2823" spans="1:24" ht="57.6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355"/>
        <v>41905.922858796301</v>
      </c>
      <c r="K2823">
        <v>1408918135</v>
      </c>
      <c r="L2823" s="10">
        <f t="shared" si="356"/>
        <v>41875.922858796301</v>
      </c>
      <c r="M2823" s="11">
        <f t="shared" si="357"/>
        <v>30</v>
      </c>
      <c r="N2823" t="b">
        <v>0</v>
      </c>
      <c r="O2823" s="9">
        <f t="shared" si="358"/>
        <v>1</v>
      </c>
      <c r="P2823" s="14">
        <f t="shared" si="359"/>
        <v>28.571428571428573</v>
      </c>
      <c r="Q2823" s="14" t="s">
        <v>8321</v>
      </c>
      <c r="R2823" s="14" t="s">
        <v>8322</v>
      </c>
      <c r="S2823">
        <v>35</v>
      </c>
      <c r="T2823" t="b">
        <v>1</v>
      </c>
      <c r="U2823" t="s">
        <v>8271</v>
      </c>
      <c r="V2823">
        <f t="shared" si="360"/>
        <v>35</v>
      </c>
      <c r="W2823" s="21" t="str">
        <f t="shared" si="361"/>
        <v xml:space="preserve"> </v>
      </c>
      <c r="X2823" s="21" t="str">
        <f t="shared" si="362"/>
        <v xml:space="preserve"> </v>
      </c>
    </row>
    <row r="2824" spans="1:24" ht="57.6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355"/>
        <v>42090.642268518524</v>
      </c>
      <c r="K2824">
        <v>1424881492</v>
      </c>
      <c r="L2824" s="10">
        <f t="shared" si="356"/>
        <v>42060.683935185181</v>
      </c>
      <c r="M2824" s="11">
        <f t="shared" si="357"/>
        <v>29.958333333343035</v>
      </c>
      <c r="N2824" t="b">
        <v>0</v>
      </c>
      <c r="O2824" s="9">
        <f t="shared" si="358"/>
        <v>1</v>
      </c>
      <c r="P2824" s="14">
        <f t="shared" si="359"/>
        <v>63.829787234042556</v>
      </c>
      <c r="Q2824" s="14" t="s">
        <v>8321</v>
      </c>
      <c r="R2824" s="14" t="s">
        <v>8322</v>
      </c>
      <c r="S2824">
        <v>94</v>
      </c>
      <c r="T2824" t="b">
        <v>1</v>
      </c>
      <c r="U2824" t="s">
        <v>8271</v>
      </c>
      <c r="V2824">
        <f t="shared" si="360"/>
        <v>94</v>
      </c>
      <c r="W2824" s="21" t="str">
        <f t="shared" si="361"/>
        <v xml:space="preserve"> </v>
      </c>
      <c r="X2824" s="21" t="str">
        <f t="shared" si="362"/>
        <v xml:space="preserve"> </v>
      </c>
    </row>
    <row r="2825" spans="1:24" ht="57.6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355"/>
        <v>42094.957638888889</v>
      </c>
      <c r="K2825">
        <v>1425428206</v>
      </c>
      <c r="L2825" s="10">
        <f t="shared" si="356"/>
        <v>42067.011643518519</v>
      </c>
      <c r="M2825" s="11">
        <f t="shared" si="357"/>
        <v>27.945995370369928</v>
      </c>
      <c r="N2825" t="b">
        <v>0</v>
      </c>
      <c r="O2825" s="9">
        <f t="shared" si="358"/>
        <v>1.24</v>
      </c>
      <c r="P2825" s="14">
        <f t="shared" si="359"/>
        <v>8.8571428571428577</v>
      </c>
      <c r="Q2825" s="14" t="s">
        <v>8321</v>
      </c>
      <c r="R2825" s="14" t="s">
        <v>8322</v>
      </c>
      <c r="S2825">
        <v>14</v>
      </c>
      <c r="T2825" t="b">
        <v>1</v>
      </c>
      <c r="U2825" t="s">
        <v>8271</v>
      </c>
      <c r="V2825">
        <f t="shared" si="360"/>
        <v>14</v>
      </c>
      <c r="W2825" s="21" t="str">
        <f t="shared" si="361"/>
        <v xml:space="preserve"> </v>
      </c>
      <c r="X2825" s="21" t="str">
        <f t="shared" si="362"/>
        <v xml:space="preserve"> </v>
      </c>
    </row>
    <row r="2826" spans="1:24" ht="43.2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355"/>
        <v>42168.071527777778</v>
      </c>
      <c r="K2826">
        <v>1431412196</v>
      </c>
      <c r="L2826" s="10">
        <f t="shared" si="356"/>
        <v>42136.270787037036</v>
      </c>
      <c r="M2826" s="11">
        <f t="shared" si="357"/>
        <v>31.800740740742185</v>
      </c>
      <c r="N2826" t="b">
        <v>0</v>
      </c>
      <c r="O2826" s="9">
        <f t="shared" si="358"/>
        <v>1.1692307692307693</v>
      </c>
      <c r="P2826" s="14">
        <f t="shared" si="359"/>
        <v>50.666666666666664</v>
      </c>
      <c r="Q2826" s="14" t="s">
        <v>8321</v>
      </c>
      <c r="R2826" s="14" t="s">
        <v>8322</v>
      </c>
      <c r="S2826">
        <v>15</v>
      </c>
      <c r="T2826" t="b">
        <v>1</v>
      </c>
      <c r="U2826" t="s">
        <v>8271</v>
      </c>
      <c r="V2826">
        <f t="shared" si="360"/>
        <v>15</v>
      </c>
      <c r="W2826" s="21" t="str">
        <f t="shared" si="361"/>
        <v xml:space="preserve"> </v>
      </c>
      <c r="X2826" s="21" t="str">
        <f t="shared" si="362"/>
        <v xml:space="preserve"> </v>
      </c>
    </row>
    <row r="2827" spans="1:24" ht="57.6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355"/>
        <v>42342.792662037042</v>
      </c>
      <c r="K2827">
        <v>1446663686</v>
      </c>
      <c r="L2827" s="10">
        <f t="shared" si="356"/>
        <v>42312.792662037042</v>
      </c>
      <c r="M2827" s="11">
        <f t="shared" si="357"/>
        <v>30</v>
      </c>
      <c r="N2827" t="b">
        <v>0</v>
      </c>
      <c r="O2827" s="9">
        <f t="shared" si="358"/>
        <v>1.0333333333333334</v>
      </c>
      <c r="P2827" s="14">
        <f t="shared" si="359"/>
        <v>60.784313725490193</v>
      </c>
      <c r="Q2827" s="14" t="s">
        <v>8321</v>
      </c>
      <c r="R2827" s="14" t="s">
        <v>8322</v>
      </c>
      <c r="S2827">
        <v>51</v>
      </c>
      <c r="T2827" t="b">
        <v>1</v>
      </c>
      <c r="U2827" t="s">
        <v>8271</v>
      </c>
      <c r="V2827">
        <f t="shared" si="360"/>
        <v>51</v>
      </c>
      <c r="W2827" s="21" t="str">
        <f t="shared" si="361"/>
        <v xml:space="preserve"> </v>
      </c>
      <c r="X2827" s="21" t="str">
        <f t="shared" si="362"/>
        <v xml:space="preserve"> </v>
      </c>
    </row>
    <row r="2828" spans="1:24" ht="57.6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355"/>
        <v>42195.291666666672</v>
      </c>
      <c r="K2828">
        <v>1434415812</v>
      </c>
      <c r="L2828" s="10">
        <f t="shared" si="356"/>
        <v>42171.034861111111</v>
      </c>
      <c r="M2828" s="11">
        <f t="shared" si="357"/>
        <v>24.256805555560277</v>
      </c>
      <c r="N2828" t="b">
        <v>0</v>
      </c>
      <c r="O2828" s="9">
        <f t="shared" si="358"/>
        <v>1.0774999999999999</v>
      </c>
      <c r="P2828" s="14">
        <f t="shared" si="359"/>
        <v>113.42105263157895</v>
      </c>
      <c r="Q2828" s="14" t="s">
        <v>8321</v>
      </c>
      <c r="R2828" s="14" t="s">
        <v>8322</v>
      </c>
      <c r="S2828">
        <v>19</v>
      </c>
      <c r="T2828" t="b">
        <v>1</v>
      </c>
      <c r="U2828" t="s">
        <v>8271</v>
      </c>
      <c r="V2828">
        <f t="shared" si="360"/>
        <v>19</v>
      </c>
      <c r="W2828" s="21" t="str">
        <f t="shared" si="361"/>
        <v xml:space="preserve"> </v>
      </c>
      <c r="X2828" s="21" t="str">
        <f t="shared" si="362"/>
        <v xml:space="preserve"> </v>
      </c>
    </row>
    <row r="2829" spans="1:24" ht="57.6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355"/>
        <v>42524.6875</v>
      </c>
      <c r="K2829">
        <v>1462379066</v>
      </c>
      <c r="L2829" s="10">
        <f t="shared" si="356"/>
        <v>42494.683634259258</v>
      </c>
      <c r="M2829" s="11">
        <f t="shared" si="357"/>
        <v>30.003865740742185</v>
      </c>
      <c r="N2829" t="b">
        <v>0</v>
      </c>
      <c r="O2829" s="9">
        <f t="shared" si="358"/>
        <v>1.2024999999999999</v>
      </c>
      <c r="P2829" s="14">
        <f t="shared" si="359"/>
        <v>104.56521739130434</v>
      </c>
      <c r="Q2829" s="14" t="s">
        <v>8321</v>
      </c>
      <c r="R2829" s="14" t="s">
        <v>8322</v>
      </c>
      <c r="S2829">
        <v>23</v>
      </c>
      <c r="T2829" t="b">
        <v>1</v>
      </c>
      <c r="U2829" t="s">
        <v>8271</v>
      </c>
      <c r="V2829">
        <f t="shared" si="360"/>
        <v>23</v>
      </c>
      <c r="W2829" s="21" t="str">
        <f t="shared" si="361"/>
        <v xml:space="preserve"> </v>
      </c>
      <c r="X2829" s="21" t="str">
        <f t="shared" si="362"/>
        <v xml:space="preserve"> </v>
      </c>
    </row>
    <row r="2830" spans="1:24" ht="43.2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355"/>
        <v>42279.958333333328</v>
      </c>
      <c r="K2830">
        <v>1441606869</v>
      </c>
      <c r="L2830" s="10">
        <f t="shared" si="356"/>
        <v>42254.264687499999</v>
      </c>
      <c r="M2830" s="11">
        <f t="shared" si="357"/>
        <v>25.693645833329356</v>
      </c>
      <c r="N2830" t="b">
        <v>0</v>
      </c>
      <c r="O2830" s="9">
        <f t="shared" si="358"/>
        <v>1.0037894736842106</v>
      </c>
      <c r="P2830" s="14">
        <f t="shared" si="359"/>
        <v>98.30927835051547</v>
      </c>
      <c r="Q2830" s="14" t="s">
        <v>8321</v>
      </c>
      <c r="R2830" s="14" t="s">
        <v>8322</v>
      </c>
      <c r="S2830">
        <v>97</v>
      </c>
      <c r="T2830" t="b">
        <v>1</v>
      </c>
      <c r="U2830" t="s">
        <v>8271</v>
      </c>
      <c r="V2830">
        <f t="shared" si="360"/>
        <v>97</v>
      </c>
      <c r="W2830" s="21" t="str">
        <f t="shared" si="361"/>
        <v xml:space="preserve"> </v>
      </c>
      <c r="X2830" s="21" t="str">
        <f t="shared" si="362"/>
        <v xml:space="preserve"> </v>
      </c>
    </row>
    <row r="2831" spans="1:24" ht="43.2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355"/>
        <v>42523.434236111112</v>
      </c>
      <c r="K2831">
        <v>1462443918</v>
      </c>
      <c r="L2831" s="10">
        <f t="shared" si="356"/>
        <v>42495.434236111112</v>
      </c>
      <c r="M2831" s="11">
        <f t="shared" si="357"/>
        <v>28</v>
      </c>
      <c r="N2831" t="b">
        <v>0</v>
      </c>
      <c r="O2831" s="9">
        <f t="shared" si="358"/>
        <v>1.0651999999999999</v>
      </c>
      <c r="P2831" s="14">
        <f t="shared" si="359"/>
        <v>35.039473684210527</v>
      </c>
      <c r="Q2831" s="14" t="s">
        <v>8321</v>
      </c>
      <c r="R2831" s="14" t="s">
        <v>8322</v>
      </c>
      <c r="S2831">
        <v>76</v>
      </c>
      <c r="T2831" t="b">
        <v>1</v>
      </c>
      <c r="U2831" t="s">
        <v>8271</v>
      </c>
      <c r="V2831">
        <f t="shared" si="360"/>
        <v>76</v>
      </c>
      <c r="W2831" s="21" t="str">
        <f t="shared" si="361"/>
        <v xml:space="preserve"> </v>
      </c>
      <c r="X2831" s="21" t="str">
        <f t="shared" si="362"/>
        <v xml:space="preserve"> </v>
      </c>
    </row>
    <row r="2832" spans="1:24" ht="28.8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355"/>
        <v>41771.165972222225</v>
      </c>
      <c r="K2832">
        <v>1398802148</v>
      </c>
      <c r="L2832" s="10">
        <f t="shared" si="356"/>
        <v>41758.839675925927</v>
      </c>
      <c r="M2832" s="11">
        <f t="shared" si="357"/>
        <v>12.326296296298096</v>
      </c>
      <c r="N2832" t="b">
        <v>0</v>
      </c>
      <c r="O2832" s="9">
        <f t="shared" si="358"/>
        <v>1</v>
      </c>
      <c r="P2832" s="14">
        <f t="shared" si="359"/>
        <v>272.72727272727275</v>
      </c>
      <c r="Q2832" s="14" t="s">
        <v>8321</v>
      </c>
      <c r="R2832" s="14" t="s">
        <v>8322</v>
      </c>
      <c r="S2832">
        <v>11</v>
      </c>
      <c r="T2832" t="b">
        <v>1</v>
      </c>
      <c r="U2832" t="s">
        <v>8271</v>
      </c>
      <c r="V2832">
        <f t="shared" si="360"/>
        <v>11</v>
      </c>
      <c r="W2832" s="21" t="str">
        <f t="shared" si="361"/>
        <v xml:space="preserve"> </v>
      </c>
      <c r="X2832" s="21" t="str">
        <f t="shared" si="362"/>
        <v xml:space="preserve"> </v>
      </c>
    </row>
    <row r="2833" spans="1:24" ht="43.2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355"/>
        <v>42201.824884259258</v>
      </c>
      <c r="K2833">
        <v>1434484070</v>
      </c>
      <c r="L2833" s="10">
        <f t="shared" si="356"/>
        <v>42171.824884259258</v>
      </c>
      <c r="M2833" s="11">
        <f t="shared" si="357"/>
        <v>30</v>
      </c>
      <c r="N2833" t="b">
        <v>0</v>
      </c>
      <c r="O2833" s="9">
        <f t="shared" si="358"/>
        <v>1.1066666666666667</v>
      </c>
      <c r="P2833" s="14">
        <f t="shared" si="359"/>
        <v>63.846153846153847</v>
      </c>
      <c r="Q2833" s="14" t="s">
        <v>8321</v>
      </c>
      <c r="R2833" s="14" t="s">
        <v>8322</v>
      </c>
      <c r="S2833">
        <v>52</v>
      </c>
      <c r="T2833" t="b">
        <v>1</v>
      </c>
      <c r="U2833" t="s">
        <v>8271</v>
      </c>
      <c r="V2833">
        <f t="shared" si="360"/>
        <v>52</v>
      </c>
      <c r="W2833" s="21" t="str">
        <f t="shared" si="361"/>
        <v xml:space="preserve"> </v>
      </c>
      <c r="X2833" s="21" t="str">
        <f t="shared" si="362"/>
        <v xml:space="preserve"> </v>
      </c>
    </row>
    <row r="2834" spans="1:24" ht="43.2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355"/>
        <v>41966.916666666672</v>
      </c>
      <c r="K2834">
        <v>1414342894</v>
      </c>
      <c r="L2834" s="10">
        <f t="shared" si="356"/>
        <v>41938.709421296298</v>
      </c>
      <c r="M2834" s="11">
        <f t="shared" si="357"/>
        <v>28.20724537037313</v>
      </c>
      <c r="N2834" t="b">
        <v>0</v>
      </c>
      <c r="O2834" s="9">
        <f t="shared" si="358"/>
        <v>1.1471959999999999</v>
      </c>
      <c r="P2834" s="14">
        <f t="shared" si="359"/>
        <v>30.189368421052631</v>
      </c>
      <c r="Q2834" s="14" t="s">
        <v>8321</v>
      </c>
      <c r="R2834" s="14" t="s">
        <v>8322</v>
      </c>
      <c r="S2834">
        <v>95</v>
      </c>
      <c r="T2834" t="b">
        <v>1</v>
      </c>
      <c r="U2834" t="s">
        <v>8271</v>
      </c>
      <c r="V2834">
        <f t="shared" si="360"/>
        <v>95</v>
      </c>
      <c r="W2834" s="21" t="str">
        <f t="shared" si="361"/>
        <v xml:space="preserve"> </v>
      </c>
      <c r="X2834" s="21" t="str">
        <f t="shared" si="362"/>
        <v xml:space="preserve"> </v>
      </c>
    </row>
    <row r="2835" spans="1:24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355"/>
        <v>42288.083333333328</v>
      </c>
      <c r="K2835">
        <v>1442804633</v>
      </c>
      <c r="L2835" s="10">
        <f t="shared" si="356"/>
        <v>42268.127696759257</v>
      </c>
      <c r="M2835" s="11">
        <f t="shared" si="357"/>
        <v>19.955636574071832</v>
      </c>
      <c r="N2835" t="b">
        <v>0</v>
      </c>
      <c r="O2835" s="9">
        <f t="shared" si="358"/>
        <v>1.0825925925925926</v>
      </c>
      <c r="P2835" s="14">
        <f t="shared" si="359"/>
        <v>83.51428571428572</v>
      </c>
      <c r="Q2835" s="14" t="s">
        <v>8321</v>
      </c>
      <c r="R2835" s="14" t="s">
        <v>8322</v>
      </c>
      <c r="S2835">
        <v>35</v>
      </c>
      <c r="T2835" t="b">
        <v>1</v>
      </c>
      <c r="U2835" t="s">
        <v>8271</v>
      </c>
      <c r="V2835">
        <f t="shared" si="360"/>
        <v>35</v>
      </c>
      <c r="W2835" s="21" t="str">
        <f t="shared" si="361"/>
        <v xml:space="preserve"> </v>
      </c>
      <c r="X2835" s="21" t="str">
        <f t="shared" si="362"/>
        <v xml:space="preserve"> </v>
      </c>
    </row>
    <row r="2836" spans="1:24" ht="43.2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355"/>
        <v>42034.959837962961</v>
      </c>
      <c r="K2836">
        <v>1421362930</v>
      </c>
      <c r="L2836" s="10">
        <f t="shared" si="356"/>
        <v>42019.959837962961</v>
      </c>
      <c r="M2836" s="11">
        <f t="shared" si="357"/>
        <v>15</v>
      </c>
      <c r="N2836" t="b">
        <v>0</v>
      </c>
      <c r="O2836" s="9">
        <f t="shared" si="358"/>
        <v>1.7</v>
      </c>
      <c r="P2836" s="14">
        <f t="shared" si="359"/>
        <v>64.761904761904759</v>
      </c>
      <c r="Q2836" s="14" t="s">
        <v>8321</v>
      </c>
      <c r="R2836" s="14" t="s">
        <v>8322</v>
      </c>
      <c r="S2836">
        <v>21</v>
      </c>
      <c r="T2836" t="b">
        <v>1</v>
      </c>
      <c r="U2836" t="s">
        <v>8271</v>
      </c>
      <c r="V2836">
        <f t="shared" si="360"/>
        <v>21</v>
      </c>
      <c r="W2836" s="21" t="str">
        <f t="shared" si="361"/>
        <v xml:space="preserve"> </v>
      </c>
      <c r="X2836" s="21" t="str">
        <f t="shared" si="362"/>
        <v xml:space="preserve"> </v>
      </c>
    </row>
    <row r="2837" spans="1:24" ht="43.2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355"/>
        <v>42343</v>
      </c>
      <c r="K2837">
        <v>1446742417</v>
      </c>
      <c r="L2837" s="10">
        <f t="shared" si="356"/>
        <v>42313.703900462962</v>
      </c>
      <c r="M2837" s="11">
        <f t="shared" si="357"/>
        <v>29.296099537037662</v>
      </c>
      <c r="N2837" t="b">
        <v>0</v>
      </c>
      <c r="O2837" s="9">
        <f t="shared" si="358"/>
        <v>1.8709899999999999</v>
      </c>
      <c r="P2837" s="14">
        <f t="shared" si="359"/>
        <v>20.118172043010752</v>
      </c>
      <c r="Q2837" s="14" t="s">
        <v>8321</v>
      </c>
      <c r="R2837" s="14" t="s">
        <v>8322</v>
      </c>
      <c r="S2837">
        <v>93</v>
      </c>
      <c r="T2837" t="b">
        <v>1</v>
      </c>
      <c r="U2837" t="s">
        <v>8271</v>
      </c>
      <c r="V2837">
        <f t="shared" si="360"/>
        <v>93</v>
      </c>
      <c r="W2837" s="21" t="str">
        <f t="shared" si="361"/>
        <v xml:space="preserve"> </v>
      </c>
      <c r="X2837" s="21" t="str">
        <f t="shared" si="362"/>
        <v xml:space="preserve"> </v>
      </c>
    </row>
    <row r="2838" spans="1:24" ht="57.6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355"/>
        <v>42784.207638888889</v>
      </c>
      <c r="K2838">
        <v>1484115418</v>
      </c>
      <c r="L2838" s="10">
        <f t="shared" si="356"/>
        <v>42746.261782407411</v>
      </c>
      <c r="M2838" s="11">
        <f t="shared" si="357"/>
        <v>37.945856481477676</v>
      </c>
      <c r="N2838" t="b">
        <v>0</v>
      </c>
      <c r="O2838" s="9">
        <f t="shared" si="358"/>
        <v>1.0777777777777777</v>
      </c>
      <c r="P2838" s="14">
        <f t="shared" si="359"/>
        <v>44.090909090909093</v>
      </c>
      <c r="Q2838" s="14" t="s">
        <v>8321</v>
      </c>
      <c r="R2838" s="14" t="s">
        <v>8322</v>
      </c>
      <c r="S2838">
        <v>11</v>
      </c>
      <c r="T2838" t="b">
        <v>1</v>
      </c>
      <c r="U2838" t="s">
        <v>8271</v>
      </c>
      <c r="V2838">
        <f t="shared" si="360"/>
        <v>11</v>
      </c>
      <c r="W2838" s="21" t="str">
        <f t="shared" si="361"/>
        <v xml:space="preserve"> </v>
      </c>
      <c r="X2838" s="21" t="str">
        <f t="shared" si="362"/>
        <v xml:space="preserve"> </v>
      </c>
    </row>
    <row r="2839" spans="1:24" ht="57.6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355"/>
        <v>42347.950046296297</v>
      </c>
      <c r="K2839">
        <v>1446241684</v>
      </c>
      <c r="L2839" s="10">
        <f t="shared" si="356"/>
        <v>42307.908379629633</v>
      </c>
      <c r="M2839" s="11">
        <f t="shared" si="357"/>
        <v>40.041666666664241</v>
      </c>
      <c r="N2839" t="b">
        <v>0</v>
      </c>
      <c r="O2839" s="9">
        <f t="shared" si="358"/>
        <v>1</v>
      </c>
      <c r="P2839" s="14">
        <f t="shared" si="359"/>
        <v>40.476190476190474</v>
      </c>
      <c r="Q2839" s="14" t="s">
        <v>8321</v>
      </c>
      <c r="R2839" s="14" t="s">
        <v>8322</v>
      </c>
      <c r="S2839">
        <v>21</v>
      </c>
      <c r="T2839" t="b">
        <v>1</v>
      </c>
      <c r="U2839" t="s">
        <v>8271</v>
      </c>
      <c r="V2839">
        <f t="shared" si="360"/>
        <v>21</v>
      </c>
      <c r="W2839" s="21" t="str">
        <f t="shared" si="361"/>
        <v xml:space="preserve"> </v>
      </c>
      <c r="X2839" s="21" t="str">
        <f t="shared" si="362"/>
        <v xml:space="preserve"> </v>
      </c>
    </row>
    <row r="2840" spans="1:24" ht="43.2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355"/>
        <v>41864.916666666664</v>
      </c>
      <c r="K2840">
        <v>1406039696</v>
      </c>
      <c r="L2840" s="10">
        <f t="shared" si="356"/>
        <v>41842.607592592591</v>
      </c>
      <c r="M2840" s="11">
        <f t="shared" si="357"/>
        <v>22.309074074073578</v>
      </c>
      <c r="N2840" t="b">
        <v>0</v>
      </c>
      <c r="O2840" s="9">
        <f t="shared" si="358"/>
        <v>1.2024999999999999</v>
      </c>
      <c r="P2840" s="14">
        <f t="shared" si="359"/>
        <v>44.537037037037038</v>
      </c>
      <c r="Q2840" s="14" t="s">
        <v>8321</v>
      </c>
      <c r="R2840" s="14" t="s">
        <v>8322</v>
      </c>
      <c r="S2840">
        <v>54</v>
      </c>
      <c r="T2840" t="b">
        <v>1</v>
      </c>
      <c r="U2840" t="s">
        <v>8271</v>
      </c>
      <c r="V2840">
        <f t="shared" si="360"/>
        <v>54</v>
      </c>
      <c r="W2840" s="21" t="str">
        <f t="shared" si="361"/>
        <v xml:space="preserve"> </v>
      </c>
      <c r="X2840" s="21" t="str">
        <f t="shared" si="362"/>
        <v xml:space="preserve"> </v>
      </c>
    </row>
    <row r="2841" spans="1:24" ht="43.2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355"/>
        <v>41876.207638888889</v>
      </c>
      <c r="K2841">
        <v>1406958354</v>
      </c>
      <c r="L2841" s="10">
        <f t="shared" si="356"/>
        <v>41853.240208333329</v>
      </c>
      <c r="M2841" s="11">
        <f t="shared" si="357"/>
        <v>22.967430555559986</v>
      </c>
      <c r="N2841" t="b">
        <v>0</v>
      </c>
      <c r="O2841" s="9">
        <f t="shared" si="358"/>
        <v>1.1142857142857143</v>
      </c>
      <c r="P2841" s="14">
        <f t="shared" si="359"/>
        <v>125.80645161290323</v>
      </c>
      <c r="Q2841" s="14" t="s">
        <v>8321</v>
      </c>
      <c r="R2841" s="14" t="s">
        <v>8322</v>
      </c>
      <c r="S2841">
        <v>31</v>
      </c>
      <c r="T2841" t="b">
        <v>1</v>
      </c>
      <c r="U2841" t="s">
        <v>8271</v>
      </c>
      <c r="V2841">
        <f t="shared" si="360"/>
        <v>31</v>
      </c>
      <c r="W2841" s="21" t="str">
        <f t="shared" si="361"/>
        <v xml:space="preserve"> </v>
      </c>
      <c r="X2841" s="21" t="str">
        <f t="shared" si="362"/>
        <v xml:space="preserve"> </v>
      </c>
    </row>
    <row r="2842" spans="1:24" ht="57.6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355"/>
        <v>42081.708333333328</v>
      </c>
      <c r="K2842">
        <v>1424825479</v>
      </c>
      <c r="L2842" s="10">
        <f t="shared" si="356"/>
        <v>42060.035636574074</v>
      </c>
      <c r="M2842" s="11">
        <f t="shared" si="357"/>
        <v>21.672696759254904</v>
      </c>
      <c r="N2842" t="b">
        <v>0</v>
      </c>
      <c r="O2842" s="9">
        <f t="shared" si="358"/>
        <v>1.04</v>
      </c>
      <c r="P2842" s="14">
        <f t="shared" si="359"/>
        <v>19.696969696969695</v>
      </c>
      <c r="Q2842" s="14" t="s">
        <v>8321</v>
      </c>
      <c r="R2842" s="14" t="s">
        <v>8322</v>
      </c>
      <c r="S2842">
        <v>132</v>
      </c>
      <c r="T2842" t="b">
        <v>1</v>
      </c>
      <c r="U2842" t="s">
        <v>8271</v>
      </c>
      <c r="V2842">
        <f t="shared" si="360"/>
        <v>132</v>
      </c>
      <c r="W2842" s="21" t="str">
        <f t="shared" si="361"/>
        <v xml:space="preserve"> </v>
      </c>
      <c r="X2842" s="21" t="str">
        <f t="shared" si="362"/>
        <v xml:space="preserve"> </v>
      </c>
    </row>
    <row r="2843" spans="1:24" ht="43.2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355"/>
        <v>42351.781215277777</v>
      </c>
      <c r="K2843">
        <v>1444844697</v>
      </c>
      <c r="L2843" s="10">
        <f t="shared" si="356"/>
        <v>42291.739548611105</v>
      </c>
      <c r="M2843" s="11">
        <f t="shared" si="357"/>
        <v>60.041666666671517</v>
      </c>
      <c r="N2843" t="b">
        <v>0</v>
      </c>
      <c r="O2843" s="9">
        <f t="shared" si="358"/>
        <v>0.01</v>
      </c>
      <c r="P2843" s="14">
        <f t="shared" si="359"/>
        <v>10</v>
      </c>
      <c r="Q2843" s="14" t="s">
        <v>8321</v>
      </c>
      <c r="R2843" s="14" t="s">
        <v>8322</v>
      </c>
      <c r="S2843">
        <v>1</v>
      </c>
      <c r="T2843" t="b">
        <v>0</v>
      </c>
      <c r="U2843" t="s">
        <v>8271</v>
      </c>
      <c r="V2843" t="str">
        <f t="shared" si="360"/>
        <v xml:space="preserve"> </v>
      </c>
      <c r="W2843" s="21">
        <f t="shared" si="361"/>
        <v>1</v>
      </c>
      <c r="X2843" s="21" t="str">
        <f t="shared" si="362"/>
        <v xml:space="preserve"> </v>
      </c>
    </row>
    <row r="2844" spans="1:24" ht="43.2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355"/>
        <v>41811.458333333336</v>
      </c>
      <c r="K2844">
        <v>1401058295</v>
      </c>
      <c r="L2844" s="10">
        <f t="shared" si="356"/>
        <v>41784.952488425923</v>
      </c>
      <c r="M2844" s="11">
        <f t="shared" si="357"/>
        <v>26.50584490741312</v>
      </c>
      <c r="N2844" t="b">
        <v>0</v>
      </c>
      <c r="O2844" s="9">
        <f t="shared" si="358"/>
        <v>0</v>
      </c>
      <c r="P2844" s="14">
        <f t="shared" si="359"/>
        <v>0</v>
      </c>
      <c r="Q2844" s="14" t="s">
        <v>8321</v>
      </c>
      <c r="R2844" s="14" t="s">
        <v>8322</v>
      </c>
      <c r="S2844">
        <v>0</v>
      </c>
      <c r="T2844" t="b">
        <v>0</v>
      </c>
      <c r="U2844" t="s">
        <v>8271</v>
      </c>
      <c r="V2844" t="str">
        <f t="shared" si="360"/>
        <v xml:space="preserve"> </v>
      </c>
      <c r="W2844" s="21">
        <f t="shared" si="361"/>
        <v>0</v>
      </c>
      <c r="X2844" s="21" t="str">
        <f t="shared" si="362"/>
        <v xml:space="preserve"> </v>
      </c>
    </row>
    <row r="2845" spans="1:24" ht="43.2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355"/>
        <v>42534.166666666672</v>
      </c>
      <c r="K2845">
        <v>1462210950</v>
      </c>
      <c r="L2845" s="10">
        <f t="shared" si="356"/>
        <v>42492.737847222219</v>
      </c>
      <c r="M2845" s="11">
        <f t="shared" si="357"/>
        <v>41.428819444452529</v>
      </c>
      <c r="N2845" t="b">
        <v>0</v>
      </c>
      <c r="O2845" s="9">
        <f t="shared" si="358"/>
        <v>0</v>
      </c>
      <c r="P2845" s="14">
        <f t="shared" si="359"/>
        <v>0</v>
      </c>
      <c r="Q2845" s="14" t="s">
        <v>8321</v>
      </c>
      <c r="R2845" s="14" t="s">
        <v>8322</v>
      </c>
      <c r="S2845">
        <v>0</v>
      </c>
      <c r="T2845" t="b">
        <v>0</v>
      </c>
      <c r="U2845" t="s">
        <v>8271</v>
      </c>
      <c r="V2845" t="str">
        <f t="shared" si="360"/>
        <v xml:space="preserve"> </v>
      </c>
      <c r="W2845" s="21">
        <f t="shared" si="361"/>
        <v>0</v>
      </c>
      <c r="X2845" s="21" t="str">
        <f t="shared" si="362"/>
        <v xml:space="preserve"> </v>
      </c>
    </row>
    <row r="2846" spans="1:24" ht="43.2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355"/>
        <v>42739.546064814815</v>
      </c>
      <c r="K2846">
        <v>1480943180</v>
      </c>
      <c r="L2846" s="10">
        <f t="shared" si="356"/>
        <v>42709.546064814815</v>
      </c>
      <c r="M2846" s="11">
        <f t="shared" si="357"/>
        <v>30</v>
      </c>
      <c r="N2846" t="b">
        <v>0</v>
      </c>
      <c r="O2846" s="9">
        <f t="shared" si="358"/>
        <v>5.4545454545454543E-2</v>
      </c>
      <c r="P2846" s="14">
        <f t="shared" si="359"/>
        <v>30</v>
      </c>
      <c r="Q2846" s="14" t="s">
        <v>8321</v>
      </c>
      <c r="R2846" s="14" t="s">
        <v>8322</v>
      </c>
      <c r="S2846">
        <v>1</v>
      </c>
      <c r="T2846" t="b">
        <v>0</v>
      </c>
      <c r="U2846" t="s">
        <v>8271</v>
      </c>
      <c r="V2846" t="str">
        <f t="shared" si="360"/>
        <v xml:space="preserve"> </v>
      </c>
      <c r="W2846" s="21">
        <f t="shared" si="361"/>
        <v>1</v>
      </c>
      <c r="X2846" s="21" t="str">
        <f t="shared" si="362"/>
        <v xml:space="preserve"> </v>
      </c>
    </row>
    <row r="2847" spans="1:24" ht="43.2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355"/>
        <v>42163.016585648147</v>
      </c>
      <c r="K2847">
        <v>1428539033</v>
      </c>
      <c r="L2847" s="10">
        <f t="shared" si="356"/>
        <v>42103.016585648147</v>
      </c>
      <c r="M2847" s="11">
        <f t="shared" si="357"/>
        <v>60</v>
      </c>
      <c r="N2847" t="b">
        <v>0</v>
      </c>
      <c r="O2847" s="9">
        <f t="shared" si="358"/>
        <v>0.31546666666666667</v>
      </c>
      <c r="P2847" s="14">
        <f t="shared" si="359"/>
        <v>60.666666666666664</v>
      </c>
      <c r="Q2847" s="14" t="s">
        <v>8321</v>
      </c>
      <c r="R2847" s="14" t="s">
        <v>8322</v>
      </c>
      <c r="S2847">
        <v>39</v>
      </c>
      <c r="T2847" t="b">
        <v>0</v>
      </c>
      <c r="U2847" t="s">
        <v>8271</v>
      </c>
      <c r="V2847" t="str">
        <f t="shared" si="360"/>
        <v xml:space="preserve"> </v>
      </c>
      <c r="W2847" s="21">
        <f t="shared" si="361"/>
        <v>39</v>
      </c>
      <c r="X2847" s="21" t="str">
        <f t="shared" si="362"/>
        <v xml:space="preserve"> </v>
      </c>
    </row>
    <row r="2848" spans="1:24" ht="57.6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355"/>
        <v>42153.692060185189</v>
      </c>
      <c r="K2848">
        <v>1429029394</v>
      </c>
      <c r="L2848" s="10">
        <f t="shared" si="356"/>
        <v>42108.692060185189</v>
      </c>
      <c r="M2848" s="11">
        <f t="shared" si="357"/>
        <v>45</v>
      </c>
      <c r="N2848" t="b">
        <v>0</v>
      </c>
      <c r="O2848" s="9">
        <f t="shared" si="358"/>
        <v>0</v>
      </c>
      <c r="P2848" s="14">
        <f t="shared" si="359"/>
        <v>0</v>
      </c>
      <c r="Q2848" s="14" t="s">
        <v>8321</v>
      </c>
      <c r="R2848" s="14" t="s">
        <v>8322</v>
      </c>
      <c r="S2848">
        <v>0</v>
      </c>
      <c r="T2848" t="b">
        <v>0</v>
      </c>
      <c r="U2848" t="s">
        <v>8271</v>
      </c>
      <c r="V2848" t="str">
        <f t="shared" si="360"/>
        <v xml:space="preserve"> </v>
      </c>
      <c r="W2848" s="21">
        <f t="shared" si="361"/>
        <v>0</v>
      </c>
      <c r="X2848" s="21" t="str">
        <f t="shared" si="362"/>
        <v xml:space="preserve"> </v>
      </c>
    </row>
    <row r="2849" spans="1:24" ht="43.2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355"/>
        <v>42513.806307870371</v>
      </c>
      <c r="K2849">
        <v>1458847265</v>
      </c>
      <c r="L2849" s="10">
        <f t="shared" si="356"/>
        <v>42453.806307870371</v>
      </c>
      <c r="M2849" s="11">
        <f t="shared" si="357"/>
        <v>60</v>
      </c>
      <c r="N2849" t="b">
        <v>0</v>
      </c>
      <c r="O2849" s="9">
        <f t="shared" si="358"/>
        <v>0</v>
      </c>
      <c r="P2849" s="14">
        <f t="shared" si="359"/>
        <v>0</v>
      </c>
      <c r="Q2849" s="14" t="s">
        <v>8321</v>
      </c>
      <c r="R2849" s="14" t="s">
        <v>8322</v>
      </c>
      <c r="S2849">
        <v>0</v>
      </c>
      <c r="T2849" t="b">
        <v>0</v>
      </c>
      <c r="U2849" t="s">
        <v>8271</v>
      </c>
      <c r="V2849" t="str">
        <f t="shared" si="360"/>
        <v xml:space="preserve"> </v>
      </c>
      <c r="W2849" s="21">
        <f t="shared" si="361"/>
        <v>0</v>
      </c>
      <c r="X2849" s="21" t="str">
        <f t="shared" si="362"/>
        <v xml:space="preserve"> </v>
      </c>
    </row>
    <row r="2850" spans="1:24" ht="57.6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355"/>
        <v>42153.648831018523</v>
      </c>
      <c r="K2850">
        <v>1430321659</v>
      </c>
      <c r="L2850" s="10">
        <f t="shared" si="356"/>
        <v>42123.648831018523</v>
      </c>
      <c r="M2850" s="11">
        <f t="shared" si="357"/>
        <v>30</v>
      </c>
      <c r="N2850" t="b">
        <v>0</v>
      </c>
      <c r="O2850" s="9">
        <f t="shared" si="358"/>
        <v>2E-3</v>
      </c>
      <c r="P2850" s="14">
        <f t="shared" si="359"/>
        <v>23.333333333333332</v>
      </c>
      <c r="Q2850" s="14" t="s">
        <v>8321</v>
      </c>
      <c r="R2850" s="14" t="s">
        <v>8322</v>
      </c>
      <c r="S2850">
        <v>3</v>
      </c>
      <c r="T2850" t="b">
        <v>0</v>
      </c>
      <c r="U2850" t="s">
        <v>8271</v>
      </c>
      <c r="V2850" t="str">
        <f t="shared" si="360"/>
        <v xml:space="preserve"> </v>
      </c>
      <c r="W2850" s="21">
        <f t="shared" si="361"/>
        <v>3</v>
      </c>
      <c r="X2850" s="21" t="str">
        <f t="shared" si="362"/>
        <v xml:space="preserve"> </v>
      </c>
    </row>
    <row r="2851" spans="1:24" ht="43.2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355"/>
        <v>42483.428240740745</v>
      </c>
      <c r="K2851">
        <v>1458814600</v>
      </c>
      <c r="L2851" s="10">
        <f t="shared" si="356"/>
        <v>42453.428240740745</v>
      </c>
      <c r="M2851" s="11">
        <f t="shared" si="357"/>
        <v>30</v>
      </c>
      <c r="N2851" t="b">
        <v>0</v>
      </c>
      <c r="O2851" s="9">
        <f t="shared" si="358"/>
        <v>0.01</v>
      </c>
      <c r="P2851" s="14">
        <f t="shared" si="359"/>
        <v>5</v>
      </c>
      <c r="Q2851" s="14" t="s">
        <v>8321</v>
      </c>
      <c r="R2851" s="14" t="s">
        <v>8322</v>
      </c>
      <c r="S2851">
        <v>1</v>
      </c>
      <c r="T2851" t="b">
        <v>0</v>
      </c>
      <c r="U2851" t="s">
        <v>8271</v>
      </c>
      <c r="V2851" t="str">
        <f t="shared" si="360"/>
        <v xml:space="preserve"> </v>
      </c>
      <c r="W2851" s="21">
        <f t="shared" si="361"/>
        <v>1</v>
      </c>
      <c r="X2851" s="21" t="str">
        <f t="shared" si="362"/>
        <v xml:space="preserve"> </v>
      </c>
    </row>
    <row r="2852" spans="1:24" ht="43.2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355"/>
        <v>41888.007071759261</v>
      </c>
      <c r="K2852">
        <v>1407370211</v>
      </c>
      <c r="L2852" s="10">
        <f t="shared" si="356"/>
        <v>41858.007071759261</v>
      </c>
      <c r="M2852" s="11">
        <f t="shared" si="357"/>
        <v>30</v>
      </c>
      <c r="N2852" t="b">
        <v>0</v>
      </c>
      <c r="O2852" s="9">
        <f t="shared" si="358"/>
        <v>3.8875E-2</v>
      </c>
      <c r="P2852" s="14">
        <f t="shared" si="359"/>
        <v>23.923076923076923</v>
      </c>
      <c r="Q2852" s="14" t="s">
        <v>8321</v>
      </c>
      <c r="R2852" s="14" t="s">
        <v>8322</v>
      </c>
      <c r="S2852">
        <v>13</v>
      </c>
      <c r="T2852" t="b">
        <v>0</v>
      </c>
      <c r="U2852" t="s">
        <v>8271</v>
      </c>
      <c r="V2852" t="str">
        <f t="shared" si="360"/>
        <v xml:space="preserve"> </v>
      </c>
      <c r="W2852" s="21">
        <f t="shared" si="361"/>
        <v>13</v>
      </c>
      <c r="X2852" s="21" t="str">
        <f t="shared" si="362"/>
        <v xml:space="preserve"> </v>
      </c>
    </row>
    <row r="2853" spans="1:24" ht="43.2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355"/>
        <v>42398.970138888893</v>
      </c>
      <c r="K2853">
        <v>1453334629</v>
      </c>
      <c r="L2853" s="10">
        <f t="shared" si="356"/>
        <v>42390.002650462964</v>
      </c>
      <c r="M2853" s="11">
        <f t="shared" si="357"/>
        <v>8.9674884259293322</v>
      </c>
      <c r="N2853" t="b">
        <v>0</v>
      </c>
      <c r="O2853" s="9">
        <f t="shared" si="358"/>
        <v>0</v>
      </c>
      <c r="P2853" s="14">
        <f t="shared" si="359"/>
        <v>0</v>
      </c>
      <c r="Q2853" s="14" t="s">
        <v>8321</v>
      </c>
      <c r="R2853" s="14" t="s">
        <v>8322</v>
      </c>
      <c r="S2853">
        <v>0</v>
      </c>
      <c r="T2853" t="b">
        <v>0</v>
      </c>
      <c r="U2853" t="s">
        <v>8271</v>
      </c>
      <c r="V2853" t="str">
        <f t="shared" si="360"/>
        <v xml:space="preserve"> </v>
      </c>
      <c r="W2853" s="21">
        <f t="shared" si="361"/>
        <v>0</v>
      </c>
      <c r="X2853" s="21" t="str">
        <f t="shared" si="362"/>
        <v xml:space="preserve"> </v>
      </c>
    </row>
    <row r="2854" spans="1:24" ht="43.2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355"/>
        <v>41811.045173611114</v>
      </c>
      <c r="K2854">
        <v>1400720703</v>
      </c>
      <c r="L2854" s="10">
        <f t="shared" si="356"/>
        <v>41781.045173611114</v>
      </c>
      <c r="M2854" s="11">
        <f t="shared" si="357"/>
        <v>30</v>
      </c>
      <c r="N2854" t="b">
        <v>0</v>
      </c>
      <c r="O2854" s="9">
        <f t="shared" si="358"/>
        <v>1.9E-2</v>
      </c>
      <c r="P2854" s="14">
        <f t="shared" si="359"/>
        <v>15.833333333333334</v>
      </c>
      <c r="Q2854" s="14" t="s">
        <v>8321</v>
      </c>
      <c r="R2854" s="14" t="s">
        <v>8322</v>
      </c>
      <c r="S2854">
        <v>6</v>
      </c>
      <c r="T2854" t="b">
        <v>0</v>
      </c>
      <c r="U2854" t="s">
        <v>8271</v>
      </c>
      <c r="V2854" t="str">
        <f t="shared" si="360"/>
        <v xml:space="preserve"> </v>
      </c>
      <c r="W2854" s="21">
        <f t="shared" si="361"/>
        <v>6</v>
      </c>
      <c r="X2854" s="21" t="str">
        <f t="shared" si="362"/>
        <v xml:space="preserve"> </v>
      </c>
    </row>
    <row r="2855" spans="1:24" ht="43.2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355"/>
        <v>41896.190937499996</v>
      </c>
      <c r="K2855">
        <v>1405485297</v>
      </c>
      <c r="L2855" s="10">
        <f t="shared" si="356"/>
        <v>41836.190937499996</v>
      </c>
      <c r="M2855" s="11">
        <f t="shared" si="357"/>
        <v>60</v>
      </c>
      <c r="N2855" t="b">
        <v>0</v>
      </c>
      <c r="O2855" s="9">
        <f t="shared" si="358"/>
        <v>0</v>
      </c>
      <c r="P2855" s="14">
        <f t="shared" si="359"/>
        <v>0</v>
      </c>
      <c r="Q2855" s="14" t="s">
        <v>8321</v>
      </c>
      <c r="R2855" s="14" t="s">
        <v>8322</v>
      </c>
      <c r="S2855">
        <v>0</v>
      </c>
      <c r="T2855" t="b">
        <v>0</v>
      </c>
      <c r="U2855" t="s">
        <v>8271</v>
      </c>
      <c r="V2855" t="str">
        <f t="shared" si="360"/>
        <v xml:space="preserve"> </v>
      </c>
      <c r="W2855" s="21">
        <f t="shared" si="361"/>
        <v>0</v>
      </c>
      <c r="X2855" s="21" t="str">
        <f t="shared" si="362"/>
        <v xml:space="preserve"> </v>
      </c>
    </row>
    <row r="2856" spans="1:24" ht="43.2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355"/>
        <v>42131.71665509259</v>
      </c>
      <c r="K2856">
        <v>1429290719</v>
      </c>
      <c r="L2856" s="10">
        <f t="shared" si="356"/>
        <v>42111.71665509259</v>
      </c>
      <c r="M2856" s="11">
        <f t="shared" si="357"/>
        <v>20</v>
      </c>
      <c r="N2856" t="b">
        <v>0</v>
      </c>
      <c r="O2856" s="9">
        <f t="shared" si="358"/>
        <v>0.41699999999999998</v>
      </c>
      <c r="P2856" s="14">
        <f t="shared" si="359"/>
        <v>29.785714285714285</v>
      </c>
      <c r="Q2856" s="14" t="s">
        <v>8321</v>
      </c>
      <c r="R2856" s="14" t="s">
        <v>8322</v>
      </c>
      <c r="S2856">
        <v>14</v>
      </c>
      <c r="T2856" t="b">
        <v>0</v>
      </c>
      <c r="U2856" t="s">
        <v>8271</v>
      </c>
      <c r="V2856" t="str">
        <f t="shared" si="360"/>
        <v xml:space="preserve"> </v>
      </c>
      <c r="W2856" s="21">
        <f t="shared" si="361"/>
        <v>14</v>
      </c>
      <c r="X2856" s="21" t="str">
        <f t="shared" si="362"/>
        <v xml:space="preserve"> </v>
      </c>
    </row>
    <row r="2857" spans="1:24" ht="57.6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355"/>
        <v>42398.981944444444</v>
      </c>
      <c r="K2857">
        <v>1451607071</v>
      </c>
      <c r="L2857" s="10">
        <f t="shared" si="356"/>
        <v>42370.007766203707</v>
      </c>
      <c r="M2857" s="11">
        <f t="shared" si="357"/>
        <v>28.974178240736364</v>
      </c>
      <c r="N2857" t="b">
        <v>0</v>
      </c>
      <c r="O2857" s="9">
        <f t="shared" si="358"/>
        <v>0.5</v>
      </c>
      <c r="P2857" s="14">
        <f t="shared" si="359"/>
        <v>60</v>
      </c>
      <c r="Q2857" s="14" t="s">
        <v>8321</v>
      </c>
      <c r="R2857" s="14" t="s">
        <v>8322</v>
      </c>
      <c r="S2857">
        <v>5</v>
      </c>
      <c r="T2857" t="b">
        <v>0</v>
      </c>
      <c r="U2857" t="s">
        <v>8271</v>
      </c>
      <c r="V2857" t="str">
        <f t="shared" si="360"/>
        <v xml:space="preserve"> </v>
      </c>
      <c r="W2857" s="21">
        <f t="shared" si="361"/>
        <v>5</v>
      </c>
      <c r="X2857" s="21" t="str">
        <f t="shared" si="362"/>
        <v xml:space="preserve"> </v>
      </c>
    </row>
    <row r="2858" spans="1:24" ht="43.2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355"/>
        <v>42224.898611111115</v>
      </c>
      <c r="K2858">
        <v>1433897647</v>
      </c>
      <c r="L2858" s="10">
        <f t="shared" si="356"/>
        <v>42165.037581018521</v>
      </c>
      <c r="M2858" s="11">
        <f t="shared" si="357"/>
        <v>59.861030092593865</v>
      </c>
      <c r="N2858" t="b">
        <v>0</v>
      </c>
      <c r="O2858" s="9">
        <f t="shared" si="358"/>
        <v>4.8666666666666664E-2</v>
      </c>
      <c r="P2858" s="14">
        <f t="shared" si="359"/>
        <v>24.333333333333332</v>
      </c>
      <c r="Q2858" s="14" t="s">
        <v>8321</v>
      </c>
      <c r="R2858" s="14" t="s">
        <v>8322</v>
      </c>
      <c r="S2858">
        <v>6</v>
      </c>
      <c r="T2858" t="b">
        <v>0</v>
      </c>
      <c r="U2858" t="s">
        <v>8271</v>
      </c>
      <c r="V2858" t="str">
        <f t="shared" si="360"/>
        <v xml:space="preserve"> </v>
      </c>
      <c r="W2858" s="21">
        <f t="shared" si="361"/>
        <v>6</v>
      </c>
      <c r="X2858" s="21" t="str">
        <f t="shared" si="362"/>
        <v xml:space="preserve"> </v>
      </c>
    </row>
    <row r="2859" spans="1:24" ht="57.6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355"/>
        <v>42786.75</v>
      </c>
      <c r="K2859">
        <v>1482444295</v>
      </c>
      <c r="L2859" s="10">
        <f t="shared" si="356"/>
        <v>42726.920081018514</v>
      </c>
      <c r="M2859" s="11">
        <f t="shared" si="357"/>
        <v>59.829918981486117</v>
      </c>
      <c r="N2859" t="b">
        <v>0</v>
      </c>
      <c r="O2859" s="9">
        <f t="shared" si="358"/>
        <v>0.19736842105263158</v>
      </c>
      <c r="P2859" s="14">
        <f t="shared" si="359"/>
        <v>500</v>
      </c>
      <c r="Q2859" s="14" t="s">
        <v>8321</v>
      </c>
      <c r="R2859" s="14" t="s">
        <v>8322</v>
      </c>
      <c r="S2859">
        <v>15</v>
      </c>
      <c r="T2859" t="b">
        <v>0</v>
      </c>
      <c r="U2859" t="s">
        <v>8271</v>
      </c>
      <c r="V2859" t="str">
        <f t="shared" si="360"/>
        <v xml:space="preserve"> </v>
      </c>
      <c r="W2859" s="21">
        <f t="shared" si="361"/>
        <v>15</v>
      </c>
      <c r="X2859" s="21" t="str">
        <f t="shared" si="362"/>
        <v xml:space="preserve"> </v>
      </c>
    </row>
    <row r="2860" spans="1:24" ht="43.2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355"/>
        <v>41978.477777777778</v>
      </c>
      <c r="K2860">
        <v>1415711095</v>
      </c>
      <c r="L2860" s="10">
        <f t="shared" si="356"/>
        <v>41954.545081018514</v>
      </c>
      <c r="M2860" s="11">
        <f t="shared" si="357"/>
        <v>23.932696759264218</v>
      </c>
      <c r="N2860" t="b">
        <v>0</v>
      </c>
      <c r="O2860" s="9">
        <f t="shared" si="358"/>
        <v>0</v>
      </c>
      <c r="P2860" s="14">
        <f t="shared" si="359"/>
        <v>0</v>
      </c>
      <c r="Q2860" s="14" t="s">
        <v>8321</v>
      </c>
      <c r="R2860" s="14" t="s">
        <v>8322</v>
      </c>
      <c r="S2860">
        <v>0</v>
      </c>
      <c r="T2860" t="b">
        <v>0</v>
      </c>
      <c r="U2860" t="s">
        <v>8271</v>
      </c>
      <c r="V2860" t="str">
        <f t="shared" si="360"/>
        <v xml:space="preserve"> </v>
      </c>
      <c r="W2860" s="21">
        <f t="shared" si="361"/>
        <v>0</v>
      </c>
      <c r="X2860" s="21" t="str">
        <f t="shared" si="362"/>
        <v xml:space="preserve"> </v>
      </c>
    </row>
    <row r="2861" spans="1:24" ht="43.2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355"/>
        <v>42293.362314814818</v>
      </c>
      <c r="K2861">
        <v>1439800904</v>
      </c>
      <c r="L2861" s="10">
        <f t="shared" si="356"/>
        <v>42233.362314814818</v>
      </c>
      <c r="M2861" s="11">
        <f t="shared" si="357"/>
        <v>60</v>
      </c>
      <c r="N2861" t="b">
        <v>0</v>
      </c>
      <c r="O2861" s="9">
        <f t="shared" si="358"/>
        <v>1.7500000000000002E-2</v>
      </c>
      <c r="P2861" s="14">
        <f t="shared" si="359"/>
        <v>35</v>
      </c>
      <c r="Q2861" s="14" t="s">
        <v>8321</v>
      </c>
      <c r="R2861" s="14" t="s">
        <v>8322</v>
      </c>
      <c r="S2861">
        <v>1</v>
      </c>
      <c r="T2861" t="b">
        <v>0</v>
      </c>
      <c r="U2861" t="s">
        <v>8271</v>
      </c>
      <c r="V2861" t="str">
        <f t="shared" si="360"/>
        <v xml:space="preserve"> </v>
      </c>
      <c r="W2861" s="21">
        <f t="shared" si="361"/>
        <v>1</v>
      </c>
      <c r="X2861" s="21" t="str">
        <f t="shared" si="362"/>
        <v xml:space="preserve"> </v>
      </c>
    </row>
    <row r="2862" spans="1:24" ht="57.6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355"/>
        <v>42540.800648148142</v>
      </c>
      <c r="K2862">
        <v>1461179576</v>
      </c>
      <c r="L2862" s="10">
        <f t="shared" si="356"/>
        <v>42480.800648148142</v>
      </c>
      <c r="M2862" s="11">
        <f t="shared" si="357"/>
        <v>60</v>
      </c>
      <c r="N2862" t="b">
        <v>0</v>
      </c>
      <c r="O2862" s="9">
        <f t="shared" si="358"/>
        <v>6.6500000000000004E-2</v>
      </c>
      <c r="P2862" s="14">
        <f t="shared" si="359"/>
        <v>29.555555555555557</v>
      </c>
      <c r="Q2862" s="14" t="s">
        <v>8321</v>
      </c>
      <c r="R2862" s="14" t="s">
        <v>8322</v>
      </c>
      <c r="S2862">
        <v>9</v>
      </c>
      <c r="T2862" t="b">
        <v>0</v>
      </c>
      <c r="U2862" t="s">
        <v>8271</v>
      </c>
      <c r="V2862" t="str">
        <f t="shared" si="360"/>
        <v xml:space="preserve"> </v>
      </c>
      <c r="W2862" s="21">
        <f t="shared" si="361"/>
        <v>9</v>
      </c>
      <c r="X2862" s="21" t="str">
        <f t="shared" si="362"/>
        <v xml:space="preserve"> </v>
      </c>
    </row>
    <row r="2863" spans="1:24" ht="43.2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355"/>
        <v>42271.590833333335</v>
      </c>
      <c r="K2863">
        <v>1441894248</v>
      </c>
      <c r="L2863" s="10">
        <f t="shared" si="356"/>
        <v>42257.590833333335</v>
      </c>
      <c r="M2863" s="11">
        <f t="shared" si="357"/>
        <v>14</v>
      </c>
      <c r="N2863" t="b">
        <v>0</v>
      </c>
      <c r="O2863" s="9">
        <f t="shared" si="358"/>
        <v>0.32</v>
      </c>
      <c r="P2863" s="14">
        <f t="shared" si="359"/>
        <v>26.666666666666668</v>
      </c>
      <c r="Q2863" s="14" t="s">
        <v>8321</v>
      </c>
      <c r="R2863" s="14" t="s">
        <v>8322</v>
      </c>
      <c r="S2863">
        <v>3</v>
      </c>
      <c r="T2863" t="b">
        <v>0</v>
      </c>
      <c r="U2863" t="s">
        <v>8271</v>
      </c>
      <c r="V2863" t="str">
        <f t="shared" si="360"/>
        <v xml:space="preserve"> </v>
      </c>
      <c r="W2863" s="21">
        <f t="shared" si="361"/>
        <v>3</v>
      </c>
      <c r="X2863" s="21" t="str">
        <f t="shared" si="362"/>
        <v xml:space="preserve"> </v>
      </c>
    </row>
    <row r="2864" spans="1:24" ht="43.2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355"/>
        <v>41814.789687500001</v>
      </c>
      <c r="K2864">
        <v>1401044229</v>
      </c>
      <c r="L2864" s="10">
        <f t="shared" si="356"/>
        <v>41784.789687500001</v>
      </c>
      <c r="M2864" s="11">
        <f t="shared" si="357"/>
        <v>30</v>
      </c>
      <c r="N2864" t="b">
        <v>0</v>
      </c>
      <c r="O2864" s="9">
        <f t="shared" si="358"/>
        <v>4.3307086614173228E-3</v>
      </c>
      <c r="P2864" s="14">
        <f t="shared" si="359"/>
        <v>18.333333333333332</v>
      </c>
      <c r="Q2864" s="14" t="s">
        <v>8321</v>
      </c>
      <c r="R2864" s="14" t="s">
        <v>8322</v>
      </c>
      <c r="S2864">
        <v>3</v>
      </c>
      <c r="T2864" t="b">
        <v>0</v>
      </c>
      <c r="U2864" t="s">
        <v>8271</v>
      </c>
      <c r="V2864" t="str">
        <f t="shared" si="360"/>
        <v xml:space="preserve"> </v>
      </c>
      <c r="W2864" s="21">
        <f t="shared" si="361"/>
        <v>3</v>
      </c>
      <c r="X2864" s="21" t="str">
        <f t="shared" si="362"/>
        <v xml:space="preserve"> </v>
      </c>
    </row>
    <row r="2865" spans="1:24" ht="43.2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355"/>
        <v>41891.675034722226</v>
      </c>
      <c r="K2865">
        <v>1405095123</v>
      </c>
      <c r="L2865" s="10">
        <f t="shared" si="356"/>
        <v>41831.675034722226</v>
      </c>
      <c r="M2865" s="11">
        <f t="shared" si="357"/>
        <v>60</v>
      </c>
      <c r="N2865" t="b">
        <v>0</v>
      </c>
      <c r="O2865" s="9">
        <f t="shared" si="358"/>
        <v>4.0000000000000002E-4</v>
      </c>
      <c r="P2865" s="14">
        <f t="shared" si="359"/>
        <v>20</v>
      </c>
      <c r="Q2865" s="14" t="s">
        <v>8321</v>
      </c>
      <c r="R2865" s="14" t="s">
        <v>8322</v>
      </c>
      <c r="S2865">
        <v>1</v>
      </c>
      <c r="T2865" t="b">
        <v>0</v>
      </c>
      <c r="U2865" t="s">
        <v>8271</v>
      </c>
      <c r="V2865" t="str">
        <f t="shared" si="360"/>
        <v xml:space="preserve"> </v>
      </c>
      <c r="W2865" s="21">
        <f t="shared" si="361"/>
        <v>1</v>
      </c>
      <c r="X2865" s="21" t="str">
        <f t="shared" si="362"/>
        <v xml:space="preserve"> </v>
      </c>
    </row>
    <row r="2866" spans="1:24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355"/>
        <v>42202.554166666669</v>
      </c>
      <c r="K2866">
        <v>1434552207</v>
      </c>
      <c r="L2866" s="10">
        <f t="shared" si="356"/>
        <v>42172.613506944443</v>
      </c>
      <c r="M2866" s="11">
        <f t="shared" si="357"/>
        <v>29.940659722225973</v>
      </c>
      <c r="N2866" t="b">
        <v>0</v>
      </c>
      <c r="O2866" s="9">
        <f t="shared" si="358"/>
        <v>1.6E-2</v>
      </c>
      <c r="P2866" s="14">
        <f t="shared" si="359"/>
        <v>13.333333333333334</v>
      </c>
      <c r="Q2866" s="14" t="s">
        <v>8321</v>
      </c>
      <c r="R2866" s="14" t="s">
        <v>8322</v>
      </c>
      <c r="S2866">
        <v>3</v>
      </c>
      <c r="T2866" t="b">
        <v>0</v>
      </c>
      <c r="U2866" t="s">
        <v>8271</v>
      </c>
      <c r="V2866" t="str">
        <f t="shared" si="360"/>
        <v xml:space="preserve"> </v>
      </c>
      <c r="W2866" s="21">
        <f t="shared" si="361"/>
        <v>3</v>
      </c>
      <c r="X2866" s="21" t="str">
        <f t="shared" si="362"/>
        <v xml:space="preserve"> </v>
      </c>
    </row>
    <row r="2867" spans="1:24" ht="43.2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355"/>
        <v>42010.114108796297</v>
      </c>
      <c r="K2867">
        <v>1415328259</v>
      </c>
      <c r="L2867" s="10">
        <f t="shared" si="356"/>
        <v>41950.114108796297</v>
      </c>
      <c r="M2867" s="11">
        <f t="shared" si="357"/>
        <v>60</v>
      </c>
      <c r="N2867" t="b">
        <v>0</v>
      </c>
      <c r="O2867" s="9">
        <f t="shared" si="358"/>
        <v>0</v>
      </c>
      <c r="P2867" s="14">
        <f t="shared" si="359"/>
        <v>0</v>
      </c>
      <c r="Q2867" s="14" t="s">
        <v>8321</v>
      </c>
      <c r="R2867" s="14" t="s">
        <v>8322</v>
      </c>
      <c r="S2867">
        <v>0</v>
      </c>
      <c r="T2867" t="b">
        <v>0</v>
      </c>
      <c r="U2867" t="s">
        <v>8271</v>
      </c>
      <c r="V2867" t="str">
        <f t="shared" si="360"/>
        <v xml:space="preserve"> </v>
      </c>
      <c r="W2867" s="21">
        <f t="shared" si="361"/>
        <v>0</v>
      </c>
      <c r="X2867" s="21" t="str">
        <f t="shared" si="362"/>
        <v xml:space="preserve"> </v>
      </c>
    </row>
    <row r="2868" spans="1:24" ht="43.2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355"/>
        <v>42657.916666666672</v>
      </c>
      <c r="K2868">
        <v>1473893721</v>
      </c>
      <c r="L2868" s="10">
        <f t="shared" si="356"/>
        <v>42627.955104166671</v>
      </c>
      <c r="M2868" s="11">
        <f t="shared" si="357"/>
        <v>29.961562500000582</v>
      </c>
      <c r="N2868" t="b">
        <v>0</v>
      </c>
      <c r="O2868" s="9">
        <f t="shared" si="358"/>
        <v>8.9999999999999993E-3</v>
      </c>
      <c r="P2868" s="14">
        <f t="shared" si="359"/>
        <v>22.5</v>
      </c>
      <c r="Q2868" s="14" t="s">
        <v>8321</v>
      </c>
      <c r="R2868" s="14" t="s">
        <v>8322</v>
      </c>
      <c r="S2868">
        <v>2</v>
      </c>
      <c r="T2868" t="b">
        <v>0</v>
      </c>
      <c r="U2868" t="s">
        <v>8271</v>
      </c>
      <c r="V2868" t="str">
        <f t="shared" si="360"/>
        <v xml:space="preserve"> </v>
      </c>
      <c r="W2868" s="21">
        <f t="shared" si="361"/>
        <v>2</v>
      </c>
      <c r="X2868" s="21" t="str">
        <f t="shared" si="362"/>
        <v xml:space="preserve"> </v>
      </c>
    </row>
    <row r="2869" spans="1:24" ht="57.6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355"/>
        <v>42555.166666666672</v>
      </c>
      <c r="K2869">
        <v>1465533672</v>
      </c>
      <c r="L2869" s="10">
        <f t="shared" si="356"/>
        <v>42531.195277777777</v>
      </c>
      <c r="M2869" s="11">
        <f t="shared" si="357"/>
        <v>23.97138888889458</v>
      </c>
      <c r="N2869" t="b">
        <v>0</v>
      </c>
      <c r="O2869" s="9">
        <f t="shared" si="358"/>
        <v>0.2016</v>
      </c>
      <c r="P2869" s="14">
        <f t="shared" si="359"/>
        <v>50.4</v>
      </c>
      <c r="Q2869" s="14" t="s">
        <v>8321</v>
      </c>
      <c r="R2869" s="14" t="s">
        <v>8322</v>
      </c>
      <c r="S2869">
        <v>10</v>
      </c>
      <c r="T2869" t="b">
        <v>0</v>
      </c>
      <c r="U2869" t="s">
        <v>8271</v>
      </c>
      <c r="V2869" t="str">
        <f t="shared" si="360"/>
        <v xml:space="preserve"> </v>
      </c>
      <c r="W2869" s="21">
        <f t="shared" si="361"/>
        <v>10</v>
      </c>
      <c r="X2869" s="21" t="str">
        <f t="shared" si="362"/>
        <v xml:space="preserve"> </v>
      </c>
    </row>
    <row r="2870" spans="1:24" ht="57.6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355"/>
        <v>42648.827013888891</v>
      </c>
      <c r="K2870">
        <v>1473105054</v>
      </c>
      <c r="L2870" s="10">
        <f t="shared" si="356"/>
        <v>42618.827013888891</v>
      </c>
      <c r="M2870" s="11">
        <f t="shared" si="357"/>
        <v>30</v>
      </c>
      <c r="N2870" t="b">
        <v>0</v>
      </c>
      <c r="O2870" s="9">
        <f t="shared" si="358"/>
        <v>0.42011733333333334</v>
      </c>
      <c r="P2870" s="14">
        <f t="shared" si="359"/>
        <v>105.02933333333334</v>
      </c>
      <c r="Q2870" s="14" t="s">
        <v>8321</v>
      </c>
      <c r="R2870" s="14" t="s">
        <v>8322</v>
      </c>
      <c r="S2870">
        <v>60</v>
      </c>
      <c r="T2870" t="b">
        <v>0</v>
      </c>
      <c r="U2870" t="s">
        <v>8271</v>
      </c>
      <c r="V2870" t="str">
        <f t="shared" si="360"/>
        <v xml:space="preserve"> </v>
      </c>
      <c r="W2870" s="21">
        <f t="shared" si="361"/>
        <v>60</v>
      </c>
      <c r="X2870" s="21" t="str">
        <f t="shared" si="362"/>
        <v xml:space="preserve"> </v>
      </c>
    </row>
    <row r="2871" spans="1:24" ht="57.6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355"/>
        <v>42570.593530092592</v>
      </c>
      <c r="K2871">
        <v>1466345681</v>
      </c>
      <c r="L2871" s="10">
        <f t="shared" si="356"/>
        <v>42540.593530092592</v>
      </c>
      <c r="M2871" s="11">
        <f t="shared" si="357"/>
        <v>30</v>
      </c>
      <c r="N2871" t="b">
        <v>0</v>
      </c>
      <c r="O2871" s="9">
        <f t="shared" si="358"/>
        <v>8.8500000000000002E-3</v>
      </c>
      <c r="P2871" s="14">
        <f t="shared" si="359"/>
        <v>35.4</v>
      </c>
      <c r="Q2871" s="14" t="s">
        <v>8321</v>
      </c>
      <c r="R2871" s="14" t="s">
        <v>8322</v>
      </c>
      <c r="S2871">
        <v>5</v>
      </c>
      <c r="T2871" t="b">
        <v>0</v>
      </c>
      <c r="U2871" t="s">
        <v>8271</v>
      </c>
      <c r="V2871" t="str">
        <f t="shared" si="360"/>
        <v xml:space="preserve"> </v>
      </c>
      <c r="W2871" s="21">
        <f t="shared" si="361"/>
        <v>5</v>
      </c>
      <c r="X2871" s="21" t="str">
        <f t="shared" si="362"/>
        <v xml:space="preserve"> </v>
      </c>
    </row>
    <row r="2872" spans="1:24" ht="57.6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355"/>
        <v>41776.189409722225</v>
      </c>
      <c r="K2872">
        <v>1397709165</v>
      </c>
      <c r="L2872" s="10">
        <f t="shared" si="356"/>
        <v>41746.189409722225</v>
      </c>
      <c r="M2872" s="11">
        <f t="shared" si="357"/>
        <v>30</v>
      </c>
      <c r="N2872" t="b">
        <v>0</v>
      </c>
      <c r="O2872" s="9">
        <f t="shared" si="358"/>
        <v>0.15</v>
      </c>
      <c r="P2872" s="14">
        <f t="shared" si="359"/>
        <v>83.333333333333329</v>
      </c>
      <c r="Q2872" s="14" t="s">
        <v>8321</v>
      </c>
      <c r="R2872" s="14" t="s">
        <v>8322</v>
      </c>
      <c r="S2872">
        <v>9</v>
      </c>
      <c r="T2872" t="b">
        <v>0</v>
      </c>
      <c r="U2872" t="s">
        <v>8271</v>
      </c>
      <c r="V2872" t="str">
        <f t="shared" si="360"/>
        <v xml:space="preserve"> </v>
      </c>
      <c r="W2872" s="21">
        <f t="shared" si="361"/>
        <v>9</v>
      </c>
      <c r="X2872" s="21" t="str">
        <f t="shared" si="362"/>
        <v xml:space="preserve"> </v>
      </c>
    </row>
    <row r="2873" spans="1:24" ht="43.2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355"/>
        <v>41994.738576388889</v>
      </c>
      <c r="K2873">
        <v>1417455813</v>
      </c>
      <c r="L2873" s="10">
        <f t="shared" si="356"/>
        <v>41974.738576388889</v>
      </c>
      <c r="M2873" s="11">
        <f t="shared" si="357"/>
        <v>20</v>
      </c>
      <c r="N2873" t="b">
        <v>0</v>
      </c>
      <c r="O2873" s="9">
        <f t="shared" si="358"/>
        <v>4.6699999999999998E-2</v>
      </c>
      <c r="P2873" s="14">
        <f t="shared" si="359"/>
        <v>35.92307692307692</v>
      </c>
      <c r="Q2873" s="14" t="s">
        <v>8321</v>
      </c>
      <c r="R2873" s="14" t="s">
        <v>8322</v>
      </c>
      <c r="S2873">
        <v>13</v>
      </c>
      <c r="T2873" t="b">
        <v>0</v>
      </c>
      <c r="U2873" t="s">
        <v>8271</v>
      </c>
      <c r="V2873" t="str">
        <f t="shared" si="360"/>
        <v xml:space="preserve"> </v>
      </c>
      <c r="W2873" s="21">
        <f t="shared" si="361"/>
        <v>13</v>
      </c>
      <c r="X2873" s="21" t="str">
        <f t="shared" si="362"/>
        <v xml:space="preserve"> </v>
      </c>
    </row>
    <row r="2874" spans="1:24" ht="43.2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355"/>
        <v>42175.11618055556</v>
      </c>
      <c r="K2874">
        <v>1429584438</v>
      </c>
      <c r="L2874" s="10">
        <f t="shared" si="356"/>
        <v>42115.11618055556</v>
      </c>
      <c r="M2874" s="11">
        <f t="shared" si="357"/>
        <v>60</v>
      </c>
      <c r="N2874" t="b">
        <v>0</v>
      </c>
      <c r="O2874" s="9">
        <f t="shared" si="358"/>
        <v>0</v>
      </c>
      <c r="P2874" s="14">
        <f t="shared" si="359"/>
        <v>0</v>
      </c>
      <c r="Q2874" s="14" t="s">
        <v>8321</v>
      </c>
      <c r="R2874" s="14" t="s">
        <v>8322</v>
      </c>
      <c r="S2874">
        <v>0</v>
      </c>
      <c r="T2874" t="b">
        <v>0</v>
      </c>
      <c r="U2874" t="s">
        <v>8271</v>
      </c>
      <c r="V2874" t="str">
        <f t="shared" si="360"/>
        <v xml:space="preserve"> </v>
      </c>
      <c r="W2874" s="21">
        <f t="shared" si="361"/>
        <v>0</v>
      </c>
      <c r="X2874" s="21" t="str">
        <f t="shared" si="362"/>
        <v xml:space="preserve"> </v>
      </c>
    </row>
    <row r="2875" spans="1:24" ht="57.6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355"/>
        <v>42032.817488425921</v>
      </c>
      <c r="K2875">
        <v>1419881831</v>
      </c>
      <c r="L2875" s="10">
        <f t="shared" si="356"/>
        <v>42002.817488425921</v>
      </c>
      <c r="M2875" s="11">
        <f t="shared" si="357"/>
        <v>30</v>
      </c>
      <c r="N2875" t="b">
        <v>0</v>
      </c>
      <c r="O2875" s="9">
        <f t="shared" si="358"/>
        <v>0.38119999999999998</v>
      </c>
      <c r="P2875" s="14">
        <f t="shared" si="359"/>
        <v>119.125</v>
      </c>
      <c r="Q2875" s="14" t="s">
        <v>8321</v>
      </c>
      <c r="R2875" s="14" t="s">
        <v>8322</v>
      </c>
      <c r="S2875">
        <v>8</v>
      </c>
      <c r="T2875" t="b">
        <v>0</v>
      </c>
      <c r="U2875" t="s">
        <v>8271</v>
      </c>
      <c r="V2875" t="str">
        <f t="shared" si="360"/>
        <v xml:space="preserve"> </v>
      </c>
      <c r="W2875" s="21">
        <f t="shared" si="361"/>
        <v>8</v>
      </c>
      <c r="X2875" s="21" t="str">
        <f t="shared" si="362"/>
        <v xml:space="preserve"> </v>
      </c>
    </row>
    <row r="2876" spans="1:24" ht="43.2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355"/>
        <v>42752.84474537037</v>
      </c>
      <c r="K2876">
        <v>1482092186</v>
      </c>
      <c r="L2876" s="10">
        <f t="shared" si="356"/>
        <v>42722.84474537037</v>
      </c>
      <c r="M2876" s="11">
        <f t="shared" si="357"/>
        <v>30</v>
      </c>
      <c r="N2876" t="b">
        <v>0</v>
      </c>
      <c r="O2876" s="9">
        <f t="shared" si="358"/>
        <v>5.4199999999999998E-2</v>
      </c>
      <c r="P2876" s="14">
        <f t="shared" si="359"/>
        <v>90.333333333333329</v>
      </c>
      <c r="Q2876" s="14" t="s">
        <v>8321</v>
      </c>
      <c r="R2876" s="14" t="s">
        <v>8322</v>
      </c>
      <c r="S2876">
        <v>3</v>
      </c>
      <c r="T2876" t="b">
        <v>0</v>
      </c>
      <c r="U2876" t="s">
        <v>8271</v>
      </c>
      <c r="V2876" t="str">
        <f t="shared" si="360"/>
        <v xml:space="preserve"> </v>
      </c>
      <c r="W2876" s="21">
        <f t="shared" si="361"/>
        <v>3</v>
      </c>
      <c r="X2876" s="21" t="str">
        <f t="shared" si="362"/>
        <v xml:space="preserve"> </v>
      </c>
    </row>
    <row r="2877" spans="1:24" ht="43.2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355"/>
        <v>42495.128391203703</v>
      </c>
      <c r="K2877">
        <v>1459825493</v>
      </c>
      <c r="L2877" s="10">
        <f t="shared" si="356"/>
        <v>42465.128391203703</v>
      </c>
      <c r="M2877" s="11">
        <f t="shared" si="357"/>
        <v>30</v>
      </c>
      <c r="N2877" t="b">
        <v>0</v>
      </c>
      <c r="O2877" s="9">
        <f t="shared" si="358"/>
        <v>3.5E-4</v>
      </c>
      <c r="P2877" s="14">
        <f t="shared" si="359"/>
        <v>2.3333333333333335</v>
      </c>
      <c r="Q2877" s="14" t="s">
        <v>8321</v>
      </c>
      <c r="R2877" s="14" t="s">
        <v>8322</v>
      </c>
      <c r="S2877">
        <v>3</v>
      </c>
      <c r="T2877" t="b">
        <v>0</v>
      </c>
      <c r="U2877" t="s">
        <v>8271</v>
      </c>
      <c r="V2877" t="str">
        <f t="shared" si="360"/>
        <v xml:space="preserve"> </v>
      </c>
      <c r="W2877" s="21">
        <f t="shared" si="361"/>
        <v>3</v>
      </c>
      <c r="X2877" s="21" t="str">
        <f t="shared" si="362"/>
        <v xml:space="preserve"> </v>
      </c>
    </row>
    <row r="2878" spans="1:24" ht="43.2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355"/>
        <v>42201.743969907402</v>
      </c>
      <c r="K2878">
        <v>1434477079</v>
      </c>
      <c r="L2878" s="10">
        <f t="shared" si="356"/>
        <v>42171.743969907402</v>
      </c>
      <c r="M2878" s="11">
        <f t="shared" si="357"/>
        <v>30</v>
      </c>
      <c r="N2878" t="b">
        <v>0</v>
      </c>
      <c r="O2878" s="9">
        <f t="shared" si="358"/>
        <v>0</v>
      </c>
      <c r="P2878" s="14">
        <f t="shared" si="359"/>
        <v>0</v>
      </c>
      <c r="Q2878" s="14" t="s">
        <v>8321</v>
      </c>
      <c r="R2878" s="14" t="s">
        <v>8322</v>
      </c>
      <c r="S2878">
        <v>0</v>
      </c>
      <c r="T2878" t="b">
        <v>0</v>
      </c>
      <c r="U2878" t="s">
        <v>8271</v>
      </c>
      <c r="V2878" t="str">
        <f t="shared" si="360"/>
        <v xml:space="preserve"> </v>
      </c>
      <c r="W2878" s="21">
        <f t="shared" si="361"/>
        <v>0</v>
      </c>
      <c r="X2878" s="21" t="str">
        <f t="shared" si="362"/>
        <v xml:space="preserve"> </v>
      </c>
    </row>
    <row r="2879" spans="1:24" ht="43.2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355"/>
        <v>42704.708333333328</v>
      </c>
      <c r="K2879">
        <v>1477781724</v>
      </c>
      <c r="L2879" s="10">
        <f t="shared" si="356"/>
        <v>42672.955138888887</v>
      </c>
      <c r="M2879" s="11">
        <f t="shared" si="357"/>
        <v>31.75319444444176</v>
      </c>
      <c r="N2879" t="b">
        <v>0</v>
      </c>
      <c r="O2879" s="9">
        <f t="shared" si="358"/>
        <v>0.10833333333333334</v>
      </c>
      <c r="P2879" s="14">
        <f t="shared" si="359"/>
        <v>108.33333333333333</v>
      </c>
      <c r="Q2879" s="14" t="s">
        <v>8321</v>
      </c>
      <c r="R2879" s="14" t="s">
        <v>8322</v>
      </c>
      <c r="S2879">
        <v>6</v>
      </c>
      <c r="T2879" t="b">
        <v>0</v>
      </c>
      <c r="U2879" t="s">
        <v>8271</v>
      </c>
      <c r="V2879" t="str">
        <f t="shared" si="360"/>
        <v xml:space="preserve"> </v>
      </c>
      <c r="W2879" s="21">
        <f t="shared" si="361"/>
        <v>6</v>
      </c>
      <c r="X2879" s="21" t="str">
        <f t="shared" si="362"/>
        <v xml:space="preserve"> </v>
      </c>
    </row>
    <row r="2880" spans="1:24" ht="43.2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355"/>
        <v>42188.615682870368</v>
      </c>
      <c r="K2880">
        <v>1430750795</v>
      </c>
      <c r="L2880" s="10">
        <f t="shared" si="356"/>
        <v>42128.615682870368</v>
      </c>
      <c r="M2880" s="11">
        <f t="shared" si="357"/>
        <v>60</v>
      </c>
      <c r="N2880" t="b">
        <v>0</v>
      </c>
      <c r="O2880" s="9">
        <f t="shared" si="358"/>
        <v>2.1000000000000001E-2</v>
      </c>
      <c r="P2880" s="14">
        <f t="shared" si="359"/>
        <v>15.75</v>
      </c>
      <c r="Q2880" s="14" t="s">
        <v>8321</v>
      </c>
      <c r="R2880" s="14" t="s">
        <v>8322</v>
      </c>
      <c r="S2880">
        <v>4</v>
      </c>
      <c r="T2880" t="b">
        <v>0</v>
      </c>
      <c r="U2880" t="s">
        <v>8271</v>
      </c>
      <c r="V2880" t="str">
        <f t="shared" si="360"/>
        <v xml:space="preserve"> </v>
      </c>
      <c r="W2880" s="21">
        <f t="shared" si="361"/>
        <v>4</v>
      </c>
      <c r="X2880" s="21" t="str">
        <f t="shared" si="362"/>
        <v xml:space="preserve"> </v>
      </c>
    </row>
    <row r="2881" spans="1:24" ht="43.2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355"/>
        <v>42389.725243055553</v>
      </c>
      <c r="K2881">
        <v>1450718661</v>
      </c>
      <c r="L2881" s="10">
        <f t="shared" si="356"/>
        <v>42359.725243055553</v>
      </c>
      <c r="M2881" s="11">
        <f t="shared" si="357"/>
        <v>30</v>
      </c>
      <c r="N2881" t="b">
        <v>0</v>
      </c>
      <c r="O2881" s="9">
        <f t="shared" si="358"/>
        <v>2.5892857142857141E-3</v>
      </c>
      <c r="P2881" s="14">
        <f t="shared" si="359"/>
        <v>29</v>
      </c>
      <c r="Q2881" s="14" t="s">
        <v>8321</v>
      </c>
      <c r="R2881" s="14" t="s">
        <v>8322</v>
      </c>
      <c r="S2881">
        <v>1</v>
      </c>
      <c r="T2881" t="b">
        <v>0</v>
      </c>
      <c r="U2881" t="s">
        <v>8271</v>
      </c>
      <c r="V2881" t="str">
        <f t="shared" si="360"/>
        <v xml:space="preserve"> </v>
      </c>
      <c r="W2881" s="21">
        <f t="shared" si="361"/>
        <v>1</v>
      </c>
      <c r="X2881" s="21" t="str">
        <f t="shared" si="362"/>
        <v xml:space="preserve"> </v>
      </c>
    </row>
    <row r="2882" spans="1:24" ht="43.2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ref="J2882:J2945" si="363">(((I2882/60)/60)/24)+DATE(1970,1,1)</f>
        <v>42236.711805555555</v>
      </c>
      <c r="K2882">
        <v>1436305452</v>
      </c>
      <c r="L2882" s="10">
        <f t="shared" ref="L2882:L2945" si="364">(((K2882/60)/60)/24)+DATE(1970,1,1)</f>
        <v>42192.905694444446</v>
      </c>
      <c r="M2882" s="11">
        <f t="shared" ref="M2882:M2945" si="365">J2882-L2882</f>
        <v>43.806111111109203</v>
      </c>
      <c r="N2882" t="b">
        <v>0</v>
      </c>
      <c r="O2882" s="9">
        <f t="shared" ref="O2882:O2945" si="366">E2882/D2882</f>
        <v>0.23333333333333334</v>
      </c>
      <c r="P2882" s="14">
        <f t="shared" ref="P2882:P2945" si="367">IF(E2882&gt;0,(E2882/S2882),0)</f>
        <v>96.551724137931032</v>
      </c>
      <c r="Q2882" s="14" t="s">
        <v>8321</v>
      </c>
      <c r="R2882" s="14" t="s">
        <v>8322</v>
      </c>
      <c r="S2882">
        <v>29</v>
      </c>
      <c r="T2882" t="b">
        <v>0</v>
      </c>
      <c r="U2882" t="s">
        <v>8271</v>
      </c>
      <c r="V2882" t="str">
        <f t="shared" si="360"/>
        <v xml:space="preserve"> </v>
      </c>
      <c r="W2882" s="21">
        <f t="shared" si="361"/>
        <v>29</v>
      </c>
      <c r="X2882" s="21" t="str">
        <f t="shared" si="362"/>
        <v xml:space="preserve"> </v>
      </c>
    </row>
    <row r="2883" spans="1:24" ht="43.2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si="363"/>
        <v>41976.639305555553</v>
      </c>
      <c r="K2883">
        <v>1412432436</v>
      </c>
      <c r="L2883" s="10">
        <f t="shared" si="364"/>
        <v>41916.597638888888</v>
      </c>
      <c r="M2883" s="11">
        <f t="shared" si="365"/>
        <v>60.041666666664241</v>
      </c>
      <c r="N2883" t="b">
        <v>0</v>
      </c>
      <c r="O2883" s="9">
        <f t="shared" si="366"/>
        <v>0</v>
      </c>
      <c r="P2883" s="14">
        <f t="shared" si="367"/>
        <v>0</v>
      </c>
      <c r="Q2883" s="14" t="s">
        <v>8321</v>
      </c>
      <c r="R2883" s="14" t="s">
        <v>8322</v>
      </c>
      <c r="S2883">
        <v>0</v>
      </c>
      <c r="T2883" t="b">
        <v>0</v>
      </c>
      <c r="U2883" t="s">
        <v>8271</v>
      </c>
      <c r="V2883" t="str">
        <f t="shared" ref="V2883:V2946" si="368">IF(F2883 = "successful",S2883," ")</f>
        <v xml:space="preserve"> </v>
      </c>
      <c r="W2883" s="21">
        <f t="shared" ref="W2883:W2946" si="369">IF(F2883 = "failed",S2883," ")</f>
        <v>0</v>
      </c>
      <c r="X2883" s="21" t="str">
        <f t="shared" ref="X2883:X2946" si="370">IF(F2883 = "canceled",S2883," ")</f>
        <v xml:space="preserve"> </v>
      </c>
    </row>
    <row r="2884" spans="1:24" ht="43.2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363"/>
        <v>42491.596273148149</v>
      </c>
      <c r="K2884">
        <v>1459520318</v>
      </c>
      <c r="L2884" s="10">
        <f t="shared" si="364"/>
        <v>42461.596273148149</v>
      </c>
      <c r="M2884" s="11">
        <f t="shared" si="365"/>
        <v>30</v>
      </c>
      <c r="N2884" t="b">
        <v>0</v>
      </c>
      <c r="O2884" s="9">
        <f t="shared" si="366"/>
        <v>0.33600000000000002</v>
      </c>
      <c r="P2884" s="14">
        <f t="shared" si="367"/>
        <v>63</v>
      </c>
      <c r="Q2884" s="14" t="s">
        <v>8321</v>
      </c>
      <c r="R2884" s="14" t="s">
        <v>8322</v>
      </c>
      <c r="S2884">
        <v>4</v>
      </c>
      <c r="T2884" t="b">
        <v>0</v>
      </c>
      <c r="U2884" t="s">
        <v>8271</v>
      </c>
      <c r="V2884" t="str">
        <f t="shared" si="368"/>
        <v xml:space="preserve"> </v>
      </c>
      <c r="W2884" s="21">
        <f t="shared" si="369"/>
        <v>4</v>
      </c>
      <c r="X2884" s="21" t="str">
        <f t="shared" si="370"/>
        <v xml:space="preserve"> </v>
      </c>
    </row>
    <row r="2885" spans="1:24" ht="57.6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363"/>
        <v>42406.207638888889</v>
      </c>
      <c r="K2885">
        <v>1451684437</v>
      </c>
      <c r="L2885" s="10">
        <f t="shared" si="364"/>
        <v>42370.90320601852</v>
      </c>
      <c r="M2885" s="11">
        <f t="shared" si="365"/>
        <v>35.304432870369055</v>
      </c>
      <c r="N2885" t="b">
        <v>0</v>
      </c>
      <c r="O2885" s="9">
        <f t="shared" si="366"/>
        <v>0.1908</v>
      </c>
      <c r="P2885" s="14">
        <f t="shared" si="367"/>
        <v>381.6</v>
      </c>
      <c r="Q2885" s="14" t="s">
        <v>8321</v>
      </c>
      <c r="R2885" s="14" t="s">
        <v>8322</v>
      </c>
      <c r="S2885">
        <v>5</v>
      </c>
      <c r="T2885" t="b">
        <v>0</v>
      </c>
      <c r="U2885" t="s">
        <v>8271</v>
      </c>
      <c r="V2885" t="str">
        <f t="shared" si="368"/>
        <v xml:space="preserve"> </v>
      </c>
      <c r="W2885" s="21">
        <f t="shared" si="369"/>
        <v>5</v>
      </c>
      <c r="X2885" s="21" t="str">
        <f t="shared" si="370"/>
        <v xml:space="preserve"> </v>
      </c>
    </row>
    <row r="2886" spans="1:24" ht="28.8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363"/>
        <v>41978.727256944447</v>
      </c>
      <c r="K2886">
        <v>1415208435</v>
      </c>
      <c r="L2886" s="10">
        <f t="shared" si="364"/>
        <v>41948.727256944447</v>
      </c>
      <c r="M2886" s="11">
        <f t="shared" si="365"/>
        <v>30</v>
      </c>
      <c r="N2886" t="b">
        <v>0</v>
      </c>
      <c r="O2886" s="9">
        <f t="shared" si="366"/>
        <v>4.1111111111111114E-3</v>
      </c>
      <c r="P2886" s="14">
        <f t="shared" si="367"/>
        <v>46.25</v>
      </c>
      <c r="Q2886" s="14" t="s">
        <v>8321</v>
      </c>
      <c r="R2886" s="14" t="s">
        <v>8322</v>
      </c>
      <c r="S2886">
        <v>4</v>
      </c>
      <c r="T2886" t="b">
        <v>0</v>
      </c>
      <c r="U2886" t="s">
        <v>8271</v>
      </c>
      <c r="V2886" t="str">
        <f t="shared" si="368"/>
        <v xml:space="preserve"> </v>
      </c>
      <c r="W2886" s="21">
        <f t="shared" si="369"/>
        <v>4</v>
      </c>
      <c r="X2886" s="21" t="str">
        <f t="shared" si="370"/>
        <v xml:space="preserve"> </v>
      </c>
    </row>
    <row r="2887" spans="1:24" ht="28.8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363"/>
        <v>42077.034733796296</v>
      </c>
      <c r="K2887">
        <v>1423705801</v>
      </c>
      <c r="L2887" s="10">
        <f t="shared" si="364"/>
        <v>42047.07640046296</v>
      </c>
      <c r="M2887" s="11">
        <f t="shared" si="365"/>
        <v>29.958333333335759</v>
      </c>
      <c r="N2887" t="b">
        <v>0</v>
      </c>
      <c r="O2887" s="9">
        <f t="shared" si="366"/>
        <v>0.32500000000000001</v>
      </c>
      <c r="P2887" s="14">
        <f t="shared" si="367"/>
        <v>26</v>
      </c>
      <c r="Q2887" s="14" t="s">
        <v>8321</v>
      </c>
      <c r="R2887" s="14" t="s">
        <v>8322</v>
      </c>
      <c r="S2887">
        <v>5</v>
      </c>
      <c r="T2887" t="b">
        <v>0</v>
      </c>
      <c r="U2887" t="s">
        <v>8271</v>
      </c>
      <c r="V2887" t="str">
        <f t="shared" si="368"/>
        <v xml:space="preserve"> </v>
      </c>
      <c r="W2887" s="21">
        <f t="shared" si="369"/>
        <v>5</v>
      </c>
      <c r="X2887" s="21" t="str">
        <f t="shared" si="370"/>
        <v xml:space="preserve"> </v>
      </c>
    </row>
    <row r="2888" spans="1:24" ht="43.2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363"/>
        <v>42266.165972222225</v>
      </c>
      <c r="K2888">
        <v>1442243484</v>
      </c>
      <c r="L2888" s="10">
        <f t="shared" si="364"/>
        <v>42261.632916666669</v>
      </c>
      <c r="M2888" s="11">
        <f t="shared" si="365"/>
        <v>4.5330555555556202</v>
      </c>
      <c r="N2888" t="b">
        <v>0</v>
      </c>
      <c r="O2888" s="9">
        <f t="shared" si="366"/>
        <v>0.05</v>
      </c>
      <c r="P2888" s="14">
        <f t="shared" si="367"/>
        <v>10</v>
      </c>
      <c r="Q2888" s="14" t="s">
        <v>8321</v>
      </c>
      <c r="R2888" s="14" t="s">
        <v>8322</v>
      </c>
      <c r="S2888">
        <v>1</v>
      </c>
      <c r="T2888" t="b">
        <v>0</v>
      </c>
      <c r="U2888" t="s">
        <v>8271</v>
      </c>
      <c r="V2888" t="str">
        <f t="shared" si="368"/>
        <v xml:space="preserve"> </v>
      </c>
      <c r="W2888" s="21">
        <f t="shared" si="369"/>
        <v>1</v>
      </c>
      <c r="X2888" s="21" t="str">
        <f t="shared" si="370"/>
        <v xml:space="preserve"> </v>
      </c>
    </row>
    <row r="2889" spans="1:24" ht="43.2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363"/>
        <v>42015.427361111113</v>
      </c>
      <c r="K2889">
        <v>1418379324</v>
      </c>
      <c r="L2889" s="10">
        <f t="shared" si="364"/>
        <v>41985.427361111113</v>
      </c>
      <c r="M2889" s="11">
        <f t="shared" si="365"/>
        <v>30</v>
      </c>
      <c r="N2889" t="b">
        <v>0</v>
      </c>
      <c r="O2889" s="9">
        <f t="shared" si="366"/>
        <v>1.6666666666666668E-3</v>
      </c>
      <c r="P2889" s="14">
        <f t="shared" si="367"/>
        <v>5</v>
      </c>
      <c r="Q2889" s="14" t="s">
        <v>8321</v>
      </c>
      <c r="R2889" s="14" t="s">
        <v>8322</v>
      </c>
      <c r="S2889">
        <v>1</v>
      </c>
      <c r="T2889" t="b">
        <v>0</v>
      </c>
      <c r="U2889" t="s">
        <v>8271</v>
      </c>
      <c r="V2889" t="str">
        <f t="shared" si="368"/>
        <v xml:space="preserve"> </v>
      </c>
      <c r="W2889" s="21">
        <f t="shared" si="369"/>
        <v>1</v>
      </c>
      <c r="X2889" s="21" t="str">
        <f t="shared" si="370"/>
        <v xml:space="preserve"> </v>
      </c>
    </row>
    <row r="2890" spans="1:24" ht="43.2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363"/>
        <v>41930.207638888889</v>
      </c>
      <c r="K2890">
        <v>1412945440</v>
      </c>
      <c r="L2890" s="10">
        <f t="shared" si="364"/>
        <v>41922.535185185188</v>
      </c>
      <c r="M2890" s="11">
        <f t="shared" si="365"/>
        <v>7.6724537037007394</v>
      </c>
      <c r="N2890" t="b">
        <v>0</v>
      </c>
      <c r="O2890" s="9">
        <f t="shared" si="366"/>
        <v>0</v>
      </c>
      <c r="P2890" s="14">
        <f t="shared" si="367"/>
        <v>0</v>
      </c>
      <c r="Q2890" s="14" t="s">
        <v>8321</v>
      </c>
      <c r="R2890" s="14" t="s">
        <v>8322</v>
      </c>
      <c r="S2890">
        <v>0</v>
      </c>
      <c r="T2890" t="b">
        <v>0</v>
      </c>
      <c r="U2890" t="s">
        <v>8271</v>
      </c>
      <c r="V2890" t="str">
        <f t="shared" si="368"/>
        <v xml:space="preserve"> </v>
      </c>
      <c r="W2890" s="21">
        <f t="shared" si="369"/>
        <v>0</v>
      </c>
      <c r="X2890" s="21" t="str">
        <f t="shared" si="370"/>
        <v xml:space="preserve"> </v>
      </c>
    </row>
    <row r="2891" spans="1:24" ht="43.2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363"/>
        <v>41880.863252314812</v>
      </c>
      <c r="K2891">
        <v>1406752985</v>
      </c>
      <c r="L2891" s="10">
        <f t="shared" si="364"/>
        <v>41850.863252314812</v>
      </c>
      <c r="M2891" s="11">
        <f t="shared" si="365"/>
        <v>30</v>
      </c>
      <c r="N2891" t="b">
        <v>0</v>
      </c>
      <c r="O2891" s="9">
        <f t="shared" si="366"/>
        <v>0.38066666666666665</v>
      </c>
      <c r="P2891" s="14">
        <f t="shared" si="367"/>
        <v>81.571428571428569</v>
      </c>
      <c r="Q2891" s="14" t="s">
        <v>8321</v>
      </c>
      <c r="R2891" s="14" t="s">
        <v>8322</v>
      </c>
      <c r="S2891">
        <v>14</v>
      </c>
      <c r="T2891" t="b">
        <v>0</v>
      </c>
      <c r="U2891" t="s">
        <v>8271</v>
      </c>
      <c r="V2891" t="str">
        <f t="shared" si="368"/>
        <v xml:space="preserve"> </v>
      </c>
      <c r="W2891" s="21">
        <f t="shared" si="369"/>
        <v>14</v>
      </c>
      <c r="X2891" s="21" t="str">
        <f t="shared" si="370"/>
        <v xml:space="preserve"> </v>
      </c>
    </row>
    <row r="2892" spans="1:24" ht="43.2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363"/>
        <v>41860.125</v>
      </c>
      <c r="K2892">
        <v>1405100992</v>
      </c>
      <c r="L2892" s="10">
        <f t="shared" si="364"/>
        <v>41831.742962962962</v>
      </c>
      <c r="M2892" s="11">
        <f t="shared" si="365"/>
        <v>28.382037037037662</v>
      </c>
      <c r="N2892" t="b">
        <v>0</v>
      </c>
      <c r="O2892" s="9">
        <f t="shared" si="366"/>
        <v>1.0500000000000001E-2</v>
      </c>
      <c r="P2892" s="14">
        <f t="shared" si="367"/>
        <v>7</v>
      </c>
      <c r="Q2892" s="14" t="s">
        <v>8321</v>
      </c>
      <c r="R2892" s="14" t="s">
        <v>8322</v>
      </c>
      <c r="S2892">
        <v>3</v>
      </c>
      <c r="T2892" t="b">
        <v>0</v>
      </c>
      <c r="U2892" t="s">
        <v>8271</v>
      </c>
      <c r="V2892" t="str">
        <f t="shared" si="368"/>
        <v xml:space="preserve"> </v>
      </c>
      <c r="W2892" s="21">
        <f t="shared" si="369"/>
        <v>3</v>
      </c>
      <c r="X2892" s="21" t="str">
        <f t="shared" si="370"/>
        <v xml:space="preserve"> </v>
      </c>
    </row>
    <row r="2893" spans="1:24" ht="43.2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363"/>
        <v>42475.84175925926</v>
      </c>
      <c r="K2893">
        <v>1455570728</v>
      </c>
      <c r="L2893" s="10">
        <f t="shared" si="364"/>
        <v>42415.883425925931</v>
      </c>
      <c r="M2893" s="11">
        <f t="shared" si="365"/>
        <v>59.958333333328483</v>
      </c>
      <c r="N2893" t="b">
        <v>0</v>
      </c>
      <c r="O2893" s="9">
        <f t="shared" si="366"/>
        <v>2.7300000000000001E-2</v>
      </c>
      <c r="P2893" s="14">
        <f t="shared" si="367"/>
        <v>27.3</v>
      </c>
      <c r="Q2893" s="14" t="s">
        <v>8321</v>
      </c>
      <c r="R2893" s="14" t="s">
        <v>8322</v>
      </c>
      <c r="S2893">
        <v>10</v>
      </c>
      <c r="T2893" t="b">
        <v>0</v>
      </c>
      <c r="U2893" t="s">
        <v>8271</v>
      </c>
      <c r="V2893" t="str">
        <f t="shared" si="368"/>
        <v xml:space="preserve"> </v>
      </c>
      <c r="W2893" s="21">
        <f t="shared" si="369"/>
        <v>10</v>
      </c>
      <c r="X2893" s="21" t="str">
        <f t="shared" si="370"/>
        <v xml:space="preserve"> </v>
      </c>
    </row>
    <row r="2894" spans="1:24" ht="43.2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363"/>
        <v>41876.875</v>
      </c>
      <c r="K2894">
        <v>1408381704</v>
      </c>
      <c r="L2894" s="10">
        <f t="shared" si="364"/>
        <v>41869.714166666665</v>
      </c>
      <c r="M2894" s="11">
        <f t="shared" si="365"/>
        <v>7.1608333333351766</v>
      </c>
      <c r="N2894" t="b">
        <v>0</v>
      </c>
      <c r="O2894" s="9">
        <f t="shared" si="366"/>
        <v>9.0909090909090912E-2</v>
      </c>
      <c r="P2894" s="14">
        <f t="shared" si="367"/>
        <v>29.411764705882351</v>
      </c>
      <c r="Q2894" s="14" t="s">
        <v>8321</v>
      </c>
      <c r="R2894" s="14" t="s">
        <v>8322</v>
      </c>
      <c r="S2894">
        <v>17</v>
      </c>
      <c r="T2894" t="b">
        <v>0</v>
      </c>
      <c r="U2894" t="s">
        <v>8271</v>
      </c>
      <c r="V2894" t="str">
        <f t="shared" si="368"/>
        <v xml:space="preserve"> </v>
      </c>
      <c r="W2894" s="21">
        <f t="shared" si="369"/>
        <v>17</v>
      </c>
      <c r="X2894" s="21" t="str">
        <f t="shared" si="370"/>
        <v xml:space="preserve"> </v>
      </c>
    </row>
    <row r="2895" spans="1:24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363"/>
        <v>42013.083333333328</v>
      </c>
      <c r="K2895">
        <v>1415644395</v>
      </c>
      <c r="L2895" s="10">
        <f t="shared" si="364"/>
        <v>41953.773090277777</v>
      </c>
      <c r="M2895" s="11">
        <f t="shared" si="365"/>
        <v>59.310243055551837</v>
      </c>
      <c r="N2895" t="b">
        <v>0</v>
      </c>
      <c r="O2895" s="9">
        <f t="shared" si="366"/>
        <v>5.0000000000000001E-3</v>
      </c>
      <c r="P2895" s="14">
        <f t="shared" si="367"/>
        <v>12.5</v>
      </c>
      <c r="Q2895" s="14" t="s">
        <v>8321</v>
      </c>
      <c r="R2895" s="14" t="s">
        <v>8322</v>
      </c>
      <c r="S2895">
        <v>2</v>
      </c>
      <c r="T2895" t="b">
        <v>0</v>
      </c>
      <c r="U2895" t="s">
        <v>8271</v>
      </c>
      <c r="V2895" t="str">
        <f t="shared" si="368"/>
        <v xml:space="preserve"> </v>
      </c>
      <c r="W2895" s="21">
        <f t="shared" si="369"/>
        <v>2</v>
      </c>
      <c r="X2895" s="21" t="str">
        <f t="shared" si="370"/>
        <v xml:space="preserve"> </v>
      </c>
    </row>
    <row r="2896" spans="1:24" ht="28.8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363"/>
        <v>42097.944618055553</v>
      </c>
      <c r="K2896">
        <v>1422920415</v>
      </c>
      <c r="L2896" s="10">
        <f t="shared" si="364"/>
        <v>42037.986284722225</v>
      </c>
      <c r="M2896" s="11">
        <f t="shared" si="365"/>
        <v>59.958333333328483</v>
      </c>
      <c r="N2896" t="b">
        <v>0</v>
      </c>
      <c r="O2896" s="9">
        <f t="shared" si="366"/>
        <v>0</v>
      </c>
      <c r="P2896" s="14">
        <f t="shared" si="367"/>
        <v>0</v>
      </c>
      <c r="Q2896" s="14" t="s">
        <v>8321</v>
      </c>
      <c r="R2896" s="14" t="s">
        <v>8322</v>
      </c>
      <c r="S2896">
        <v>0</v>
      </c>
      <c r="T2896" t="b">
        <v>0</v>
      </c>
      <c r="U2896" t="s">
        <v>8271</v>
      </c>
      <c r="V2896" t="str">
        <f t="shared" si="368"/>
        <v xml:space="preserve"> </v>
      </c>
      <c r="W2896" s="21">
        <f t="shared" si="369"/>
        <v>0</v>
      </c>
      <c r="X2896" s="21" t="str">
        <f t="shared" si="370"/>
        <v xml:space="preserve"> </v>
      </c>
    </row>
    <row r="2897" spans="1:24" ht="43.2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363"/>
        <v>41812.875</v>
      </c>
      <c r="K2897">
        <v>1403356792</v>
      </c>
      <c r="L2897" s="10">
        <f t="shared" si="364"/>
        <v>41811.555462962962</v>
      </c>
      <c r="M2897" s="11">
        <f t="shared" si="365"/>
        <v>1.3195370370376622</v>
      </c>
      <c r="N2897" t="b">
        <v>0</v>
      </c>
      <c r="O2897" s="9">
        <f t="shared" si="366"/>
        <v>4.5999999999999999E-2</v>
      </c>
      <c r="P2897" s="14">
        <f t="shared" si="367"/>
        <v>5.75</v>
      </c>
      <c r="Q2897" s="14" t="s">
        <v>8321</v>
      </c>
      <c r="R2897" s="14" t="s">
        <v>8322</v>
      </c>
      <c r="S2897">
        <v>4</v>
      </c>
      <c r="T2897" t="b">
        <v>0</v>
      </c>
      <c r="U2897" t="s">
        <v>8271</v>
      </c>
      <c r="V2897" t="str">
        <f t="shared" si="368"/>
        <v xml:space="preserve"> </v>
      </c>
      <c r="W2897" s="21">
        <f t="shared" si="369"/>
        <v>4</v>
      </c>
      <c r="X2897" s="21" t="str">
        <f t="shared" si="370"/>
        <v xml:space="preserve"> </v>
      </c>
    </row>
    <row r="2898" spans="1:24" ht="43.2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363"/>
        <v>42716.25</v>
      </c>
      <c r="K2898">
        <v>1480283321</v>
      </c>
      <c r="L2898" s="10">
        <f t="shared" si="364"/>
        <v>42701.908807870372</v>
      </c>
      <c r="M2898" s="11">
        <f t="shared" si="365"/>
        <v>14.341192129628325</v>
      </c>
      <c r="N2898" t="b">
        <v>0</v>
      </c>
      <c r="O2898" s="9">
        <f t="shared" si="366"/>
        <v>0.20833333333333334</v>
      </c>
      <c r="P2898" s="14">
        <f t="shared" si="367"/>
        <v>52.083333333333336</v>
      </c>
      <c r="Q2898" s="14" t="s">
        <v>8321</v>
      </c>
      <c r="R2898" s="14" t="s">
        <v>8322</v>
      </c>
      <c r="S2898">
        <v>12</v>
      </c>
      <c r="T2898" t="b">
        <v>0</v>
      </c>
      <c r="U2898" t="s">
        <v>8271</v>
      </c>
      <c r="V2898" t="str">
        <f t="shared" si="368"/>
        <v xml:space="preserve"> </v>
      </c>
      <c r="W2898" s="21">
        <f t="shared" si="369"/>
        <v>12</v>
      </c>
      <c r="X2898" s="21" t="str">
        <f t="shared" si="370"/>
        <v xml:space="preserve"> </v>
      </c>
    </row>
    <row r="2899" spans="1:24" ht="43.2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363"/>
        <v>42288.645196759258</v>
      </c>
      <c r="K2899">
        <v>1441985458</v>
      </c>
      <c r="L2899" s="10">
        <f t="shared" si="364"/>
        <v>42258.646504629629</v>
      </c>
      <c r="M2899" s="11">
        <f t="shared" si="365"/>
        <v>29.99869212962949</v>
      </c>
      <c r="N2899" t="b">
        <v>0</v>
      </c>
      <c r="O2899" s="9">
        <f t="shared" si="366"/>
        <v>4.583333333333333E-2</v>
      </c>
      <c r="P2899" s="14">
        <f t="shared" si="367"/>
        <v>183.33333333333334</v>
      </c>
      <c r="Q2899" s="14" t="s">
        <v>8321</v>
      </c>
      <c r="R2899" s="14" t="s">
        <v>8322</v>
      </c>
      <c r="S2899">
        <v>3</v>
      </c>
      <c r="T2899" t="b">
        <v>0</v>
      </c>
      <c r="U2899" t="s">
        <v>8271</v>
      </c>
      <c r="V2899" t="str">
        <f t="shared" si="368"/>
        <v xml:space="preserve"> </v>
      </c>
      <c r="W2899" s="21">
        <f t="shared" si="369"/>
        <v>3</v>
      </c>
      <c r="X2899" s="21" t="str">
        <f t="shared" si="370"/>
        <v xml:space="preserve"> </v>
      </c>
    </row>
    <row r="2900" spans="1:24" ht="43.2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363"/>
        <v>42308.664965277778</v>
      </c>
      <c r="K2900">
        <v>1443715053</v>
      </c>
      <c r="L2900" s="10">
        <f t="shared" si="364"/>
        <v>42278.664965277778</v>
      </c>
      <c r="M2900" s="11">
        <f t="shared" si="365"/>
        <v>30</v>
      </c>
      <c r="N2900" t="b">
        <v>0</v>
      </c>
      <c r="O2900" s="9">
        <f t="shared" si="366"/>
        <v>4.2133333333333335E-2</v>
      </c>
      <c r="P2900" s="14">
        <f t="shared" si="367"/>
        <v>26.333333333333332</v>
      </c>
      <c r="Q2900" s="14" t="s">
        <v>8321</v>
      </c>
      <c r="R2900" s="14" t="s">
        <v>8322</v>
      </c>
      <c r="S2900">
        <v>12</v>
      </c>
      <c r="T2900" t="b">
        <v>0</v>
      </c>
      <c r="U2900" t="s">
        <v>8271</v>
      </c>
      <c r="V2900" t="str">
        <f t="shared" si="368"/>
        <v xml:space="preserve"> </v>
      </c>
      <c r="W2900" s="21">
        <f t="shared" si="369"/>
        <v>12</v>
      </c>
      <c r="X2900" s="21" t="str">
        <f t="shared" si="370"/>
        <v xml:space="preserve"> </v>
      </c>
    </row>
    <row r="2901" spans="1:24" ht="43.2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363"/>
        <v>42575.078217592592</v>
      </c>
      <c r="K2901">
        <v>1464141158</v>
      </c>
      <c r="L2901" s="10">
        <f t="shared" si="364"/>
        <v>42515.078217592592</v>
      </c>
      <c r="M2901" s="11">
        <f t="shared" si="365"/>
        <v>60</v>
      </c>
      <c r="N2901" t="b">
        <v>0</v>
      </c>
      <c r="O2901" s="9">
        <f t="shared" si="366"/>
        <v>0</v>
      </c>
      <c r="P2901" s="14">
        <f t="shared" si="367"/>
        <v>0</v>
      </c>
      <c r="Q2901" s="14" t="s">
        <v>8321</v>
      </c>
      <c r="R2901" s="14" t="s">
        <v>8322</v>
      </c>
      <c r="S2901">
        <v>0</v>
      </c>
      <c r="T2901" t="b">
        <v>0</v>
      </c>
      <c r="U2901" t="s">
        <v>8271</v>
      </c>
      <c r="V2901" t="str">
        <f t="shared" si="368"/>
        <v xml:space="preserve"> </v>
      </c>
      <c r="W2901" s="21">
        <f t="shared" si="369"/>
        <v>0</v>
      </c>
      <c r="X2901" s="21" t="str">
        <f t="shared" si="370"/>
        <v xml:space="preserve"> </v>
      </c>
    </row>
    <row r="2902" spans="1:24" ht="57.6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363"/>
        <v>41860.234166666669</v>
      </c>
      <c r="K2902">
        <v>1404970632</v>
      </c>
      <c r="L2902" s="10">
        <f t="shared" si="364"/>
        <v>41830.234166666669</v>
      </c>
      <c r="M2902" s="11">
        <f t="shared" si="365"/>
        <v>30</v>
      </c>
      <c r="N2902" t="b">
        <v>0</v>
      </c>
      <c r="O2902" s="9">
        <f t="shared" si="366"/>
        <v>0.61909090909090914</v>
      </c>
      <c r="P2902" s="14">
        <f t="shared" si="367"/>
        <v>486.42857142857144</v>
      </c>
      <c r="Q2902" s="14" t="s">
        <v>8321</v>
      </c>
      <c r="R2902" s="14" t="s">
        <v>8322</v>
      </c>
      <c r="S2902">
        <v>7</v>
      </c>
      <c r="T2902" t="b">
        <v>0</v>
      </c>
      <c r="U2902" t="s">
        <v>8271</v>
      </c>
      <c r="V2902" t="str">
        <f t="shared" si="368"/>
        <v xml:space="preserve"> </v>
      </c>
      <c r="W2902" s="21">
        <f t="shared" si="369"/>
        <v>7</v>
      </c>
      <c r="X2902" s="21" t="str">
        <f t="shared" si="370"/>
        <v xml:space="preserve"> </v>
      </c>
    </row>
    <row r="2903" spans="1:24" ht="43.2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363"/>
        <v>42042.904386574075</v>
      </c>
      <c r="K2903">
        <v>1418161339</v>
      </c>
      <c r="L2903" s="10">
        <f t="shared" si="364"/>
        <v>41982.904386574075</v>
      </c>
      <c r="M2903" s="11">
        <f t="shared" si="365"/>
        <v>60</v>
      </c>
      <c r="N2903" t="b">
        <v>0</v>
      </c>
      <c r="O2903" s="9">
        <f t="shared" si="366"/>
        <v>8.0000000000000002E-3</v>
      </c>
      <c r="P2903" s="14">
        <f t="shared" si="367"/>
        <v>3</v>
      </c>
      <c r="Q2903" s="14" t="s">
        <v>8321</v>
      </c>
      <c r="R2903" s="14" t="s">
        <v>8322</v>
      </c>
      <c r="S2903">
        <v>2</v>
      </c>
      <c r="T2903" t="b">
        <v>0</v>
      </c>
      <c r="U2903" t="s">
        <v>8271</v>
      </c>
      <c r="V2903" t="str">
        <f t="shared" si="368"/>
        <v xml:space="preserve"> </v>
      </c>
      <c r="W2903" s="21">
        <f t="shared" si="369"/>
        <v>2</v>
      </c>
      <c r="X2903" s="21" t="str">
        <f t="shared" si="370"/>
        <v xml:space="preserve"> </v>
      </c>
    </row>
    <row r="2904" spans="1:24" ht="43.2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363"/>
        <v>42240.439768518518</v>
      </c>
      <c r="K2904">
        <v>1437820396</v>
      </c>
      <c r="L2904" s="10">
        <f t="shared" si="364"/>
        <v>42210.439768518518</v>
      </c>
      <c r="M2904" s="11">
        <f t="shared" si="365"/>
        <v>30</v>
      </c>
      <c r="N2904" t="b">
        <v>0</v>
      </c>
      <c r="O2904" s="9">
        <f t="shared" si="366"/>
        <v>1.6666666666666666E-4</v>
      </c>
      <c r="P2904" s="14">
        <f t="shared" si="367"/>
        <v>25</v>
      </c>
      <c r="Q2904" s="14" t="s">
        <v>8321</v>
      </c>
      <c r="R2904" s="14" t="s">
        <v>8322</v>
      </c>
      <c r="S2904">
        <v>1</v>
      </c>
      <c r="T2904" t="b">
        <v>0</v>
      </c>
      <c r="U2904" t="s">
        <v>8271</v>
      </c>
      <c r="V2904" t="str">
        <f t="shared" si="368"/>
        <v xml:space="preserve"> </v>
      </c>
      <c r="W2904" s="21">
        <f t="shared" si="369"/>
        <v>1</v>
      </c>
      <c r="X2904" s="21" t="str">
        <f t="shared" si="370"/>
        <v xml:space="preserve"> </v>
      </c>
    </row>
    <row r="2905" spans="1:24" ht="43.2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363"/>
        <v>42256.166874999995</v>
      </c>
      <c r="K2905">
        <v>1436587218</v>
      </c>
      <c r="L2905" s="10">
        <f t="shared" si="364"/>
        <v>42196.166874999995</v>
      </c>
      <c r="M2905" s="11">
        <f t="shared" si="365"/>
        <v>60</v>
      </c>
      <c r="N2905" t="b">
        <v>0</v>
      </c>
      <c r="O2905" s="9">
        <f t="shared" si="366"/>
        <v>7.7999999999999996E-3</v>
      </c>
      <c r="P2905" s="14">
        <f t="shared" si="367"/>
        <v>9.75</v>
      </c>
      <c r="Q2905" s="14" t="s">
        <v>8321</v>
      </c>
      <c r="R2905" s="14" t="s">
        <v>8322</v>
      </c>
      <c r="S2905">
        <v>4</v>
      </c>
      <c r="T2905" t="b">
        <v>0</v>
      </c>
      <c r="U2905" t="s">
        <v>8271</v>
      </c>
      <c r="V2905" t="str">
        <f t="shared" si="368"/>
        <v xml:space="preserve"> </v>
      </c>
      <c r="W2905" s="21">
        <f t="shared" si="369"/>
        <v>4</v>
      </c>
      <c r="X2905" s="21" t="str">
        <f t="shared" si="370"/>
        <v xml:space="preserve"> </v>
      </c>
    </row>
    <row r="2906" spans="1:24" ht="43.2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363"/>
        <v>41952.5</v>
      </c>
      <c r="K2906">
        <v>1414538031</v>
      </c>
      <c r="L2906" s="10">
        <f t="shared" si="364"/>
        <v>41940.967951388891</v>
      </c>
      <c r="M2906" s="11">
        <f t="shared" si="365"/>
        <v>11.532048611108621</v>
      </c>
      <c r="N2906" t="b">
        <v>0</v>
      </c>
      <c r="O2906" s="9">
        <f t="shared" si="366"/>
        <v>0.05</v>
      </c>
      <c r="P2906" s="14">
        <f t="shared" si="367"/>
        <v>18.75</v>
      </c>
      <c r="Q2906" s="14" t="s">
        <v>8321</v>
      </c>
      <c r="R2906" s="14" t="s">
        <v>8322</v>
      </c>
      <c r="S2906">
        <v>4</v>
      </c>
      <c r="T2906" t="b">
        <v>0</v>
      </c>
      <c r="U2906" t="s">
        <v>8271</v>
      </c>
      <c r="V2906" t="str">
        <f t="shared" si="368"/>
        <v xml:space="preserve"> </v>
      </c>
      <c r="W2906" s="21">
        <f t="shared" si="369"/>
        <v>4</v>
      </c>
      <c r="X2906" s="21" t="str">
        <f t="shared" si="370"/>
        <v xml:space="preserve"> </v>
      </c>
    </row>
    <row r="2907" spans="1:24" ht="43.2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363"/>
        <v>42620.056863425925</v>
      </c>
      <c r="K2907">
        <v>1472001713</v>
      </c>
      <c r="L2907" s="10">
        <f t="shared" si="364"/>
        <v>42606.056863425925</v>
      </c>
      <c r="M2907" s="11">
        <f t="shared" si="365"/>
        <v>14</v>
      </c>
      <c r="N2907" t="b">
        <v>0</v>
      </c>
      <c r="O2907" s="9">
        <f t="shared" si="366"/>
        <v>0.17771428571428571</v>
      </c>
      <c r="P2907" s="14">
        <f t="shared" si="367"/>
        <v>36.588235294117645</v>
      </c>
      <c r="Q2907" s="14" t="s">
        <v>8321</v>
      </c>
      <c r="R2907" s="14" t="s">
        <v>8322</v>
      </c>
      <c r="S2907">
        <v>17</v>
      </c>
      <c r="T2907" t="b">
        <v>0</v>
      </c>
      <c r="U2907" t="s">
        <v>8271</v>
      </c>
      <c r="V2907" t="str">
        <f t="shared" si="368"/>
        <v xml:space="preserve"> </v>
      </c>
      <c r="W2907" s="21">
        <f t="shared" si="369"/>
        <v>17</v>
      </c>
      <c r="X2907" s="21" t="str">
        <f t="shared" si="370"/>
        <v xml:space="preserve"> </v>
      </c>
    </row>
    <row r="2908" spans="1:24" ht="57.6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363"/>
        <v>42217.041666666672</v>
      </c>
      <c r="K2908">
        <v>1436888066</v>
      </c>
      <c r="L2908" s="10">
        <f t="shared" si="364"/>
        <v>42199.648912037039</v>
      </c>
      <c r="M2908" s="11">
        <f t="shared" si="365"/>
        <v>17.392754629632691</v>
      </c>
      <c r="N2908" t="b">
        <v>0</v>
      </c>
      <c r="O2908" s="9">
        <f t="shared" si="366"/>
        <v>9.4166666666666662E-2</v>
      </c>
      <c r="P2908" s="14">
        <f t="shared" si="367"/>
        <v>80.714285714285708</v>
      </c>
      <c r="Q2908" s="14" t="s">
        <v>8321</v>
      </c>
      <c r="R2908" s="14" t="s">
        <v>8322</v>
      </c>
      <c r="S2908">
        <v>7</v>
      </c>
      <c r="T2908" t="b">
        <v>0</v>
      </c>
      <c r="U2908" t="s">
        <v>8271</v>
      </c>
      <c r="V2908" t="str">
        <f t="shared" si="368"/>
        <v xml:space="preserve"> </v>
      </c>
      <c r="W2908" s="21">
        <f t="shared" si="369"/>
        <v>7</v>
      </c>
      <c r="X2908" s="21" t="str">
        <f t="shared" si="370"/>
        <v xml:space="preserve"> </v>
      </c>
    </row>
    <row r="2909" spans="1:24" ht="43.2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363"/>
        <v>42504.877743055549</v>
      </c>
      <c r="K2909">
        <v>1458075837</v>
      </c>
      <c r="L2909" s="10">
        <f t="shared" si="364"/>
        <v>42444.877743055549</v>
      </c>
      <c r="M2909" s="11">
        <f t="shared" si="365"/>
        <v>60</v>
      </c>
      <c r="N2909" t="b">
        <v>0</v>
      </c>
      <c r="O2909" s="9">
        <f t="shared" si="366"/>
        <v>8.0000000000000004E-4</v>
      </c>
      <c r="P2909" s="14">
        <f t="shared" si="367"/>
        <v>1</v>
      </c>
      <c r="Q2909" s="14" t="s">
        <v>8321</v>
      </c>
      <c r="R2909" s="14" t="s">
        <v>8322</v>
      </c>
      <c r="S2909">
        <v>2</v>
      </c>
      <c r="T2909" t="b">
        <v>0</v>
      </c>
      <c r="U2909" t="s">
        <v>8271</v>
      </c>
      <c r="V2909" t="str">
        <f t="shared" si="368"/>
        <v xml:space="preserve"> </v>
      </c>
      <c r="W2909" s="21">
        <f t="shared" si="369"/>
        <v>2</v>
      </c>
      <c r="X2909" s="21" t="str">
        <f t="shared" si="370"/>
        <v xml:space="preserve"> </v>
      </c>
    </row>
    <row r="2910" spans="1:24" ht="57.6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363"/>
        <v>42529.731701388882</v>
      </c>
      <c r="K2910">
        <v>1462815219</v>
      </c>
      <c r="L2910" s="10">
        <f t="shared" si="364"/>
        <v>42499.731701388882</v>
      </c>
      <c r="M2910" s="11">
        <f t="shared" si="365"/>
        <v>30</v>
      </c>
      <c r="N2910" t="b">
        <v>0</v>
      </c>
      <c r="O2910" s="9">
        <f t="shared" si="366"/>
        <v>2.75E-2</v>
      </c>
      <c r="P2910" s="14">
        <f t="shared" si="367"/>
        <v>52.8</v>
      </c>
      <c r="Q2910" s="14" t="s">
        <v>8321</v>
      </c>
      <c r="R2910" s="14" t="s">
        <v>8322</v>
      </c>
      <c r="S2910">
        <v>5</v>
      </c>
      <c r="T2910" t="b">
        <v>0</v>
      </c>
      <c r="U2910" t="s">
        <v>8271</v>
      </c>
      <c r="V2910" t="str">
        <f t="shared" si="368"/>
        <v xml:space="preserve"> </v>
      </c>
      <c r="W2910" s="21">
        <f t="shared" si="369"/>
        <v>5</v>
      </c>
      <c r="X2910" s="21" t="str">
        <f t="shared" si="370"/>
        <v xml:space="preserve"> </v>
      </c>
    </row>
    <row r="2911" spans="1:24" ht="43.2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363"/>
        <v>41968.823611111111</v>
      </c>
      <c r="K2911">
        <v>1413527001</v>
      </c>
      <c r="L2911" s="10">
        <f t="shared" si="364"/>
        <v>41929.266215277778</v>
      </c>
      <c r="M2911" s="11">
        <f t="shared" si="365"/>
        <v>39.55739583333343</v>
      </c>
      <c r="N2911" t="b">
        <v>0</v>
      </c>
      <c r="O2911" s="9">
        <f t="shared" si="366"/>
        <v>1.1111111111111112E-4</v>
      </c>
      <c r="P2911" s="14">
        <f t="shared" si="367"/>
        <v>20</v>
      </c>
      <c r="Q2911" s="14" t="s">
        <v>8321</v>
      </c>
      <c r="R2911" s="14" t="s">
        <v>8322</v>
      </c>
      <c r="S2911">
        <v>1</v>
      </c>
      <c r="T2911" t="b">
        <v>0</v>
      </c>
      <c r="U2911" t="s">
        <v>8271</v>
      </c>
      <c r="V2911" t="str">
        <f t="shared" si="368"/>
        <v xml:space="preserve"> </v>
      </c>
      <c r="W2911" s="21">
        <f t="shared" si="369"/>
        <v>1</v>
      </c>
      <c r="X2911" s="21" t="str">
        <f t="shared" si="370"/>
        <v xml:space="preserve"> </v>
      </c>
    </row>
    <row r="2912" spans="1:24" ht="43.2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363"/>
        <v>42167.841284722221</v>
      </c>
      <c r="K2912">
        <v>1428955887</v>
      </c>
      <c r="L2912" s="10">
        <f t="shared" si="364"/>
        <v>42107.841284722221</v>
      </c>
      <c r="M2912" s="11">
        <f t="shared" si="365"/>
        <v>60</v>
      </c>
      <c r="N2912" t="b">
        <v>0</v>
      </c>
      <c r="O2912" s="9">
        <f t="shared" si="366"/>
        <v>3.3333333333333335E-5</v>
      </c>
      <c r="P2912" s="14">
        <f t="shared" si="367"/>
        <v>1</v>
      </c>
      <c r="Q2912" s="14" t="s">
        <v>8321</v>
      </c>
      <c r="R2912" s="14" t="s">
        <v>8322</v>
      </c>
      <c r="S2912">
        <v>1</v>
      </c>
      <c r="T2912" t="b">
        <v>0</v>
      </c>
      <c r="U2912" t="s">
        <v>8271</v>
      </c>
      <c r="V2912" t="str">
        <f t="shared" si="368"/>
        <v xml:space="preserve"> </v>
      </c>
      <c r="W2912" s="21">
        <f t="shared" si="369"/>
        <v>1</v>
      </c>
      <c r="X2912" s="21" t="str">
        <f t="shared" si="370"/>
        <v xml:space="preserve"> </v>
      </c>
    </row>
    <row r="2913" spans="1:24" ht="57.6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363"/>
        <v>42182.768819444449</v>
      </c>
      <c r="K2913">
        <v>1431973626</v>
      </c>
      <c r="L2913" s="10">
        <f t="shared" si="364"/>
        <v>42142.768819444449</v>
      </c>
      <c r="M2913" s="11">
        <f t="shared" si="365"/>
        <v>40</v>
      </c>
      <c r="N2913" t="b">
        <v>0</v>
      </c>
      <c r="O2913" s="9">
        <f t="shared" si="366"/>
        <v>0.36499999999999999</v>
      </c>
      <c r="P2913" s="14">
        <f t="shared" si="367"/>
        <v>46.928571428571431</v>
      </c>
      <c r="Q2913" s="14" t="s">
        <v>8321</v>
      </c>
      <c r="R2913" s="14" t="s">
        <v>8322</v>
      </c>
      <c r="S2913">
        <v>14</v>
      </c>
      <c r="T2913" t="b">
        <v>0</v>
      </c>
      <c r="U2913" t="s">
        <v>8271</v>
      </c>
      <c r="V2913" t="str">
        <f t="shared" si="368"/>
        <v xml:space="preserve"> </v>
      </c>
      <c r="W2913" s="21">
        <f t="shared" si="369"/>
        <v>14</v>
      </c>
      <c r="X2913" s="21" t="str">
        <f t="shared" si="370"/>
        <v xml:space="preserve"> </v>
      </c>
    </row>
    <row r="2914" spans="1:24" ht="43.2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363"/>
        <v>42384.131643518514</v>
      </c>
      <c r="K2914">
        <v>1450235374</v>
      </c>
      <c r="L2914" s="10">
        <f t="shared" si="364"/>
        <v>42354.131643518514</v>
      </c>
      <c r="M2914" s="11">
        <f t="shared" si="365"/>
        <v>30</v>
      </c>
      <c r="N2914" t="b">
        <v>0</v>
      </c>
      <c r="O2914" s="9">
        <f t="shared" si="366"/>
        <v>0.14058171745152354</v>
      </c>
      <c r="P2914" s="14">
        <f t="shared" si="367"/>
        <v>78.07692307692308</v>
      </c>
      <c r="Q2914" s="14" t="s">
        <v>8321</v>
      </c>
      <c r="R2914" s="14" t="s">
        <v>8322</v>
      </c>
      <c r="S2914">
        <v>26</v>
      </c>
      <c r="T2914" t="b">
        <v>0</v>
      </c>
      <c r="U2914" t="s">
        <v>8271</v>
      </c>
      <c r="V2914" t="str">
        <f t="shared" si="368"/>
        <v xml:space="preserve"> </v>
      </c>
      <c r="W2914" s="21">
        <f t="shared" si="369"/>
        <v>26</v>
      </c>
      <c r="X2914" s="21" t="str">
        <f t="shared" si="370"/>
        <v xml:space="preserve"> </v>
      </c>
    </row>
    <row r="2915" spans="1:24" ht="43.2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363"/>
        <v>41888.922905092593</v>
      </c>
      <c r="K2915">
        <v>1404857339</v>
      </c>
      <c r="L2915" s="10">
        <f t="shared" si="364"/>
        <v>41828.922905092593</v>
      </c>
      <c r="M2915" s="11">
        <f t="shared" si="365"/>
        <v>60</v>
      </c>
      <c r="N2915" t="b">
        <v>0</v>
      </c>
      <c r="O2915" s="9">
        <f t="shared" si="366"/>
        <v>2.0000000000000001E-4</v>
      </c>
      <c r="P2915" s="14">
        <f t="shared" si="367"/>
        <v>1</v>
      </c>
      <c r="Q2915" s="14" t="s">
        <v>8321</v>
      </c>
      <c r="R2915" s="14" t="s">
        <v>8322</v>
      </c>
      <c r="S2915">
        <v>2</v>
      </c>
      <c r="T2915" t="b">
        <v>0</v>
      </c>
      <c r="U2915" t="s">
        <v>8271</v>
      </c>
      <c r="V2915" t="str">
        <f t="shared" si="368"/>
        <v xml:space="preserve"> </v>
      </c>
      <c r="W2915" s="21">
        <f t="shared" si="369"/>
        <v>2</v>
      </c>
      <c r="X2915" s="21" t="str">
        <f t="shared" si="370"/>
        <v xml:space="preserve"> </v>
      </c>
    </row>
    <row r="2916" spans="1:24" ht="28.8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363"/>
        <v>42077.865671296298</v>
      </c>
      <c r="K2916">
        <v>1421185594</v>
      </c>
      <c r="L2916" s="10">
        <f t="shared" si="364"/>
        <v>42017.907337962963</v>
      </c>
      <c r="M2916" s="11">
        <f t="shared" si="365"/>
        <v>59.958333333335759</v>
      </c>
      <c r="N2916" t="b">
        <v>0</v>
      </c>
      <c r="O2916" s="9">
        <f t="shared" si="366"/>
        <v>4.0000000000000003E-5</v>
      </c>
      <c r="P2916" s="14">
        <f t="shared" si="367"/>
        <v>1</v>
      </c>
      <c r="Q2916" s="14" t="s">
        <v>8321</v>
      </c>
      <c r="R2916" s="14" t="s">
        <v>8322</v>
      </c>
      <c r="S2916">
        <v>1</v>
      </c>
      <c r="T2916" t="b">
        <v>0</v>
      </c>
      <c r="U2916" t="s">
        <v>8271</v>
      </c>
      <c r="V2916" t="str">
        <f t="shared" si="368"/>
        <v xml:space="preserve"> </v>
      </c>
      <c r="W2916" s="21">
        <f t="shared" si="369"/>
        <v>1</v>
      </c>
      <c r="X2916" s="21" t="str">
        <f t="shared" si="370"/>
        <v xml:space="preserve"> </v>
      </c>
    </row>
    <row r="2917" spans="1:24" ht="43.2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363"/>
        <v>42445.356365740736</v>
      </c>
      <c r="K2917">
        <v>1455528790</v>
      </c>
      <c r="L2917" s="10">
        <f t="shared" si="364"/>
        <v>42415.398032407407</v>
      </c>
      <c r="M2917" s="11">
        <f t="shared" si="365"/>
        <v>29.958333333328483</v>
      </c>
      <c r="N2917" t="b">
        <v>0</v>
      </c>
      <c r="O2917" s="9">
        <f t="shared" si="366"/>
        <v>0.61099999999999999</v>
      </c>
      <c r="P2917" s="14">
        <f t="shared" si="367"/>
        <v>203.66666666666666</v>
      </c>
      <c r="Q2917" s="14" t="s">
        <v>8321</v>
      </c>
      <c r="R2917" s="14" t="s">
        <v>8322</v>
      </c>
      <c r="S2917">
        <v>3</v>
      </c>
      <c r="T2917" t="b">
        <v>0</v>
      </c>
      <c r="U2917" t="s">
        <v>8271</v>
      </c>
      <c r="V2917" t="str">
        <f t="shared" si="368"/>
        <v xml:space="preserve"> </v>
      </c>
      <c r="W2917" s="21">
        <f t="shared" si="369"/>
        <v>3</v>
      </c>
      <c r="X2917" s="21" t="str">
        <f t="shared" si="370"/>
        <v xml:space="preserve"> </v>
      </c>
    </row>
    <row r="2918" spans="1:24" ht="43.2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363"/>
        <v>41778.476724537039</v>
      </c>
      <c r="K2918">
        <v>1398511589</v>
      </c>
      <c r="L2918" s="10">
        <f t="shared" si="364"/>
        <v>41755.476724537039</v>
      </c>
      <c r="M2918" s="11">
        <f t="shared" si="365"/>
        <v>23</v>
      </c>
      <c r="N2918" t="b">
        <v>0</v>
      </c>
      <c r="O2918" s="9">
        <f t="shared" si="366"/>
        <v>7.8378378378378383E-2</v>
      </c>
      <c r="P2918" s="14">
        <f t="shared" si="367"/>
        <v>20.714285714285715</v>
      </c>
      <c r="Q2918" s="14" t="s">
        <v>8321</v>
      </c>
      <c r="R2918" s="14" t="s">
        <v>8322</v>
      </c>
      <c r="S2918">
        <v>7</v>
      </c>
      <c r="T2918" t="b">
        <v>0</v>
      </c>
      <c r="U2918" t="s">
        <v>8271</v>
      </c>
      <c r="V2918" t="str">
        <f t="shared" si="368"/>
        <v xml:space="preserve"> </v>
      </c>
      <c r="W2918" s="21">
        <f t="shared" si="369"/>
        <v>7</v>
      </c>
      <c r="X2918" s="21" t="str">
        <f t="shared" si="370"/>
        <v xml:space="preserve"> </v>
      </c>
    </row>
    <row r="2919" spans="1:24" ht="43.2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363"/>
        <v>42263.234340277777</v>
      </c>
      <c r="K2919">
        <v>1440826647</v>
      </c>
      <c r="L2919" s="10">
        <f t="shared" si="364"/>
        <v>42245.234340277777</v>
      </c>
      <c r="M2919" s="11">
        <f t="shared" si="365"/>
        <v>18</v>
      </c>
      <c r="N2919" t="b">
        <v>0</v>
      </c>
      <c r="O2919" s="9">
        <f t="shared" si="366"/>
        <v>0.2185</v>
      </c>
      <c r="P2919" s="14">
        <f t="shared" si="367"/>
        <v>48.555555555555557</v>
      </c>
      <c r="Q2919" s="14" t="s">
        <v>8321</v>
      </c>
      <c r="R2919" s="14" t="s">
        <v>8322</v>
      </c>
      <c r="S2919">
        <v>9</v>
      </c>
      <c r="T2919" t="b">
        <v>0</v>
      </c>
      <c r="U2919" t="s">
        <v>8271</v>
      </c>
      <c r="V2919" t="str">
        <f t="shared" si="368"/>
        <v xml:space="preserve"> </v>
      </c>
      <c r="W2919" s="21">
        <f t="shared" si="369"/>
        <v>9</v>
      </c>
      <c r="X2919" s="21" t="str">
        <f t="shared" si="370"/>
        <v xml:space="preserve"> </v>
      </c>
    </row>
    <row r="2920" spans="1:24" ht="43.2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363"/>
        <v>42306.629710648151</v>
      </c>
      <c r="K2920">
        <v>1443712007</v>
      </c>
      <c r="L2920" s="10">
        <f t="shared" si="364"/>
        <v>42278.629710648151</v>
      </c>
      <c r="M2920" s="11">
        <f t="shared" si="365"/>
        <v>28</v>
      </c>
      <c r="N2920" t="b">
        <v>0</v>
      </c>
      <c r="O2920" s="9">
        <f t="shared" si="366"/>
        <v>0.27239999999999998</v>
      </c>
      <c r="P2920" s="14">
        <f t="shared" si="367"/>
        <v>68.099999999999994</v>
      </c>
      <c r="Q2920" s="14" t="s">
        <v>8321</v>
      </c>
      <c r="R2920" s="14" t="s">
        <v>8322</v>
      </c>
      <c r="S2920">
        <v>20</v>
      </c>
      <c r="T2920" t="b">
        <v>0</v>
      </c>
      <c r="U2920" t="s">
        <v>8271</v>
      </c>
      <c r="V2920" t="str">
        <f t="shared" si="368"/>
        <v xml:space="preserve"> </v>
      </c>
      <c r="W2920" s="21">
        <f t="shared" si="369"/>
        <v>20</v>
      </c>
      <c r="X2920" s="21" t="str">
        <f t="shared" si="370"/>
        <v xml:space="preserve"> </v>
      </c>
    </row>
    <row r="2921" spans="1:24" ht="43.2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363"/>
        <v>41856.61954861111</v>
      </c>
      <c r="K2921">
        <v>1404658329</v>
      </c>
      <c r="L2921" s="10">
        <f t="shared" si="364"/>
        <v>41826.61954861111</v>
      </c>
      <c r="M2921" s="11">
        <f t="shared" si="365"/>
        <v>30</v>
      </c>
      <c r="N2921" t="b">
        <v>0</v>
      </c>
      <c r="O2921" s="9">
        <f t="shared" si="366"/>
        <v>8.5000000000000006E-2</v>
      </c>
      <c r="P2921" s="14">
        <f t="shared" si="367"/>
        <v>8.5</v>
      </c>
      <c r="Q2921" s="14" t="s">
        <v>8321</v>
      </c>
      <c r="R2921" s="14" t="s">
        <v>8322</v>
      </c>
      <c r="S2921">
        <v>6</v>
      </c>
      <c r="T2921" t="b">
        <v>0</v>
      </c>
      <c r="U2921" t="s">
        <v>8271</v>
      </c>
      <c r="V2921" t="str">
        <f t="shared" si="368"/>
        <v xml:space="preserve"> </v>
      </c>
      <c r="W2921" s="21">
        <f t="shared" si="369"/>
        <v>6</v>
      </c>
      <c r="X2921" s="21" t="str">
        <f t="shared" si="370"/>
        <v xml:space="preserve"> </v>
      </c>
    </row>
    <row r="2922" spans="1:24" ht="43.2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363"/>
        <v>42088.750810185185</v>
      </c>
      <c r="K2922">
        <v>1424718070</v>
      </c>
      <c r="L2922" s="10">
        <f t="shared" si="364"/>
        <v>42058.792476851857</v>
      </c>
      <c r="M2922" s="11">
        <f t="shared" si="365"/>
        <v>29.958333333328483</v>
      </c>
      <c r="N2922" t="b">
        <v>0</v>
      </c>
      <c r="O2922" s="9">
        <f t="shared" si="366"/>
        <v>0.26840000000000003</v>
      </c>
      <c r="P2922" s="14">
        <f t="shared" si="367"/>
        <v>51.615384615384613</v>
      </c>
      <c r="Q2922" s="14" t="s">
        <v>8321</v>
      </c>
      <c r="R2922" s="14" t="s">
        <v>8322</v>
      </c>
      <c r="S2922">
        <v>13</v>
      </c>
      <c r="T2922" t="b">
        <v>0</v>
      </c>
      <c r="U2922" t="s">
        <v>8271</v>
      </c>
      <c r="V2922" t="str">
        <f t="shared" si="368"/>
        <v xml:space="preserve"> </v>
      </c>
      <c r="W2922" s="21">
        <f t="shared" si="369"/>
        <v>13</v>
      </c>
      <c r="X2922" s="21" t="str">
        <f t="shared" si="370"/>
        <v xml:space="preserve"> </v>
      </c>
    </row>
    <row r="2923" spans="1:24" ht="28.8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363"/>
        <v>41907.886620370373</v>
      </c>
      <c r="K2923">
        <v>1409087804</v>
      </c>
      <c r="L2923" s="10">
        <f t="shared" si="364"/>
        <v>41877.886620370373</v>
      </c>
      <c r="M2923" s="11">
        <f t="shared" si="365"/>
        <v>30</v>
      </c>
      <c r="N2923" t="b">
        <v>0</v>
      </c>
      <c r="O2923" s="9">
        <f t="shared" si="366"/>
        <v>1.29</v>
      </c>
      <c r="P2923" s="14">
        <f t="shared" si="367"/>
        <v>43</v>
      </c>
      <c r="Q2923" s="14" t="s">
        <v>8321</v>
      </c>
      <c r="R2923" s="14" t="s">
        <v>8363</v>
      </c>
      <c r="S2923">
        <v>3</v>
      </c>
      <c r="T2923" t="b">
        <v>1</v>
      </c>
      <c r="U2923" t="s">
        <v>8305</v>
      </c>
      <c r="V2923">
        <f t="shared" si="368"/>
        <v>3</v>
      </c>
      <c r="W2923" s="21" t="str">
        <f t="shared" si="369"/>
        <v xml:space="preserve"> </v>
      </c>
      <c r="X2923" s="21" t="str">
        <f t="shared" si="370"/>
        <v xml:space="preserve"> </v>
      </c>
    </row>
    <row r="2924" spans="1:24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363"/>
        <v>42142.874155092592</v>
      </c>
      <c r="K2924">
        <v>1428094727</v>
      </c>
      <c r="L2924" s="10">
        <f t="shared" si="364"/>
        <v>42097.874155092592</v>
      </c>
      <c r="M2924" s="11">
        <f t="shared" si="365"/>
        <v>45</v>
      </c>
      <c r="N2924" t="b">
        <v>0</v>
      </c>
      <c r="O2924" s="9">
        <f t="shared" si="366"/>
        <v>1</v>
      </c>
      <c r="P2924" s="14">
        <f t="shared" si="367"/>
        <v>83.333333333333329</v>
      </c>
      <c r="Q2924" s="14" t="s">
        <v>8321</v>
      </c>
      <c r="R2924" s="14" t="s">
        <v>8363</v>
      </c>
      <c r="S2924">
        <v>6</v>
      </c>
      <c r="T2924" t="b">
        <v>1</v>
      </c>
      <c r="U2924" t="s">
        <v>8305</v>
      </c>
      <c r="V2924">
        <f t="shared" si="368"/>
        <v>6</v>
      </c>
      <c r="W2924" s="21" t="str">
        <f t="shared" si="369"/>
        <v xml:space="preserve"> </v>
      </c>
      <c r="X2924" s="21" t="str">
        <f t="shared" si="370"/>
        <v xml:space="preserve"> </v>
      </c>
    </row>
    <row r="2925" spans="1:24" ht="43.2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363"/>
        <v>42028.125</v>
      </c>
      <c r="K2925">
        <v>1420774779</v>
      </c>
      <c r="L2925" s="10">
        <f t="shared" si="364"/>
        <v>42013.15253472222</v>
      </c>
      <c r="M2925" s="11">
        <f t="shared" si="365"/>
        <v>14.972465277780429</v>
      </c>
      <c r="N2925" t="b">
        <v>0</v>
      </c>
      <c r="O2925" s="9">
        <f t="shared" si="366"/>
        <v>1</v>
      </c>
      <c r="P2925" s="14">
        <f t="shared" si="367"/>
        <v>30</v>
      </c>
      <c r="Q2925" s="14" t="s">
        <v>8321</v>
      </c>
      <c r="R2925" s="14" t="s">
        <v>8363</v>
      </c>
      <c r="S2925">
        <v>10</v>
      </c>
      <c r="T2925" t="b">
        <v>1</v>
      </c>
      <c r="U2925" t="s">
        <v>8305</v>
      </c>
      <c r="V2925">
        <f t="shared" si="368"/>
        <v>10</v>
      </c>
      <c r="W2925" s="21" t="str">
        <f t="shared" si="369"/>
        <v xml:space="preserve"> </v>
      </c>
      <c r="X2925" s="21" t="str">
        <f t="shared" si="370"/>
        <v xml:space="preserve"> </v>
      </c>
    </row>
    <row r="2926" spans="1:24" ht="43.2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363"/>
        <v>42133.165972222225</v>
      </c>
      <c r="K2926">
        <v>1428585710</v>
      </c>
      <c r="L2926" s="10">
        <f t="shared" si="364"/>
        <v>42103.556828703702</v>
      </c>
      <c r="M2926" s="11">
        <f t="shared" si="365"/>
        <v>29.609143518522615</v>
      </c>
      <c r="N2926" t="b">
        <v>0</v>
      </c>
      <c r="O2926" s="9">
        <f t="shared" si="366"/>
        <v>1.032</v>
      </c>
      <c r="P2926" s="14">
        <f t="shared" si="367"/>
        <v>175.51020408163265</v>
      </c>
      <c r="Q2926" s="14" t="s">
        <v>8321</v>
      </c>
      <c r="R2926" s="14" t="s">
        <v>8363</v>
      </c>
      <c r="S2926">
        <v>147</v>
      </c>
      <c r="T2926" t="b">
        <v>1</v>
      </c>
      <c r="U2926" t="s">
        <v>8305</v>
      </c>
      <c r="V2926">
        <f t="shared" si="368"/>
        <v>147</v>
      </c>
      <c r="W2926" s="21" t="str">
        <f t="shared" si="369"/>
        <v xml:space="preserve"> </v>
      </c>
      <c r="X2926" s="21" t="str">
        <f t="shared" si="370"/>
        <v xml:space="preserve"> </v>
      </c>
    </row>
    <row r="2927" spans="1:24" ht="43.2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363"/>
        <v>41893.584120370368</v>
      </c>
      <c r="K2927">
        <v>1407852068</v>
      </c>
      <c r="L2927" s="10">
        <f t="shared" si="364"/>
        <v>41863.584120370368</v>
      </c>
      <c r="M2927" s="11">
        <f t="shared" si="365"/>
        <v>30</v>
      </c>
      <c r="N2927" t="b">
        <v>0</v>
      </c>
      <c r="O2927" s="9">
        <f t="shared" si="366"/>
        <v>1.0244597777777777</v>
      </c>
      <c r="P2927" s="14">
        <f t="shared" si="367"/>
        <v>231.66175879396985</v>
      </c>
      <c r="Q2927" s="14" t="s">
        <v>8321</v>
      </c>
      <c r="R2927" s="14" t="s">
        <v>8363</v>
      </c>
      <c r="S2927">
        <v>199</v>
      </c>
      <c r="T2927" t="b">
        <v>1</v>
      </c>
      <c r="U2927" t="s">
        <v>8305</v>
      </c>
      <c r="V2927">
        <f t="shared" si="368"/>
        <v>199</v>
      </c>
      <c r="W2927" s="21" t="str">
        <f t="shared" si="369"/>
        <v xml:space="preserve"> </v>
      </c>
      <c r="X2927" s="21" t="str">
        <f t="shared" si="370"/>
        <v xml:space="preserve"> </v>
      </c>
    </row>
    <row r="2928" spans="1:24" ht="43.2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363"/>
        <v>42058.765960648147</v>
      </c>
      <c r="K2928">
        <v>1423506179</v>
      </c>
      <c r="L2928" s="10">
        <f t="shared" si="364"/>
        <v>42044.765960648147</v>
      </c>
      <c r="M2928" s="11">
        <f t="shared" si="365"/>
        <v>14</v>
      </c>
      <c r="N2928" t="b">
        <v>0</v>
      </c>
      <c r="O2928" s="9">
        <f t="shared" si="366"/>
        <v>1.25</v>
      </c>
      <c r="P2928" s="14">
        <f t="shared" si="367"/>
        <v>75</v>
      </c>
      <c r="Q2928" s="14" t="s">
        <v>8321</v>
      </c>
      <c r="R2928" s="14" t="s">
        <v>8363</v>
      </c>
      <c r="S2928">
        <v>50</v>
      </c>
      <c r="T2928" t="b">
        <v>1</v>
      </c>
      <c r="U2928" t="s">
        <v>8305</v>
      </c>
      <c r="V2928">
        <f t="shared" si="368"/>
        <v>50</v>
      </c>
      <c r="W2928" s="21" t="str">
        <f t="shared" si="369"/>
        <v xml:space="preserve"> </v>
      </c>
      <c r="X2928" s="21" t="str">
        <f t="shared" si="370"/>
        <v xml:space="preserve"> </v>
      </c>
    </row>
    <row r="2929" spans="1:24" ht="43.2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363"/>
        <v>41835.208333333336</v>
      </c>
      <c r="K2929">
        <v>1402934629</v>
      </c>
      <c r="L2929" s="10">
        <f t="shared" si="364"/>
        <v>41806.669317129628</v>
      </c>
      <c r="M2929" s="11">
        <f t="shared" si="365"/>
        <v>28.539016203707433</v>
      </c>
      <c r="N2929" t="b">
        <v>0</v>
      </c>
      <c r="O2929" s="9">
        <f t="shared" si="366"/>
        <v>1.3083333333333333</v>
      </c>
      <c r="P2929" s="14">
        <f t="shared" si="367"/>
        <v>112.14285714285714</v>
      </c>
      <c r="Q2929" s="14" t="s">
        <v>8321</v>
      </c>
      <c r="R2929" s="14" t="s">
        <v>8363</v>
      </c>
      <c r="S2929">
        <v>21</v>
      </c>
      <c r="T2929" t="b">
        <v>1</v>
      </c>
      <c r="U2929" t="s">
        <v>8305</v>
      </c>
      <c r="V2929">
        <f t="shared" si="368"/>
        <v>21</v>
      </c>
      <c r="W2929" s="21" t="str">
        <f t="shared" si="369"/>
        <v xml:space="preserve"> </v>
      </c>
      <c r="X2929" s="21" t="str">
        <f t="shared" si="370"/>
        <v xml:space="preserve"> </v>
      </c>
    </row>
    <row r="2930" spans="1:24" ht="28.8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363"/>
        <v>42433.998217592598</v>
      </c>
      <c r="K2930">
        <v>1454543846</v>
      </c>
      <c r="L2930" s="10">
        <f t="shared" si="364"/>
        <v>42403.998217592598</v>
      </c>
      <c r="M2930" s="11">
        <f t="shared" si="365"/>
        <v>30</v>
      </c>
      <c r="N2930" t="b">
        <v>0</v>
      </c>
      <c r="O2930" s="9">
        <f t="shared" si="366"/>
        <v>1</v>
      </c>
      <c r="P2930" s="14">
        <f t="shared" si="367"/>
        <v>41.666666666666664</v>
      </c>
      <c r="Q2930" s="14" t="s">
        <v>8321</v>
      </c>
      <c r="R2930" s="14" t="s">
        <v>8363</v>
      </c>
      <c r="S2930">
        <v>24</v>
      </c>
      <c r="T2930" t="b">
        <v>1</v>
      </c>
      <c r="U2930" t="s">
        <v>8305</v>
      </c>
      <c r="V2930">
        <f t="shared" si="368"/>
        <v>24</v>
      </c>
      <c r="W2930" s="21" t="str">
        <f t="shared" si="369"/>
        <v xml:space="preserve"> </v>
      </c>
      <c r="X2930" s="21" t="str">
        <f t="shared" si="370"/>
        <v xml:space="preserve"> </v>
      </c>
    </row>
    <row r="2931" spans="1:24" ht="43.2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363"/>
        <v>41784.564328703702</v>
      </c>
      <c r="K2931">
        <v>1398432758</v>
      </c>
      <c r="L2931" s="10">
        <f t="shared" si="364"/>
        <v>41754.564328703702</v>
      </c>
      <c r="M2931" s="11">
        <f t="shared" si="365"/>
        <v>30</v>
      </c>
      <c r="N2931" t="b">
        <v>0</v>
      </c>
      <c r="O2931" s="9">
        <f t="shared" si="366"/>
        <v>1.02069375</v>
      </c>
      <c r="P2931" s="14">
        <f t="shared" si="367"/>
        <v>255.17343750000001</v>
      </c>
      <c r="Q2931" s="14" t="s">
        <v>8321</v>
      </c>
      <c r="R2931" s="14" t="s">
        <v>8363</v>
      </c>
      <c r="S2931">
        <v>32</v>
      </c>
      <c r="T2931" t="b">
        <v>1</v>
      </c>
      <c r="U2931" t="s">
        <v>8305</v>
      </c>
      <c r="V2931">
        <f t="shared" si="368"/>
        <v>32</v>
      </c>
      <c r="W2931" s="21" t="str">
        <f t="shared" si="369"/>
        <v xml:space="preserve"> </v>
      </c>
      <c r="X2931" s="21" t="str">
        <f t="shared" si="370"/>
        <v xml:space="preserve"> </v>
      </c>
    </row>
    <row r="2932" spans="1:24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363"/>
        <v>42131.584074074075</v>
      </c>
      <c r="K2932">
        <v>1428415264</v>
      </c>
      <c r="L2932" s="10">
        <f t="shared" si="364"/>
        <v>42101.584074074075</v>
      </c>
      <c r="M2932" s="11">
        <f t="shared" si="365"/>
        <v>30</v>
      </c>
      <c r="N2932" t="b">
        <v>0</v>
      </c>
      <c r="O2932" s="9">
        <f t="shared" si="366"/>
        <v>1.0092000000000001</v>
      </c>
      <c r="P2932" s="14">
        <f t="shared" si="367"/>
        <v>162.7741935483871</v>
      </c>
      <c r="Q2932" s="14" t="s">
        <v>8321</v>
      </c>
      <c r="R2932" s="14" t="s">
        <v>8363</v>
      </c>
      <c r="S2932">
        <v>62</v>
      </c>
      <c r="T2932" t="b">
        <v>1</v>
      </c>
      <c r="U2932" t="s">
        <v>8305</v>
      </c>
      <c r="V2932">
        <f t="shared" si="368"/>
        <v>62</v>
      </c>
      <c r="W2932" s="21" t="str">
        <f t="shared" si="369"/>
        <v xml:space="preserve"> </v>
      </c>
      <c r="X2932" s="21" t="str">
        <f t="shared" si="370"/>
        <v xml:space="preserve"> </v>
      </c>
    </row>
    <row r="2933" spans="1:24" ht="43.2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363"/>
        <v>41897.255555555559</v>
      </c>
      <c r="K2933">
        <v>1408604363</v>
      </c>
      <c r="L2933" s="10">
        <f t="shared" si="364"/>
        <v>41872.291238425925</v>
      </c>
      <c r="M2933" s="11">
        <f t="shared" si="365"/>
        <v>24.964317129633855</v>
      </c>
      <c r="N2933" t="b">
        <v>0</v>
      </c>
      <c r="O2933" s="9">
        <f t="shared" si="366"/>
        <v>1.06</v>
      </c>
      <c r="P2933" s="14">
        <f t="shared" si="367"/>
        <v>88.333333333333329</v>
      </c>
      <c r="Q2933" s="14" t="s">
        <v>8321</v>
      </c>
      <c r="R2933" s="14" t="s">
        <v>8363</v>
      </c>
      <c r="S2933">
        <v>9</v>
      </c>
      <c r="T2933" t="b">
        <v>1</v>
      </c>
      <c r="U2933" t="s">
        <v>8305</v>
      </c>
      <c r="V2933">
        <f t="shared" si="368"/>
        <v>9</v>
      </c>
      <c r="W2933" s="21" t="str">
        <f t="shared" si="369"/>
        <v xml:space="preserve"> </v>
      </c>
      <c r="X2933" s="21" t="str">
        <f t="shared" si="370"/>
        <v xml:space="preserve"> </v>
      </c>
    </row>
    <row r="2934" spans="1:24" ht="43.2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363"/>
        <v>42056.458333333328</v>
      </c>
      <c r="K2934">
        <v>1421812637</v>
      </c>
      <c r="L2934" s="10">
        <f t="shared" si="364"/>
        <v>42025.164780092593</v>
      </c>
      <c r="M2934" s="11">
        <f t="shared" si="365"/>
        <v>31.293553240735491</v>
      </c>
      <c r="N2934" t="b">
        <v>0</v>
      </c>
      <c r="O2934" s="9">
        <f t="shared" si="366"/>
        <v>1.0509677419354839</v>
      </c>
      <c r="P2934" s="14">
        <f t="shared" si="367"/>
        <v>85.736842105263165</v>
      </c>
      <c r="Q2934" s="14" t="s">
        <v>8321</v>
      </c>
      <c r="R2934" s="14" t="s">
        <v>8363</v>
      </c>
      <c r="S2934">
        <v>38</v>
      </c>
      <c r="T2934" t="b">
        <v>1</v>
      </c>
      <c r="U2934" t="s">
        <v>8305</v>
      </c>
      <c r="V2934">
        <f t="shared" si="368"/>
        <v>38</v>
      </c>
      <c r="W2934" s="21" t="str">
        <f t="shared" si="369"/>
        <v xml:space="preserve"> </v>
      </c>
      <c r="X2934" s="21" t="str">
        <f t="shared" si="370"/>
        <v xml:space="preserve"> </v>
      </c>
    </row>
    <row r="2935" spans="1:24" ht="43.2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363"/>
        <v>42525.956631944442</v>
      </c>
      <c r="K2935">
        <v>1462489053</v>
      </c>
      <c r="L2935" s="10">
        <f t="shared" si="364"/>
        <v>42495.956631944442</v>
      </c>
      <c r="M2935" s="11">
        <f t="shared" si="365"/>
        <v>30</v>
      </c>
      <c r="N2935" t="b">
        <v>0</v>
      </c>
      <c r="O2935" s="9">
        <f t="shared" si="366"/>
        <v>1.0276000000000001</v>
      </c>
      <c r="P2935" s="14">
        <f t="shared" si="367"/>
        <v>47.574074074074076</v>
      </c>
      <c r="Q2935" s="14" t="s">
        <v>8321</v>
      </c>
      <c r="R2935" s="14" t="s">
        <v>8363</v>
      </c>
      <c r="S2935">
        <v>54</v>
      </c>
      <c r="T2935" t="b">
        <v>1</v>
      </c>
      <c r="U2935" t="s">
        <v>8305</v>
      </c>
      <c r="V2935">
        <f t="shared" si="368"/>
        <v>54</v>
      </c>
      <c r="W2935" s="21" t="str">
        <f t="shared" si="369"/>
        <v xml:space="preserve"> </v>
      </c>
      <c r="X2935" s="21" t="str">
        <f t="shared" si="370"/>
        <v xml:space="preserve"> </v>
      </c>
    </row>
    <row r="2936" spans="1:24" ht="43.2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363"/>
        <v>41805.636157407411</v>
      </c>
      <c r="K2936">
        <v>1400253364</v>
      </c>
      <c r="L2936" s="10">
        <f t="shared" si="364"/>
        <v>41775.636157407411</v>
      </c>
      <c r="M2936" s="11">
        <f t="shared" si="365"/>
        <v>30</v>
      </c>
      <c r="N2936" t="b">
        <v>0</v>
      </c>
      <c r="O2936" s="9">
        <f t="shared" si="366"/>
        <v>1.08</v>
      </c>
      <c r="P2936" s="14">
        <f t="shared" si="367"/>
        <v>72.972972972972968</v>
      </c>
      <c r="Q2936" s="14" t="s">
        <v>8321</v>
      </c>
      <c r="R2936" s="14" t="s">
        <v>8363</v>
      </c>
      <c r="S2936">
        <v>37</v>
      </c>
      <c r="T2936" t="b">
        <v>1</v>
      </c>
      <c r="U2936" t="s">
        <v>8305</v>
      </c>
      <c r="V2936">
        <f t="shared" si="368"/>
        <v>37</v>
      </c>
      <c r="W2936" s="21" t="str">
        <f t="shared" si="369"/>
        <v xml:space="preserve"> </v>
      </c>
      <c r="X2936" s="21" t="str">
        <f t="shared" si="370"/>
        <v xml:space="preserve"> </v>
      </c>
    </row>
    <row r="2937" spans="1:24" ht="43.2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363"/>
        <v>42611.708333333328</v>
      </c>
      <c r="K2937">
        <v>1467468008</v>
      </c>
      <c r="L2937" s="10">
        <f t="shared" si="364"/>
        <v>42553.583425925928</v>
      </c>
      <c r="M2937" s="11">
        <f t="shared" si="365"/>
        <v>58.124907407400315</v>
      </c>
      <c r="N2937" t="b">
        <v>0</v>
      </c>
      <c r="O2937" s="9">
        <f t="shared" si="366"/>
        <v>1.0088571428571429</v>
      </c>
      <c r="P2937" s="14">
        <f t="shared" si="367"/>
        <v>90.538461538461533</v>
      </c>
      <c r="Q2937" s="14" t="s">
        <v>8321</v>
      </c>
      <c r="R2937" s="14" t="s">
        <v>8363</v>
      </c>
      <c r="S2937">
        <v>39</v>
      </c>
      <c r="T2937" t="b">
        <v>1</v>
      </c>
      <c r="U2937" t="s">
        <v>8305</v>
      </c>
      <c r="V2937">
        <f t="shared" si="368"/>
        <v>39</v>
      </c>
      <c r="W2937" s="21" t="str">
        <f t="shared" si="369"/>
        <v xml:space="preserve"> </v>
      </c>
      <c r="X2937" s="21" t="str">
        <f t="shared" si="370"/>
        <v xml:space="preserve"> </v>
      </c>
    </row>
    <row r="2938" spans="1:24" ht="43.2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363"/>
        <v>41925.207638888889</v>
      </c>
      <c r="K2938">
        <v>1412091423</v>
      </c>
      <c r="L2938" s="10">
        <f t="shared" si="364"/>
        <v>41912.650729166664</v>
      </c>
      <c r="M2938" s="11">
        <f t="shared" si="365"/>
        <v>12.5569097222251</v>
      </c>
      <c r="N2938" t="b">
        <v>0</v>
      </c>
      <c r="O2938" s="9">
        <f t="shared" si="366"/>
        <v>1.28</v>
      </c>
      <c r="P2938" s="14">
        <f t="shared" si="367"/>
        <v>37.647058823529413</v>
      </c>
      <c r="Q2938" s="14" t="s">
        <v>8321</v>
      </c>
      <c r="R2938" s="14" t="s">
        <v>8363</v>
      </c>
      <c r="S2938">
        <v>34</v>
      </c>
      <c r="T2938" t="b">
        <v>1</v>
      </c>
      <c r="U2938" t="s">
        <v>8305</v>
      </c>
      <c r="V2938">
        <f t="shared" si="368"/>
        <v>34</v>
      </c>
      <c r="W2938" s="21" t="str">
        <f t="shared" si="369"/>
        <v xml:space="preserve"> </v>
      </c>
      <c r="X2938" s="21" t="str">
        <f t="shared" si="370"/>
        <v xml:space="preserve"> </v>
      </c>
    </row>
    <row r="2939" spans="1:24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363"/>
        <v>41833.457326388889</v>
      </c>
      <c r="K2939">
        <v>1402657113</v>
      </c>
      <c r="L2939" s="10">
        <f t="shared" si="364"/>
        <v>41803.457326388889</v>
      </c>
      <c r="M2939" s="11">
        <f t="shared" si="365"/>
        <v>30</v>
      </c>
      <c r="N2939" t="b">
        <v>0</v>
      </c>
      <c r="O2939" s="9">
        <f t="shared" si="366"/>
        <v>1.3333333333333333</v>
      </c>
      <c r="P2939" s="14">
        <f t="shared" si="367"/>
        <v>36.363636363636367</v>
      </c>
      <c r="Q2939" s="14" t="s">
        <v>8321</v>
      </c>
      <c r="R2939" s="14" t="s">
        <v>8363</v>
      </c>
      <c r="S2939">
        <v>55</v>
      </c>
      <c r="T2939" t="b">
        <v>1</v>
      </c>
      <c r="U2939" t="s">
        <v>8305</v>
      </c>
      <c r="V2939">
        <f t="shared" si="368"/>
        <v>55</v>
      </c>
      <c r="W2939" s="21" t="str">
        <f t="shared" si="369"/>
        <v xml:space="preserve"> </v>
      </c>
      <c r="X2939" s="21" t="str">
        <f t="shared" si="370"/>
        <v xml:space="preserve"> </v>
      </c>
    </row>
    <row r="2940" spans="1:24" ht="43.2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363"/>
        <v>42034.703865740739</v>
      </c>
      <c r="K2940">
        <v>1420044814</v>
      </c>
      <c r="L2940" s="10">
        <f t="shared" si="364"/>
        <v>42004.703865740739</v>
      </c>
      <c r="M2940" s="11">
        <f t="shared" si="365"/>
        <v>30</v>
      </c>
      <c r="N2940" t="b">
        <v>0</v>
      </c>
      <c r="O2940" s="9">
        <f t="shared" si="366"/>
        <v>1.0137499999999999</v>
      </c>
      <c r="P2940" s="14">
        <f t="shared" si="367"/>
        <v>126.71875</v>
      </c>
      <c r="Q2940" s="14" t="s">
        <v>8321</v>
      </c>
      <c r="R2940" s="14" t="s">
        <v>8363</v>
      </c>
      <c r="S2940">
        <v>32</v>
      </c>
      <c r="T2940" t="b">
        <v>1</v>
      </c>
      <c r="U2940" t="s">
        <v>8305</v>
      </c>
      <c r="V2940">
        <f t="shared" si="368"/>
        <v>32</v>
      </c>
      <c r="W2940" s="21" t="str">
        <f t="shared" si="369"/>
        <v xml:space="preserve"> </v>
      </c>
      <c r="X2940" s="21" t="str">
        <f t="shared" si="370"/>
        <v xml:space="preserve"> </v>
      </c>
    </row>
    <row r="2941" spans="1:24" ht="43.2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363"/>
        <v>41879.041666666664</v>
      </c>
      <c r="K2941">
        <v>1406316312</v>
      </c>
      <c r="L2941" s="10">
        <f t="shared" si="364"/>
        <v>41845.809166666666</v>
      </c>
      <c r="M2941" s="11">
        <f t="shared" si="365"/>
        <v>33.232499999998254</v>
      </c>
      <c r="N2941" t="b">
        <v>0</v>
      </c>
      <c r="O2941" s="9">
        <f t="shared" si="366"/>
        <v>1.0287500000000001</v>
      </c>
      <c r="P2941" s="14">
        <f t="shared" si="367"/>
        <v>329.2</v>
      </c>
      <c r="Q2941" s="14" t="s">
        <v>8321</v>
      </c>
      <c r="R2941" s="14" t="s">
        <v>8363</v>
      </c>
      <c r="S2941">
        <v>25</v>
      </c>
      <c r="T2941" t="b">
        <v>1</v>
      </c>
      <c r="U2941" t="s">
        <v>8305</v>
      </c>
      <c r="V2941">
        <f t="shared" si="368"/>
        <v>25</v>
      </c>
      <c r="W2941" s="21" t="str">
        <f t="shared" si="369"/>
        <v xml:space="preserve"> </v>
      </c>
      <c r="X2941" s="21" t="str">
        <f t="shared" si="370"/>
        <v xml:space="preserve"> </v>
      </c>
    </row>
    <row r="2942" spans="1:24" ht="43.2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363"/>
        <v>42022.773356481484</v>
      </c>
      <c r="K2942">
        <v>1418150018</v>
      </c>
      <c r="L2942" s="10">
        <f t="shared" si="364"/>
        <v>41982.773356481484</v>
      </c>
      <c r="M2942" s="11">
        <f t="shared" si="365"/>
        <v>40</v>
      </c>
      <c r="N2942" t="b">
        <v>0</v>
      </c>
      <c r="O2942" s="9">
        <f t="shared" si="366"/>
        <v>1.0724</v>
      </c>
      <c r="P2942" s="14">
        <f t="shared" si="367"/>
        <v>81.242424242424249</v>
      </c>
      <c r="Q2942" s="14" t="s">
        <v>8321</v>
      </c>
      <c r="R2942" s="14" t="s">
        <v>8363</v>
      </c>
      <c r="S2942">
        <v>33</v>
      </c>
      <c r="T2942" t="b">
        <v>1</v>
      </c>
      <c r="U2942" t="s">
        <v>8305</v>
      </c>
      <c r="V2942">
        <f t="shared" si="368"/>
        <v>33</v>
      </c>
      <c r="W2942" s="21" t="str">
        <f t="shared" si="369"/>
        <v xml:space="preserve"> </v>
      </c>
      <c r="X2942" s="21" t="str">
        <f t="shared" si="370"/>
        <v xml:space="preserve"> </v>
      </c>
    </row>
    <row r="2943" spans="1:24" ht="43.2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363"/>
        <v>42064.960127314815</v>
      </c>
      <c r="K2943">
        <v>1422658955</v>
      </c>
      <c r="L2943" s="10">
        <f t="shared" si="364"/>
        <v>42034.960127314815</v>
      </c>
      <c r="M2943" s="11">
        <f t="shared" si="365"/>
        <v>30</v>
      </c>
      <c r="N2943" t="b">
        <v>0</v>
      </c>
      <c r="O2943" s="9">
        <f t="shared" si="366"/>
        <v>4.0000000000000003E-5</v>
      </c>
      <c r="P2943" s="14">
        <f t="shared" si="367"/>
        <v>1</v>
      </c>
      <c r="Q2943" s="14" t="s">
        <v>8321</v>
      </c>
      <c r="R2943" s="14" t="s">
        <v>8361</v>
      </c>
      <c r="S2943">
        <v>1</v>
      </c>
      <c r="T2943" t="b">
        <v>0</v>
      </c>
      <c r="U2943" t="s">
        <v>8303</v>
      </c>
      <c r="V2943" t="str">
        <f t="shared" si="368"/>
        <v xml:space="preserve"> </v>
      </c>
      <c r="W2943" s="21">
        <f t="shared" si="369"/>
        <v>1</v>
      </c>
      <c r="X2943" s="21" t="str">
        <f t="shared" si="370"/>
        <v xml:space="preserve"> </v>
      </c>
    </row>
    <row r="2944" spans="1:24" ht="43.2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363"/>
        <v>42354.845833333333</v>
      </c>
      <c r="K2944">
        <v>1448565459</v>
      </c>
      <c r="L2944" s="10">
        <f t="shared" si="364"/>
        <v>42334.803923611107</v>
      </c>
      <c r="M2944" s="11">
        <f t="shared" si="365"/>
        <v>20.041909722225682</v>
      </c>
      <c r="N2944" t="b">
        <v>0</v>
      </c>
      <c r="O2944" s="9">
        <f t="shared" si="366"/>
        <v>0.20424999999999999</v>
      </c>
      <c r="P2944" s="14">
        <f t="shared" si="367"/>
        <v>202.22772277227722</v>
      </c>
      <c r="Q2944" s="14" t="s">
        <v>8321</v>
      </c>
      <c r="R2944" s="14" t="s">
        <v>8361</v>
      </c>
      <c r="S2944">
        <v>202</v>
      </c>
      <c r="T2944" t="b">
        <v>0</v>
      </c>
      <c r="U2944" t="s">
        <v>8303</v>
      </c>
      <c r="V2944" t="str">
        <f t="shared" si="368"/>
        <v xml:space="preserve"> </v>
      </c>
      <c r="W2944" s="21">
        <f t="shared" si="369"/>
        <v>202</v>
      </c>
      <c r="X2944" s="21" t="str">
        <f t="shared" si="370"/>
        <v xml:space="preserve"> </v>
      </c>
    </row>
    <row r="2945" spans="1:24" ht="43.2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363"/>
        <v>42107.129398148143</v>
      </c>
      <c r="K2945">
        <v>1426302380</v>
      </c>
      <c r="L2945" s="10">
        <f t="shared" si="364"/>
        <v>42077.129398148143</v>
      </c>
      <c r="M2945" s="11">
        <f t="shared" si="365"/>
        <v>30</v>
      </c>
      <c r="N2945" t="b">
        <v>0</v>
      </c>
      <c r="O2945" s="9">
        <f t="shared" si="366"/>
        <v>0</v>
      </c>
      <c r="P2945" s="14">
        <f t="shared" si="367"/>
        <v>0</v>
      </c>
      <c r="Q2945" s="14" t="s">
        <v>8321</v>
      </c>
      <c r="R2945" s="14" t="s">
        <v>8361</v>
      </c>
      <c r="S2945">
        <v>0</v>
      </c>
      <c r="T2945" t="b">
        <v>0</v>
      </c>
      <c r="U2945" t="s">
        <v>8303</v>
      </c>
      <c r="V2945" t="str">
        <f t="shared" si="368"/>
        <v xml:space="preserve"> </v>
      </c>
      <c r="W2945" s="21">
        <f t="shared" si="369"/>
        <v>0</v>
      </c>
      <c r="X2945" s="21" t="str">
        <f t="shared" si="370"/>
        <v xml:space="preserve"> </v>
      </c>
    </row>
    <row r="2946" spans="1:24" ht="43.2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ref="J2946:J3009" si="371">(((I2946/60)/60)/24)+DATE(1970,1,1)</f>
        <v>42162.9143287037</v>
      </c>
      <c r="K2946">
        <v>1431122198</v>
      </c>
      <c r="L2946" s="10">
        <f t="shared" ref="L2946:L3009" si="372">(((K2946/60)/60)/24)+DATE(1970,1,1)</f>
        <v>42132.9143287037</v>
      </c>
      <c r="M2946" s="11">
        <f t="shared" ref="M2946:M3009" si="373">J2946-L2946</f>
        <v>30</v>
      </c>
      <c r="N2946" t="b">
        <v>0</v>
      </c>
      <c r="O2946" s="9">
        <f t="shared" ref="O2946:O3009" si="374">E2946/D2946</f>
        <v>0.01</v>
      </c>
      <c r="P2946" s="14">
        <f t="shared" ref="P2946:P3009" si="375">IF(E2946&gt;0,(E2946/S2946),0)</f>
        <v>100</v>
      </c>
      <c r="Q2946" s="14" t="s">
        <v>8321</v>
      </c>
      <c r="R2946" s="14" t="s">
        <v>8361</v>
      </c>
      <c r="S2946">
        <v>1</v>
      </c>
      <c r="T2946" t="b">
        <v>0</v>
      </c>
      <c r="U2946" t="s">
        <v>8303</v>
      </c>
      <c r="V2946" t="str">
        <f t="shared" si="368"/>
        <v xml:space="preserve"> </v>
      </c>
      <c r="W2946" s="21">
        <f t="shared" si="369"/>
        <v>1</v>
      </c>
      <c r="X2946" s="21" t="str">
        <f t="shared" si="370"/>
        <v xml:space="preserve"> </v>
      </c>
    </row>
    <row r="2947" spans="1:24" ht="57.6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si="371"/>
        <v>42148.139583333337</v>
      </c>
      <c r="K2947">
        <v>1429845660</v>
      </c>
      <c r="L2947" s="10">
        <f t="shared" si="372"/>
        <v>42118.139583333337</v>
      </c>
      <c r="M2947" s="11">
        <f t="shared" si="373"/>
        <v>30</v>
      </c>
      <c r="N2947" t="b">
        <v>0</v>
      </c>
      <c r="O2947" s="9">
        <f t="shared" si="374"/>
        <v>0</v>
      </c>
      <c r="P2947" s="14">
        <f t="shared" si="375"/>
        <v>0</v>
      </c>
      <c r="Q2947" s="14" t="s">
        <v>8321</v>
      </c>
      <c r="R2947" s="14" t="s">
        <v>8361</v>
      </c>
      <c r="S2947">
        <v>0</v>
      </c>
      <c r="T2947" t="b">
        <v>0</v>
      </c>
      <c r="U2947" t="s">
        <v>8303</v>
      </c>
      <c r="V2947" t="str">
        <f t="shared" ref="V2947:V3010" si="376">IF(F2947 = "successful",S2947," ")</f>
        <v xml:space="preserve"> </v>
      </c>
      <c r="W2947" s="21">
        <f t="shared" ref="W2947:W3010" si="377">IF(F2947 = "failed",S2947," ")</f>
        <v>0</v>
      </c>
      <c r="X2947" s="21" t="str">
        <f t="shared" ref="X2947:X3010" si="378">IF(F2947 = "canceled",S2947," ")</f>
        <v xml:space="preserve"> </v>
      </c>
    </row>
    <row r="2948" spans="1:24" ht="43.2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371"/>
        <v>42597.531157407408</v>
      </c>
      <c r="K2948">
        <v>1468673092</v>
      </c>
      <c r="L2948" s="10">
        <f t="shared" si="372"/>
        <v>42567.531157407408</v>
      </c>
      <c r="M2948" s="11">
        <f t="shared" si="373"/>
        <v>30</v>
      </c>
      <c r="N2948" t="b">
        <v>0</v>
      </c>
      <c r="O2948" s="9">
        <f t="shared" si="374"/>
        <v>1E-3</v>
      </c>
      <c r="P2948" s="14">
        <f t="shared" si="375"/>
        <v>1</v>
      </c>
      <c r="Q2948" s="14" t="s">
        <v>8321</v>
      </c>
      <c r="R2948" s="14" t="s">
        <v>8361</v>
      </c>
      <c r="S2948">
        <v>2</v>
      </c>
      <c r="T2948" t="b">
        <v>0</v>
      </c>
      <c r="U2948" t="s">
        <v>8303</v>
      </c>
      <c r="V2948" t="str">
        <f t="shared" si="376"/>
        <v xml:space="preserve"> </v>
      </c>
      <c r="W2948" s="21">
        <f t="shared" si="377"/>
        <v>2</v>
      </c>
      <c r="X2948" s="21" t="str">
        <f t="shared" si="378"/>
        <v xml:space="preserve"> </v>
      </c>
    </row>
    <row r="2949" spans="1:24" ht="57.6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371"/>
        <v>42698.715972222228</v>
      </c>
      <c r="K2949">
        <v>1475760567</v>
      </c>
      <c r="L2949" s="10">
        <f t="shared" si="372"/>
        <v>42649.562118055561</v>
      </c>
      <c r="M2949" s="11">
        <f t="shared" si="373"/>
        <v>49.153854166666861</v>
      </c>
      <c r="N2949" t="b">
        <v>0</v>
      </c>
      <c r="O2949" s="9">
        <f t="shared" si="374"/>
        <v>4.2880000000000001E-2</v>
      </c>
      <c r="P2949" s="14">
        <f t="shared" si="375"/>
        <v>82.461538461538467</v>
      </c>
      <c r="Q2949" s="14" t="s">
        <v>8321</v>
      </c>
      <c r="R2949" s="14" t="s">
        <v>8361</v>
      </c>
      <c r="S2949">
        <v>13</v>
      </c>
      <c r="T2949" t="b">
        <v>0</v>
      </c>
      <c r="U2949" t="s">
        <v>8303</v>
      </c>
      <c r="V2949" t="str">
        <f t="shared" si="376"/>
        <v xml:space="preserve"> </v>
      </c>
      <c r="W2949" s="21">
        <f t="shared" si="377"/>
        <v>13</v>
      </c>
      <c r="X2949" s="21" t="str">
        <f t="shared" si="378"/>
        <v xml:space="preserve"> </v>
      </c>
    </row>
    <row r="2950" spans="1:24" ht="57.6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371"/>
        <v>42157.649224537032</v>
      </c>
      <c r="K2950">
        <v>1428075293</v>
      </c>
      <c r="L2950" s="10">
        <f t="shared" si="372"/>
        <v>42097.649224537032</v>
      </c>
      <c r="M2950" s="11">
        <f t="shared" si="373"/>
        <v>60</v>
      </c>
      <c r="N2950" t="b">
        <v>0</v>
      </c>
      <c r="O2950" s="9">
        <f t="shared" si="374"/>
        <v>4.8000000000000001E-5</v>
      </c>
      <c r="P2950" s="14">
        <f t="shared" si="375"/>
        <v>2.6666666666666665</v>
      </c>
      <c r="Q2950" s="14" t="s">
        <v>8321</v>
      </c>
      <c r="R2950" s="14" t="s">
        <v>8361</v>
      </c>
      <c r="S2950">
        <v>9</v>
      </c>
      <c r="T2950" t="b">
        <v>0</v>
      </c>
      <c r="U2950" t="s">
        <v>8303</v>
      </c>
      <c r="V2950" t="str">
        <f t="shared" si="376"/>
        <v xml:space="preserve"> </v>
      </c>
      <c r="W2950" s="21">
        <f t="shared" si="377"/>
        <v>9</v>
      </c>
      <c r="X2950" s="21" t="str">
        <f t="shared" si="378"/>
        <v xml:space="preserve"> </v>
      </c>
    </row>
    <row r="2951" spans="1:24" ht="43.2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371"/>
        <v>42327.864780092597</v>
      </c>
      <c r="K2951">
        <v>1445370317</v>
      </c>
      <c r="L2951" s="10">
        <f t="shared" si="372"/>
        <v>42297.823113425926</v>
      </c>
      <c r="M2951" s="11">
        <f t="shared" si="373"/>
        <v>30.041666666671517</v>
      </c>
      <c r="N2951" t="b">
        <v>0</v>
      </c>
      <c r="O2951" s="9">
        <f t="shared" si="374"/>
        <v>2.5000000000000001E-2</v>
      </c>
      <c r="P2951" s="14">
        <f t="shared" si="375"/>
        <v>12.5</v>
      </c>
      <c r="Q2951" s="14" t="s">
        <v>8321</v>
      </c>
      <c r="R2951" s="14" t="s">
        <v>8361</v>
      </c>
      <c r="S2951">
        <v>2</v>
      </c>
      <c r="T2951" t="b">
        <v>0</v>
      </c>
      <c r="U2951" t="s">
        <v>8303</v>
      </c>
      <c r="V2951" t="str">
        <f t="shared" si="376"/>
        <v xml:space="preserve"> </v>
      </c>
      <c r="W2951" s="21">
        <f t="shared" si="377"/>
        <v>2</v>
      </c>
      <c r="X2951" s="21" t="str">
        <f t="shared" si="378"/>
        <v xml:space="preserve"> </v>
      </c>
    </row>
    <row r="2952" spans="1:24" ht="43.2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371"/>
        <v>42392.36518518519</v>
      </c>
      <c r="K2952">
        <v>1450946752</v>
      </c>
      <c r="L2952" s="10">
        <f t="shared" si="372"/>
        <v>42362.36518518519</v>
      </c>
      <c r="M2952" s="11">
        <f t="shared" si="373"/>
        <v>30</v>
      </c>
      <c r="N2952" t="b">
        <v>0</v>
      </c>
      <c r="O2952" s="9">
        <f t="shared" si="374"/>
        <v>0</v>
      </c>
      <c r="P2952" s="14">
        <f t="shared" si="375"/>
        <v>0</v>
      </c>
      <c r="Q2952" s="14" t="s">
        <v>8321</v>
      </c>
      <c r="R2952" s="14" t="s">
        <v>8361</v>
      </c>
      <c r="S2952">
        <v>0</v>
      </c>
      <c r="T2952" t="b">
        <v>0</v>
      </c>
      <c r="U2952" t="s">
        <v>8303</v>
      </c>
      <c r="V2952" t="str">
        <f t="shared" si="376"/>
        <v xml:space="preserve"> </v>
      </c>
      <c r="W2952" s="21">
        <f t="shared" si="377"/>
        <v>0</v>
      </c>
      <c r="X2952" s="21" t="str">
        <f t="shared" si="378"/>
        <v xml:space="preserve"> </v>
      </c>
    </row>
    <row r="2953" spans="1:24" ht="57.6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371"/>
        <v>41917.802928240737</v>
      </c>
      <c r="K2953">
        <v>1408648573</v>
      </c>
      <c r="L2953" s="10">
        <f t="shared" si="372"/>
        <v>41872.802928240737</v>
      </c>
      <c r="M2953" s="11">
        <f t="shared" si="373"/>
        <v>45</v>
      </c>
      <c r="N2953" t="b">
        <v>0</v>
      </c>
      <c r="O2953" s="9">
        <f t="shared" si="374"/>
        <v>2.1919999999999999E-2</v>
      </c>
      <c r="P2953" s="14">
        <f t="shared" si="375"/>
        <v>18.896551724137932</v>
      </c>
      <c r="Q2953" s="14" t="s">
        <v>8321</v>
      </c>
      <c r="R2953" s="14" t="s">
        <v>8361</v>
      </c>
      <c r="S2953">
        <v>58</v>
      </c>
      <c r="T2953" t="b">
        <v>0</v>
      </c>
      <c r="U2953" t="s">
        <v>8303</v>
      </c>
      <c r="V2953" t="str">
        <f t="shared" si="376"/>
        <v xml:space="preserve"> </v>
      </c>
      <c r="W2953" s="21" t="str">
        <f t="shared" si="377"/>
        <v xml:space="preserve"> </v>
      </c>
      <c r="X2953" s="21">
        <f t="shared" si="378"/>
        <v>58</v>
      </c>
    </row>
    <row r="2954" spans="1:24" ht="43.2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371"/>
        <v>42660.166666666672</v>
      </c>
      <c r="K2954">
        <v>1473957239</v>
      </c>
      <c r="L2954" s="10">
        <f t="shared" si="372"/>
        <v>42628.690266203703</v>
      </c>
      <c r="M2954" s="11">
        <f t="shared" si="373"/>
        <v>31.476400462968741</v>
      </c>
      <c r="N2954" t="b">
        <v>0</v>
      </c>
      <c r="O2954" s="9">
        <f t="shared" si="374"/>
        <v>8.0250000000000002E-2</v>
      </c>
      <c r="P2954" s="14">
        <f t="shared" si="375"/>
        <v>200.625</v>
      </c>
      <c r="Q2954" s="14" t="s">
        <v>8321</v>
      </c>
      <c r="R2954" s="14" t="s">
        <v>8361</v>
      </c>
      <c r="S2954">
        <v>8</v>
      </c>
      <c r="T2954" t="b">
        <v>0</v>
      </c>
      <c r="U2954" t="s">
        <v>8303</v>
      </c>
      <c r="V2954" t="str">
        <f t="shared" si="376"/>
        <v xml:space="preserve"> </v>
      </c>
      <c r="W2954" s="21" t="str">
        <f t="shared" si="377"/>
        <v xml:space="preserve"> </v>
      </c>
      <c r="X2954" s="21">
        <f t="shared" si="378"/>
        <v>8</v>
      </c>
    </row>
    <row r="2955" spans="1:24" ht="43.2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371"/>
        <v>42285.791909722218</v>
      </c>
      <c r="K2955">
        <v>1441738821</v>
      </c>
      <c r="L2955" s="10">
        <f t="shared" si="372"/>
        <v>42255.791909722218</v>
      </c>
      <c r="M2955" s="11">
        <f t="shared" si="373"/>
        <v>30</v>
      </c>
      <c r="N2955" t="b">
        <v>0</v>
      </c>
      <c r="O2955" s="9">
        <f t="shared" si="374"/>
        <v>1.5125E-3</v>
      </c>
      <c r="P2955" s="14">
        <f t="shared" si="375"/>
        <v>201.66666666666666</v>
      </c>
      <c r="Q2955" s="14" t="s">
        <v>8321</v>
      </c>
      <c r="R2955" s="14" t="s">
        <v>8361</v>
      </c>
      <c r="S2955">
        <v>3</v>
      </c>
      <c r="T2955" t="b">
        <v>0</v>
      </c>
      <c r="U2955" t="s">
        <v>8303</v>
      </c>
      <c r="V2955" t="str">
        <f t="shared" si="376"/>
        <v xml:space="preserve"> </v>
      </c>
      <c r="W2955" s="21" t="str">
        <f t="shared" si="377"/>
        <v xml:space="preserve"> </v>
      </c>
      <c r="X2955" s="21">
        <f t="shared" si="378"/>
        <v>3</v>
      </c>
    </row>
    <row r="2956" spans="1:24" ht="43.2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371"/>
        <v>42810.541701388895</v>
      </c>
      <c r="K2956">
        <v>1487944803</v>
      </c>
      <c r="L2956" s="10">
        <f t="shared" si="372"/>
        <v>42790.583368055552</v>
      </c>
      <c r="M2956" s="11">
        <f t="shared" si="373"/>
        <v>19.958333333343035</v>
      </c>
      <c r="N2956" t="b">
        <v>0</v>
      </c>
      <c r="O2956" s="9">
        <f t="shared" si="374"/>
        <v>0</v>
      </c>
      <c r="P2956" s="14">
        <f t="shared" si="375"/>
        <v>0</v>
      </c>
      <c r="Q2956" s="14" t="s">
        <v>8321</v>
      </c>
      <c r="R2956" s="14" t="s">
        <v>8361</v>
      </c>
      <c r="S2956">
        <v>0</v>
      </c>
      <c r="T2956" t="b">
        <v>0</v>
      </c>
      <c r="U2956" t="s">
        <v>8303</v>
      </c>
      <c r="V2956" t="str">
        <f t="shared" si="376"/>
        <v xml:space="preserve"> </v>
      </c>
      <c r="W2956" s="21" t="str">
        <f t="shared" si="377"/>
        <v xml:space="preserve"> </v>
      </c>
      <c r="X2956" s="21">
        <f t="shared" si="378"/>
        <v>0</v>
      </c>
    </row>
    <row r="2957" spans="1:24" ht="28.8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371"/>
        <v>42171.741307870368</v>
      </c>
      <c r="K2957">
        <v>1431884849</v>
      </c>
      <c r="L2957" s="10">
        <f t="shared" si="372"/>
        <v>42141.741307870368</v>
      </c>
      <c r="M2957" s="11">
        <f t="shared" si="373"/>
        <v>30</v>
      </c>
      <c r="N2957" t="b">
        <v>0</v>
      </c>
      <c r="O2957" s="9">
        <f t="shared" si="374"/>
        <v>0.59583333333333333</v>
      </c>
      <c r="P2957" s="14">
        <f t="shared" si="375"/>
        <v>65</v>
      </c>
      <c r="Q2957" s="14" t="s">
        <v>8321</v>
      </c>
      <c r="R2957" s="14" t="s">
        <v>8361</v>
      </c>
      <c r="S2957">
        <v>11</v>
      </c>
      <c r="T2957" t="b">
        <v>0</v>
      </c>
      <c r="U2957" t="s">
        <v>8303</v>
      </c>
      <c r="V2957" t="str">
        <f t="shared" si="376"/>
        <v xml:space="preserve"> </v>
      </c>
      <c r="W2957" s="21" t="str">
        <f t="shared" si="377"/>
        <v xml:space="preserve"> </v>
      </c>
      <c r="X2957" s="21">
        <f t="shared" si="378"/>
        <v>11</v>
      </c>
    </row>
    <row r="2958" spans="1:24" ht="43.2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371"/>
        <v>42494.958912037036</v>
      </c>
      <c r="K2958">
        <v>1459810850</v>
      </c>
      <c r="L2958" s="10">
        <f t="shared" si="372"/>
        <v>42464.958912037036</v>
      </c>
      <c r="M2958" s="11">
        <f t="shared" si="373"/>
        <v>30</v>
      </c>
      <c r="N2958" t="b">
        <v>0</v>
      </c>
      <c r="O2958" s="9">
        <f t="shared" si="374"/>
        <v>0.16734177215189874</v>
      </c>
      <c r="P2958" s="14">
        <f t="shared" si="375"/>
        <v>66.099999999999994</v>
      </c>
      <c r="Q2958" s="14" t="s">
        <v>8321</v>
      </c>
      <c r="R2958" s="14" t="s">
        <v>8361</v>
      </c>
      <c r="S2958">
        <v>20</v>
      </c>
      <c r="T2958" t="b">
        <v>0</v>
      </c>
      <c r="U2958" t="s">
        <v>8303</v>
      </c>
      <c r="V2958" t="str">
        <f t="shared" si="376"/>
        <v xml:space="preserve"> </v>
      </c>
      <c r="W2958" s="21" t="str">
        <f t="shared" si="377"/>
        <v xml:space="preserve"> </v>
      </c>
      <c r="X2958" s="21">
        <f t="shared" si="378"/>
        <v>20</v>
      </c>
    </row>
    <row r="2959" spans="1:24" ht="43.2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371"/>
        <v>42090.969583333332</v>
      </c>
      <c r="K2959">
        <v>1422317772</v>
      </c>
      <c r="L2959" s="10">
        <f t="shared" si="372"/>
        <v>42031.011249999996</v>
      </c>
      <c r="M2959" s="11">
        <f t="shared" si="373"/>
        <v>59.958333333335759</v>
      </c>
      <c r="N2959" t="b">
        <v>0</v>
      </c>
      <c r="O2959" s="9">
        <f t="shared" si="374"/>
        <v>1.8666666666666668E-2</v>
      </c>
      <c r="P2959" s="14">
        <f t="shared" si="375"/>
        <v>93.333333333333329</v>
      </c>
      <c r="Q2959" s="14" t="s">
        <v>8321</v>
      </c>
      <c r="R2959" s="14" t="s">
        <v>8361</v>
      </c>
      <c r="S2959">
        <v>3</v>
      </c>
      <c r="T2959" t="b">
        <v>0</v>
      </c>
      <c r="U2959" t="s">
        <v>8303</v>
      </c>
      <c r="V2959" t="str">
        <f t="shared" si="376"/>
        <v xml:space="preserve"> </v>
      </c>
      <c r="W2959" s="21" t="str">
        <f t="shared" si="377"/>
        <v xml:space="preserve"> </v>
      </c>
      <c r="X2959" s="21">
        <f t="shared" si="378"/>
        <v>3</v>
      </c>
    </row>
    <row r="2960" spans="1:24" ht="43.2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371"/>
        <v>42498.73746527778</v>
      </c>
      <c r="K2960">
        <v>1457548917</v>
      </c>
      <c r="L2960" s="10">
        <f t="shared" si="372"/>
        <v>42438.779131944444</v>
      </c>
      <c r="M2960" s="11">
        <f t="shared" si="373"/>
        <v>59.958333333335759</v>
      </c>
      <c r="N2960" t="b">
        <v>0</v>
      </c>
      <c r="O2960" s="9">
        <f t="shared" si="374"/>
        <v>0</v>
      </c>
      <c r="P2960" s="14">
        <f t="shared" si="375"/>
        <v>0</v>
      </c>
      <c r="Q2960" s="14" t="s">
        <v>8321</v>
      </c>
      <c r="R2960" s="14" t="s">
        <v>8361</v>
      </c>
      <c r="S2960">
        <v>0</v>
      </c>
      <c r="T2960" t="b">
        <v>0</v>
      </c>
      <c r="U2960" t="s">
        <v>8303</v>
      </c>
      <c r="V2960" t="str">
        <f t="shared" si="376"/>
        <v xml:space="preserve"> </v>
      </c>
      <c r="W2960" s="21" t="str">
        <f t="shared" si="377"/>
        <v xml:space="preserve"> </v>
      </c>
      <c r="X2960" s="21">
        <f t="shared" si="378"/>
        <v>0</v>
      </c>
    </row>
    <row r="2961" spans="1:24" ht="43.2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371"/>
        <v>42528.008391203708</v>
      </c>
      <c r="K2961">
        <v>1462666325</v>
      </c>
      <c r="L2961" s="10">
        <f t="shared" si="372"/>
        <v>42498.008391203708</v>
      </c>
      <c r="M2961" s="11">
        <f t="shared" si="373"/>
        <v>30</v>
      </c>
      <c r="N2961" t="b">
        <v>0</v>
      </c>
      <c r="O2961" s="9">
        <f t="shared" si="374"/>
        <v>0</v>
      </c>
      <c r="P2961" s="14">
        <f t="shared" si="375"/>
        <v>0</v>
      </c>
      <c r="Q2961" s="14" t="s">
        <v>8321</v>
      </c>
      <c r="R2961" s="14" t="s">
        <v>8361</v>
      </c>
      <c r="S2961">
        <v>0</v>
      </c>
      <c r="T2961" t="b">
        <v>0</v>
      </c>
      <c r="U2961" t="s">
        <v>8303</v>
      </c>
      <c r="V2961" t="str">
        <f t="shared" si="376"/>
        <v xml:space="preserve"> </v>
      </c>
      <c r="W2961" s="21" t="str">
        <f t="shared" si="377"/>
        <v xml:space="preserve"> </v>
      </c>
      <c r="X2961" s="21">
        <f t="shared" si="378"/>
        <v>0</v>
      </c>
    </row>
    <row r="2962" spans="1:24" ht="43.2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371"/>
        <v>41893.757210648146</v>
      </c>
      <c r="K2962">
        <v>1407867023</v>
      </c>
      <c r="L2962" s="10">
        <f t="shared" si="372"/>
        <v>41863.757210648146</v>
      </c>
      <c r="M2962" s="11">
        <f t="shared" si="373"/>
        <v>30</v>
      </c>
      <c r="N2962" t="b">
        <v>0</v>
      </c>
      <c r="O2962" s="9">
        <f t="shared" si="374"/>
        <v>0</v>
      </c>
      <c r="P2962" s="14">
        <f t="shared" si="375"/>
        <v>0</v>
      </c>
      <c r="Q2962" s="14" t="s">
        <v>8321</v>
      </c>
      <c r="R2962" s="14" t="s">
        <v>8361</v>
      </c>
      <c r="S2962">
        <v>0</v>
      </c>
      <c r="T2962" t="b">
        <v>0</v>
      </c>
      <c r="U2962" t="s">
        <v>8303</v>
      </c>
      <c r="V2962" t="str">
        <f t="shared" si="376"/>
        <v xml:space="preserve"> </v>
      </c>
      <c r="W2962" s="21" t="str">
        <f t="shared" si="377"/>
        <v xml:space="preserve"> </v>
      </c>
      <c r="X2962" s="21">
        <f t="shared" si="378"/>
        <v>0</v>
      </c>
    </row>
    <row r="2963" spans="1:24" ht="43.2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371"/>
        <v>42089.166666666672</v>
      </c>
      <c r="K2963">
        <v>1424927159</v>
      </c>
      <c r="L2963" s="10">
        <f t="shared" si="372"/>
        <v>42061.212488425925</v>
      </c>
      <c r="M2963" s="11">
        <f t="shared" si="373"/>
        <v>27.954178240746842</v>
      </c>
      <c r="N2963" t="b">
        <v>0</v>
      </c>
      <c r="O2963" s="9">
        <f t="shared" si="374"/>
        <v>1.0962000000000001</v>
      </c>
      <c r="P2963" s="14">
        <f t="shared" si="375"/>
        <v>50.75</v>
      </c>
      <c r="Q2963" s="14" t="s">
        <v>8321</v>
      </c>
      <c r="R2963" s="14" t="s">
        <v>8322</v>
      </c>
      <c r="S2963">
        <v>108</v>
      </c>
      <c r="T2963" t="b">
        <v>1</v>
      </c>
      <c r="U2963" t="s">
        <v>8271</v>
      </c>
      <c r="V2963">
        <f t="shared" si="376"/>
        <v>108</v>
      </c>
      <c r="W2963" s="21" t="str">
        <f t="shared" si="377"/>
        <v xml:space="preserve"> </v>
      </c>
      <c r="X2963" s="21" t="str">
        <f t="shared" si="378"/>
        <v xml:space="preserve"> </v>
      </c>
    </row>
    <row r="2964" spans="1:24" ht="43.2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371"/>
        <v>42064.290972222225</v>
      </c>
      <c r="K2964">
        <v>1422769906</v>
      </c>
      <c r="L2964" s="10">
        <f t="shared" si="372"/>
        <v>42036.24428240741</v>
      </c>
      <c r="M2964" s="11">
        <f t="shared" si="373"/>
        <v>28.046689814815181</v>
      </c>
      <c r="N2964" t="b">
        <v>0</v>
      </c>
      <c r="O2964" s="9">
        <f t="shared" si="374"/>
        <v>1.218</v>
      </c>
      <c r="P2964" s="14">
        <f t="shared" si="375"/>
        <v>60.9</v>
      </c>
      <c r="Q2964" s="14" t="s">
        <v>8321</v>
      </c>
      <c r="R2964" s="14" t="s">
        <v>8322</v>
      </c>
      <c r="S2964">
        <v>20</v>
      </c>
      <c r="T2964" t="b">
        <v>1</v>
      </c>
      <c r="U2964" t="s">
        <v>8271</v>
      </c>
      <c r="V2964">
        <f t="shared" si="376"/>
        <v>20</v>
      </c>
      <c r="W2964" s="21" t="str">
        <f t="shared" si="377"/>
        <v xml:space="preserve"> </v>
      </c>
      <c r="X2964" s="21" t="str">
        <f t="shared" si="378"/>
        <v xml:space="preserve"> </v>
      </c>
    </row>
    <row r="2965" spans="1:24" ht="57.6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371"/>
        <v>42187.470185185186</v>
      </c>
      <c r="K2965">
        <v>1433243824</v>
      </c>
      <c r="L2965" s="10">
        <f t="shared" si="372"/>
        <v>42157.470185185186</v>
      </c>
      <c r="M2965" s="11">
        <f t="shared" si="373"/>
        <v>30</v>
      </c>
      <c r="N2965" t="b">
        <v>0</v>
      </c>
      <c r="O2965" s="9">
        <f t="shared" si="374"/>
        <v>1.0685</v>
      </c>
      <c r="P2965" s="14">
        <f t="shared" si="375"/>
        <v>109.03061224489795</v>
      </c>
      <c r="Q2965" s="14" t="s">
        <v>8321</v>
      </c>
      <c r="R2965" s="14" t="s">
        <v>8322</v>
      </c>
      <c r="S2965">
        <v>98</v>
      </c>
      <c r="T2965" t="b">
        <v>1</v>
      </c>
      <c r="U2965" t="s">
        <v>8271</v>
      </c>
      <c r="V2965">
        <f t="shared" si="376"/>
        <v>98</v>
      </c>
      <c r="W2965" s="21" t="str">
        <f t="shared" si="377"/>
        <v xml:space="preserve"> </v>
      </c>
      <c r="X2965" s="21" t="str">
        <f t="shared" si="378"/>
        <v xml:space="preserve"> </v>
      </c>
    </row>
    <row r="2966" spans="1:24" ht="43.2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371"/>
        <v>41857.897222222222</v>
      </c>
      <c r="K2966">
        <v>1404769819</v>
      </c>
      <c r="L2966" s="10">
        <f t="shared" si="372"/>
        <v>41827.909942129627</v>
      </c>
      <c r="M2966" s="11">
        <f t="shared" si="373"/>
        <v>29.987280092595029</v>
      </c>
      <c r="N2966" t="b">
        <v>0</v>
      </c>
      <c r="O2966" s="9">
        <f t="shared" si="374"/>
        <v>1.0071379999999999</v>
      </c>
      <c r="P2966" s="14">
        <f t="shared" si="375"/>
        <v>25.692295918367346</v>
      </c>
      <c r="Q2966" s="14" t="s">
        <v>8321</v>
      </c>
      <c r="R2966" s="14" t="s">
        <v>8322</v>
      </c>
      <c r="S2966">
        <v>196</v>
      </c>
      <c r="T2966" t="b">
        <v>1</v>
      </c>
      <c r="U2966" t="s">
        <v>8271</v>
      </c>
      <c r="V2966">
        <f t="shared" si="376"/>
        <v>196</v>
      </c>
      <c r="W2966" s="21" t="str">
        <f t="shared" si="377"/>
        <v xml:space="preserve"> </v>
      </c>
      <c r="X2966" s="21" t="str">
        <f t="shared" si="378"/>
        <v xml:space="preserve"> </v>
      </c>
    </row>
    <row r="2967" spans="1:24" ht="57.6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371"/>
        <v>42192.729548611111</v>
      </c>
      <c r="K2967">
        <v>1433698233</v>
      </c>
      <c r="L2967" s="10">
        <f t="shared" si="372"/>
        <v>42162.729548611111</v>
      </c>
      <c r="M2967" s="11">
        <f t="shared" si="373"/>
        <v>30</v>
      </c>
      <c r="N2967" t="b">
        <v>0</v>
      </c>
      <c r="O2967" s="9">
        <f t="shared" si="374"/>
        <v>1.0900000000000001</v>
      </c>
      <c r="P2967" s="14">
        <f t="shared" si="375"/>
        <v>41.92307692307692</v>
      </c>
      <c r="Q2967" s="14" t="s">
        <v>8321</v>
      </c>
      <c r="R2967" s="14" t="s">
        <v>8322</v>
      </c>
      <c r="S2967">
        <v>39</v>
      </c>
      <c r="T2967" t="b">
        <v>1</v>
      </c>
      <c r="U2967" t="s">
        <v>8271</v>
      </c>
      <c r="V2967">
        <f t="shared" si="376"/>
        <v>39</v>
      </c>
      <c r="W2967" s="21" t="str">
        <f t="shared" si="377"/>
        <v xml:space="preserve"> </v>
      </c>
      <c r="X2967" s="21" t="str">
        <f t="shared" si="378"/>
        <v xml:space="preserve"> </v>
      </c>
    </row>
    <row r="2968" spans="1:24" ht="43.2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371"/>
        <v>42263.738564814819</v>
      </c>
      <c r="K2968">
        <v>1439833412</v>
      </c>
      <c r="L2968" s="10">
        <f t="shared" si="372"/>
        <v>42233.738564814819</v>
      </c>
      <c r="M2968" s="11">
        <f t="shared" si="373"/>
        <v>30</v>
      </c>
      <c r="N2968" t="b">
        <v>0</v>
      </c>
      <c r="O2968" s="9">
        <f t="shared" si="374"/>
        <v>1.1363000000000001</v>
      </c>
      <c r="P2968" s="14">
        <f t="shared" si="375"/>
        <v>88.7734375</v>
      </c>
      <c r="Q2968" s="14" t="s">
        <v>8321</v>
      </c>
      <c r="R2968" s="14" t="s">
        <v>8322</v>
      </c>
      <c r="S2968">
        <v>128</v>
      </c>
      <c r="T2968" t="b">
        <v>1</v>
      </c>
      <c r="U2968" t="s">
        <v>8271</v>
      </c>
      <c r="V2968">
        <f t="shared" si="376"/>
        <v>128</v>
      </c>
      <c r="W2968" s="21" t="str">
        <f t="shared" si="377"/>
        <v xml:space="preserve"> </v>
      </c>
      <c r="X2968" s="21" t="str">
        <f t="shared" si="378"/>
        <v xml:space="preserve"> </v>
      </c>
    </row>
    <row r="2969" spans="1:24" ht="43.2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371"/>
        <v>42072.156157407408</v>
      </c>
      <c r="K2969">
        <v>1423284292</v>
      </c>
      <c r="L2969" s="10">
        <f t="shared" si="372"/>
        <v>42042.197824074072</v>
      </c>
      <c r="M2969" s="11">
        <f t="shared" si="373"/>
        <v>29.958333333335759</v>
      </c>
      <c r="N2969" t="b">
        <v>0</v>
      </c>
      <c r="O2969" s="9">
        <f t="shared" si="374"/>
        <v>1.1392</v>
      </c>
      <c r="P2969" s="14">
        <f t="shared" si="375"/>
        <v>80.225352112676063</v>
      </c>
      <c r="Q2969" s="14" t="s">
        <v>8321</v>
      </c>
      <c r="R2969" s="14" t="s">
        <v>8322</v>
      </c>
      <c r="S2969">
        <v>71</v>
      </c>
      <c r="T2969" t="b">
        <v>1</v>
      </c>
      <c r="U2969" t="s">
        <v>8271</v>
      </c>
      <c r="V2969">
        <f t="shared" si="376"/>
        <v>71</v>
      </c>
      <c r="W2969" s="21" t="str">
        <f t="shared" si="377"/>
        <v xml:space="preserve"> </v>
      </c>
      <c r="X2969" s="21" t="str">
        <f t="shared" si="378"/>
        <v xml:space="preserve"> </v>
      </c>
    </row>
    <row r="2970" spans="1:24" ht="28.8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371"/>
        <v>42599.165972222225</v>
      </c>
      <c r="K2970">
        <v>1470227660</v>
      </c>
      <c r="L2970" s="10">
        <f t="shared" si="372"/>
        <v>42585.523842592593</v>
      </c>
      <c r="M2970" s="11">
        <f t="shared" si="373"/>
        <v>13.642129629632109</v>
      </c>
      <c r="N2970" t="b">
        <v>0</v>
      </c>
      <c r="O2970" s="9">
        <f t="shared" si="374"/>
        <v>1.06</v>
      </c>
      <c r="P2970" s="14">
        <f t="shared" si="375"/>
        <v>78.936170212765958</v>
      </c>
      <c r="Q2970" s="14" t="s">
        <v>8321</v>
      </c>
      <c r="R2970" s="14" t="s">
        <v>8322</v>
      </c>
      <c r="S2970">
        <v>47</v>
      </c>
      <c r="T2970" t="b">
        <v>1</v>
      </c>
      <c r="U2970" t="s">
        <v>8271</v>
      </c>
      <c r="V2970">
        <f t="shared" si="376"/>
        <v>47</v>
      </c>
      <c r="W2970" s="21" t="str">
        <f t="shared" si="377"/>
        <v xml:space="preserve"> </v>
      </c>
      <c r="X2970" s="21" t="str">
        <f t="shared" si="378"/>
        <v xml:space="preserve"> </v>
      </c>
    </row>
    <row r="2971" spans="1:24" ht="43.2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371"/>
        <v>42127.952083333337</v>
      </c>
      <c r="K2971">
        <v>1428087153</v>
      </c>
      <c r="L2971" s="10">
        <f t="shared" si="372"/>
        <v>42097.786493055552</v>
      </c>
      <c r="M2971" s="11">
        <f t="shared" si="373"/>
        <v>30.165590277785668</v>
      </c>
      <c r="N2971" t="b">
        <v>0</v>
      </c>
      <c r="O2971" s="9">
        <f t="shared" si="374"/>
        <v>1.625</v>
      </c>
      <c r="P2971" s="14">
        <f t="shared" si="375"/>
        <v>95.588235294117652</v>
      </c>
      <c r="Q2971" s="14" t="s">
        <v>8321</v>
      </c>
      <c r="R2971" s="14" t="s">
        <v>8322</v>
      </c>
      <c r="S2971">
        <v>17</v>
      </c>
      <c r="T2971" t="b">
        <v>1</v>
      </c>
      <c r="U2971" t="s">
        <v>8271</v>
      </c>
      <c r="V2971">
        <f t="shared" si="376"/>
        <v>17</v>
      </c>
      <c r="W2971" s="21" t="str">
        <f t="shared" si="377"/>
        <v xml:space="preserve"> </v>
      </c>
      <c r="X2971" s="21" t="str">
        <f t="shared" si="378"/>
        <v xml:space="preserve"> </v>
      </c>
    </row>
    <row r="2972" spans="1:24" ht="43.2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371"/>
        <v>41838.669571759259</v>
      </c>
      <c r="K2972">
        <v>1403107451</v>
      </c>
      <c r="L2972" s="10">
        <f t="shared" si="372"/>
        <v>41808.669571759259</v>
      </c>
      <c r="M2972" s="11">
        <f t="shared" si="373"/>
        <v>30</v>
      </c>
      <c r="N2972" t="b">
        <v>0</v>
      </c>
      <c r="O2972" s="9">
        <f t="shared" si="374"/>
        <v>1.06</v>
      </c>
      <c r="P2972" s="14">
        <f t="shared" si="375"/>
        <v>69.890109890109883</v>
      </c>
      <c r="Q2972" s="14" t="s">
        <v>8321</v>
      </c>
      <c r="R2972" s="14" t="s">
        <v>8322</v>
      </c>
      <c r="S2972">
        <v>91</v>
      </c>
      <c r="T2972" t="b">
        <v>1</v>
      </c>
      <c r="U2972" t="s">
        <v>8271</v>
      </c>
      <c r="V2972">
        <f t="shared" si="376"/>
        <v>91</v>
      </c>
      <c r="W2972" s="21" t="str">
        <f t="shared" si="377"/>
        <v xml:space="preserve"> </v>
      </c>
      <c r="X2972" s="21" t="str">
        <f t="shared" si="378"/>
        <v xml:space="preserve"> </v>
      </c>
    </row>
    <row r="2973" spans="1:24" ht="43.2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371"/>
        <v>41882.658310185187</v>
      </c>
      <c r="K2973">
        <v>1406908078</v>
      </c>
      <c r="L2973" s="10">
        <f t="shared" si="372"/>
        <v>41852.658310185187</v>
      </c>
      <c r="M2973" s="11">
        <f t="shared" si="373"/>
        <v>30</v>
      </c>
      <c r="N2973" t="b">
        <v>0</v>
      </c>
      <c r="O2973" s="9">
        <f t="shared" si="374"/>
        <v>1.0015624999999999</v>
      </c>
      <c r="P2973" s="14">
        <f t="shared" si="375"/>
        <v>74.534883720930239</v>
      </c>
      <c r="Q2973" s="14" t="s">
        <v>8321</v>
      </c>
      <c r="R2973" s="14" t="s">
        <v>8322</v>
      </c>
      <c r="S2973">
        <v>43</v>
      </c>
      <c r="T2973" t="b">
        <v>1</v>
      </c>
      <c r="U2973" t="s">
        <v>8271</v>
      </c>
      <c r="V2973">
        <f t="shared" si="376"/>
        <v>43</v>
      </c>
      <c r="W2973" s="21" t="str">
        <f t="shared" si="377"/>
        <v xml:space="preserve"> </v>
      </c>
      <c r="X2973" s="21" t="str">
        <f t="shared" si="378"/>
        <v xml:space="preserve"> </v>
      </c>
    </row>
    <row r="2974" spans="1:24" ht="28.8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371"/>
        <v>42709.041666666672</v>
      </c>
      <c r="K2974">
        <v>1479609520</v>
      </c>
      <c r="L2974" s="10">
        <f t="shared" si="372"/>
        <v>42694.110185185185</v>
      </c>
      <c r="M2974" s="11">
        <f t="shared" si="373"/>
        <v>14.931481481486117</v>
      </c>
      <c r="N2974" t="b">
        <v>0</v>
      </c>
      <c r="O2974" s="9">
        <f t="shared" si="374"/>
        <v>1.0535000000000001</v>
      </c>
      <c r="P2974" s="14">
        <f t="shared" si="375"/>
        <v>123.94117647058823</v>
      </c>
      <c r="Q2974" s="14" t="s">
        <v>8321</v>
      </c>
      <c r="R2974" s="14" t="s">
        <v>8322</v>
      </c>
      <c r="S2974">
        <v>17</v>
      </c>
      <c r="T2974" t="b">
        <v>1</v>
      </c>
      <c r="U2974" t="s">
        <v>8271</v>
      </c>
      <c r="V2974">
        <f t="shared" si="376"/>
        <v>17</v>
      </c>
      <c r="W2974" s="21" t="str">
        <f t="shared" si="377"/>
        <v xml:space="preserve"> </v>
      </c>
      <c r="X2974" s="21" t="str">
        <f t="shared" si="378"/>
        <v xml:space="preserve"> </v>
      </c>
    </row>
    <row r="2975" spans="1:24" ht="43.2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371"/>
        <v>42370.166666666672</v>
      </c>
      <c r="K2975">
        <v>1449171508</v>
      </c>
      <c r="L2975" s="10">
        <f t="shared" si="372"/>
        <v>42341.818379629629</v>
      </c>
      <c r="M2975" s="11">
        <f t="shared" si="373"/>
        <v>28.34828703704261</v>
      </c>
      <c r="N2975" t="b">
        <v>0</v>
      </c>
      <c r="O2975" s="9">
        <f t="shared" si="374"/>
        <v>1.748</v>
      </c>
      <c r="P2975" s="14">
        <f t="shared" si="375"/>
        <v>264.84848484848487</v>
      </c>
      <c r="Q2975" s="14" t="s">
        <v>8321</v>
      </c>
      <c r="R2975" s="14" t="s">
        <v>8322</v>
      </c>
      <c r="S2975">
        <v>33</v>
      </c>
      <c r="T2975" t="b">
        <v>1</v>
      </c>
      <c r="U2975" t="s">
        <v>8271</v>
      </c>
      <c r="V2975">
        <f t="shared" si="376"/>
        <v>33</v>
      </c>
      <c r="W2975" s="21" t="str">
        <f t="shared" si="377"/>
        <v xml:space="preserve"> </v>
      </c>
      <c r="X2975" s="21" t="str">
        <f t="shared" si="378"/>
        <v xml:space="preserve"> </v>
      </c>
    </row>
    <row r="2976" spans="1:24" ht="57.6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371"/>
        <v>41908.065972222219</v>
      </c>
      <c r="K2976">
        <v>1409275671</v>
      </c>
      <c r="L2976" s="10">
        <f t="shared" si="372"/>
        <v>41880.061006944445</v>
      </c>
      <c r="M2976" s="11">
        <f t="shared" si="373"/>
        <v>28.004965277774318</v>
      </c>
      <c r="N2976" t="b">
        <v>0</v>
      </c>
      <c r="O2976" s="9">
        <f t="shared" si="374"/>
        <v>1.02</v>
      </c>
      <c r="P2976" s="14">
        <f t="shared" si="375"/>
        <v>58.620689655172413</v>
      </c>
      <c r="Q2976" s="14" t="s">
        <v>8321</v>
      </c>
      <c r="R2976" s="14" t="s">
        <v>8322</v>
      </c>
      <c r="S2976">
        <v>87</v>
      </c>
      <c r="T2976" t="b">
        <v>1</v>
      </c>
      <c r="U2976" t="s">
        <v>8271</v>
      </c>
      <c r="V2976">
        <f t="shared" si="376"/>
        <v>87</v>
      </c>
      <c r="W2976" s="21" t="str">
        <f t="shared" si="377"/>
        <v xml:space="preserve"> </v>
      </c>
      <c r="X2976" s="21" t="str">
        <f t="shared" si="378"/>
        <v xml:space="preserve"> </v>
      </c>
    </row>
    <row r="2977" spans="1:24" ht="43.2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371"/>
        <v>41970.125</v>
      </c>
      <c r="K2977">
        <v>1414599886</v>
      </c>
      <c r="L2977" s="10">
        <f t="shared" si="372"/>
        <v>41941.683865740742</v>
      </c>
      <c r="M2977" s="11">
        <f t="shared" si="373"/>
        <v>28.441134259257524</v>
      </c>
      <c r="N2977" t="b">
        <v>0</v>
      </c>
      <c r="O2977" s="9">
        <f t="shared" si="374"/>
        <v>1.00125</v>
      </c>
      <c r="P2977" s="14">
        <f t="shared" si="375"/>
        <v>70.884955752212392</v>
      </c>
      <c r="Q2977" s="14" t="s">
        <v>8321</v>
      </c>
      <c r="R2977" s="14" t="s">
        <v>8322</v>
      </c>
      <c r="S2977">
        <v>113</v>
      </c>
      <c r="T2977" t="b">
        <v>1</v>
      </c>
      <c r="U2977" t="s">
        <v>8271</v>
      </c>
      <c r="V2977">
        <f t="shared" si="376"/>
        <v>113</v>
      </c>
      <c r="W2977" s="21" t="str">
        <f t="shared" si="377"/>
        <v xml:space="preserve"> </v>
      </c>
      <c r="X2977" s="21" t="str">
        <f t="shared" si="378"/>
        <v xml:space="preserve"> </v>
      </c>
    </row>
    <row r="2978" spans="1:24" ht="43.2" x14ac:dyDescent="0.3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371"/>
        <v>42442.5</v>
      </c>
      <c r="K2978">
        <v>1456421530</v>
      </c>
      <c r="L2978" s="10">
        <f t="shared" si="372"/>
        <v>42425.730671296296</v>
      </c>
      <c r="M2978" s="11">
        <f t="shared" si="373"/>
        <v>16.76932870370365</v>
      </c>
      <c r="N2978" t="b">
        <v>0</v>
      </c>
      <c r="O2978" s="9">
        <f t="shared" si="374"/>
        <v>1.7142857142857142</v>
      </c>
      <c r="P2978" s="14">
        <f t="shared" si="375"/>
        <v>8.5714285714285712</v>
      </c>
      <c r="Q2978" s="14" t="s">
        <v>8321</v>
      </c>
      <c r="R2978" s="14" t="s">
        <v>8322</v>
      </c>
      <c r="S2978">
        <v>14</v>
      </c>
      <c r="T2978" t="b">
        <v>1</v>
      </c>
      <c r="U2978" t="s">
        <v>8271</v>
      </c>
      <c r="V2978">
        <f t="shared" si="376"/>
        <v>14</v>
      </c>
      <c r="W2978" s="21" t="str">
        <f t="shared" si="377"/>
        <v xml:space="preserve"> </v>
      </c>
      <c r="X2978" s="21" t="str">
        <f t="shared" si="378"/>
        <v xml:space="preserve"> </v>
      </c>
    </row>
    <row r="2979" spans="1:24" ht="57.6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371"/>
        <v>42086.093055555553</v>
      </c>
      <c r="K2979">
        <v>1421960934</v>
      </c>
      <c r="L2979" s="10">
        <f t="shared" si="372"/>
        <v>42026.88118055556</v>
      </c>
      <c r="M2979" s="11">
        <f t="shared" si="373"/>
        <v>59.211874999993597</v>
      </c>
      <c r="N2979" t="b">
        <v>0</v>
      </c>
      <c r="O2979" s="9">
        <f t="shared" si="374"/>
        <v>1.1356666666666666</v>
      </c>
      <c r="P2979" s="14">
        <f t="shared" si="375"/>
        <v>113.56666666666666</v>
      </c>
      <c r="Q2979" s="14" t="s">
        <v>8321</v>
      </c>
      <c r="R2979" s="14" t="s">
        <v>8322</v>
      </c>
      <c r="S2979">
        <v>30</v>
      </c>
      <c r="T2979" t="b">
        <v>1</v>
      </c>
      <c r="U2979" t="s">
        <v>8271</v>
      </c>
      <c r="V2979">
        <f t="shared" si="376"/>
        <v>30</v>
      </c>
      <c r="W2979" s="21" t="str">
        <f t="shared" si="377"/>
        <v xml:space="preserve"> </v>
      </c>
      <c r="X2979" s="21" t="str">
        <f t="shared" si="378"/>
        <v xml:space="preserve"> </v>
      </c>
    </row>
    <row r="2980" spans="1:24" ht="57.6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371"/>
        <v>41932.249305555553</v>
      </c>
      <c r="K2980">
        <v>1412954547</v>
      </c>
      <c r="L2980" s="10">
        <f t="shared" si="372"/>
        <v>41922.640590277777</v>
      </c>
      <c r="M2980" s="11">
        <f t="shared" si="373"/>
        <v>9.6087152777763549</v>
      </c>
      <c r="N2980" t="b">
        <v>0</v>
      </c>
      <c r="O2980" s="9">
        <f t="shared" si="374"/>
        <v>1.2946666666666666</v>
      </c>
      <c r="P2980" s="14">
        <f t="shared" si="375"/>
        <v>60.6875</v>
      </c>
      <c r="Q2980" s="14" t="s">
        <v>8321</v>
      </c>
      <c r="R2980" s="14" t="s">
        <v>8322</v>
      </c>
      <c r="S2980">
        <v>16</v>
      </c>
      <c r="T2980" t="b">
        <v>1</v>
      </c>
      <c r="U2980" t="s">
        <v>8271</v>
      </c>
      <c r="V2980">
        <f t="shared" si="376"/>
        <v>16</v>
      </c>
      <c r="W2980" s="21" t="str">
        <f t="shared" si="377"/>
        <v xml:space="preserve"> </v>
      </c>
      <c r="X2980" s="21" t="str">
        <f t="shared" si="378"/>
        <v xml:space="preserve"> </v>
      </c>
    </row>
    <row r="2981" spans="1:24" ht="43.2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371"/>
        <v>42010.25</v>
      </c>
      <c r="K2981">
        <v>1419104823</v>
      </c>
      <c r="L2981" s="10">
        <f t="shared" si="372"/>
        <v>41993.824340277773</v>
      </c>
      <c r="M2981" s="11">
        <f t="shared" si="373"/>
        <v>16.425659722226555</v>
      </c>
      <c r="N2981" t="b">
        <v>0</v>
      </c>
      <c r="O2981" s="9">
        <f t="shared" si="374"/>
        <v>1.014</v>
      </c>
      <c r="P2981" s="14">
        <f t="shared" si="375"/>
        <v>110.21739130434783</v>
      </c>
      <c r="Q2981" s="14" t="s">
        <v>8321</v>
      </c>
      <c r="R2981" s="14" t="s">
        <v>8322</v>
      </c>
      <c r="S2981">
        <v>46</v>
      </c>
      <c r="T2981" t="b">
        <v>1</v>
      </c>
      <c r="U2981" t="s">
        <v>8271</v>
      </c>
      <c r="V2981">
        <f t="shared" si="376"/>
        <v>46</v>
      </c>
      <c r="W2981" s="21" t="str">
        <f t="shared" si="377"/>
        <v xml:space="preserve"> </v>
      </c>
      <c r="X2981" s="21" t="str">
        <f t="shared" si="378"/>
        <v xml:space="preserve"> </v>
      </c>
    </row>
    <row r="2982" spans="1:24" ht="43.2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371"/>
        <v>42240.083333333328</v>
      </c>
      <c r="K2982">
        <v>1438639130</v>
      </c>
      <c r="L2982" s="10">
        <f t="shared" si="372"/>
        <v>42219.915856481486</v>
      </c>
      <c r="M2982" s="11">
        <f t="shared" si="373"/>
        <v>20.167476851842366</v>
      </c>
      <c r="N2982" t="b">
        <v>0</v>
      </c>
      <c r="O2982" s="9">
        <f t="shared" si="374"/>
        <v>1.0916666666666666</v>
      </c>
      <c r="P2982" s="14">
        <f t="shared" si="375"/>
        <v>136.45833333333334</v>
      </c>
      <c r="Q2982" s="14" t="s">
        <v>8321</v>
      </c>
      <c r="R2982" s="14" t="s">
        <v>8322</v>
      </c>
      <c r="S2982">
        <v>24</v>
      </c>
      <c r="T2982" t="b">
        <v>1</v>
      </c>
      <c r="U2982" t="s">
        <v>8271</v>
      </c>
      <c r="V2982">
        <f t="shared" si="376"/>
        <v>24</v>
      </c>
      <c r="W2982" s="21" t="str">
        <f t="shared" si="377"/>
        <v xml:space="preserve"> </v>
      </c>
      <c r="X2982" s="21" t="str">
        <f t="shared" si="378"/>
        <v xml:space="preserve"> </v>
      </c>
    </row>
    <row r="2983" spans="1:24" ht="57.6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371"/>
        <v>42270.559675925921</v>
      </c>
      <c r="K2983">
        <v>1439126756</v>
      </c>
      <c r="L2983" s="10">
        <f t="shared" si="372"/>
        <v>42225.559675925921</v>
      </c>
      <c r="M2983" s="11">
        <f t="shared" si="373"/>
        <v>45</v>
      </c>
      <c r="N2983" t="b">
        <v>1</v>
      </c>
      <c r="O2983" s="9">
        <f t="shared" si="374"/>
        <v>1.28925</v>
      </c>
      <c r="P2983" s="14">
        <f t="shared" si="375"/>
        <v>53.164948453608247</v>
      </c>
      <c r="Q2983" s="14" t="s">
        <v>8321</v>
      </c>
      <c r="R2983" s="14" t="s">
        <v>8361</v>
      </c>
      <c r="S2983">
        <v>97</v>
      </c>
      <c r="T2983" t="b">
        <v>1</v>
      </c>
      <c r="U2983" t="s">
        <v>8303</v>
      </c>
      <c r="V2983">
        <f t="shared" si="376"/>
        <v>97</v>
      </c>
      <c r="W2983" s="21" t="str">
        <f t="shared" si="377"/>
        <v xml:space="preserve"> </v>
      </c>
      <c r="X2983" s="21" t="str">
        <f t="shared" si="378"/>
        <v xml:space="preserve"> </v>
      </c>
    </row>
    <row r="2984" spans="1:24" ht="28.8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371"/>
        <v>42411.686840277776</v>
      </c>
      <c r="K2984">
        <v>1452616143</v>
      </c>
      <c r="L2984" s="10">
        <f t="shared" si="372"/>
        <v>42381.686840277776</v>
      </c>
      <c r="M2984" s="11">
        <f t="shared" si="373"/>
        <v>30</v>
      </c>
      <c r="N2984" t="b">
        <v>1</v>
      </c>
      <c r="O2984" s="9">
        <f t="shared" si="374"/>
        <v>1.0206</v>
      </c>
      <c r="P2984" s="14">
        <f t="shared" si="375"/>
        <v>86.491525423728817</v>
      </c>
      <c r="Q2984" s="14" t="s">
        <v>8321</v>
      </c>
      <c r="R2984" s="14" t="s">
        <v>8361</v>
      </c>
      <c r="S2984">
        <v>59</v>
      </c>
      <c r="T2984" t="b">
        <v>1</v>
      </c>
      <c r="U2984" t="s">
        <v>8303</v>
      </c>
      <c r="V2984">
        <f t="shared" si="376"/>
        <v>59</v>
      </c>
      <c r="W2984" s="21" t="str">
        <f t="shared" si="377"/>
        <v xml:space="preserve"> </v>
      </c>
      <c r="X2984" s="21" t="str">
        <f t="shared" si="378"/>
        <v xml:space="preserve"> </v>
      </c>
    </row>
    <row r="2985" spans="1:24" ht="43.2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371"/>
        <v>41954.674027777779</v>
      </c>
      <c r="K2985">
        <v>1410534636</v>
      </c>
      <c r="L2985" s="10">
        <f t="shared" si="372"/>
        <v>41894.632361111115</v>
      </c>
      <c r="M2985" s="11">
        <f t="shared" si="373"/>
        <v>60.041666666664241</v>
      </c>
      <c r="N2985" t="b">
        <v>1</v>
      </c>
      <c r="O2985" s="9">
        <f t="shared" si="374"/>
        <v>1.465395775862069</v>
      </c>
      <c r="P2985" s="14">
        <f t="shared" si="375"/>
        <v>155.23827397260274</v>
      </c>
      <c r="Q2985" s="14" t="s">
        <v>8321</v>
      </c>
      <c r="R2985" s="14" t="s">
        <v>8361</v>
      </c>
      <c r="S2985">
        <v>1095</v>
      </c>
      <c r="T2985" t="b">
        <v>1</v>
      </c>
      <c r="U2985" t="s">
        <v>8303</v>
      </c>
      <c r="V2985">
        <f t="shared" si="376"/>
        <v>1095</v>
      </c>
      <c r="W2985" s="21" t="str">
        <f t="shared" si="377"/>
        <v xml:space="preserve"> </v>
      </c>
      <c r="X2985" s="21" t="str">
        <f t="shared" si="378"/>
        <v xml:space="preserve"> </v>
      </c>
    </row>
    <row r="2986" spans="1:24" ht="57.6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371"/>
        <v>42606.278715277775</v>
      </c>
      <c r="K2986">
        <v>1469428881</v>
      </c>
      <c r="L2986" s="10">
        <f t="shared" si="372"/>
        <v>42576.278715277775</v>
      </c>
      <c r="M2986" s="11">
        <f t="shared" si="373"/>
        <v>30</v>
      </c>
      <c r="N2986" t="b">
        <v>1</v>
      </c>
      <c r="O2986" s="9">
        <f t="shared" si="374"/>
        <v>1.00352</v>
      </c>
      <c r="P2986" s="14">
        <f t="shared" si="375"/>
        <v>115.08256880733946</v>
      </c>
      <c r="Q2986" s="14" t="s">
        <v>8321</v>
      </c>
      <c r="R2986" s="14" t="s">
        <v>8361</v>
      </c>
      <c r="S2986">
        <v>218</v>
      </c>
      <c r="T2986" t="b">
        <v>1</v>
      </c>
      <c r="U2986" t="s">
        <v>8303</v>
      </c>
      <c r="V2986">
        <f t="shared" si="376"/>
        <v>218</v>
      </c>
      <c r="W2986" s="21" t="str">
        <f t="shared" si="377"/>
        <v xml:space="preserve"> </v>
      </c>
      <c r="X2986" s="21" t="str">
        <f t="shared" si="378"/>
        <v xml:space="preserve"> </v>
      </c>
    </row>
    <row r="2987" spans="1:24" ht="57.6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371"/>
        <v>42674.166666666672</v>
      </c>
      <c r="K2987">
        <v>1476228128</v>
      </c>
      <c r="L2987" s="10">
        <f t="shared" si="372"/>
        <v>42654.973703703698</v>
      </c>
      <c r="M2987" s="11">
        <f t="shared" si="373"/>
        <v>19.192962962973979</v>
      </c>
      <c r="N2987" t="b">
        <v>0</v>
      </c>
      <c r="O2987" s="9">
        <f t="shared" si="374"/>
        <v>1.2164999999999999</v>
      </c>
      <c r="P2987" s="14">
        <f t="shared" si="375"/>
        <v>109.5945945945946</v>
      </c>
      <c r="Q2987" s="14" t="s">
        <v>8321</v>
      </c>
      <c r="R2987" s="14" t="s">
        <v>8361</v>
      </c>
      <c r="S2987">
        <v>111</v>
      </c>
      <c r="T2987" t="b">
        <v>1</v>
      </c>
      <c r="U2987" t="s">
        <v>8303</v>
      </c>
      <c r="V2987">
        <f t="shared" si="376"/>
        <v>111</v>
      </c>
      <c r="W2987" s="21" t="str">
        <f t="shared" si="377"/>
        <v xml:space="preserve"> </v>
      </c>
      <c r="X2987" s="21" t="str">
        <f t="shared" si="378"/>
        <v xml:space="preserve"> </v>
      </c>
    </row>
    <row r="2988" spans="1:24" ht="43.2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371"/>
        <v>42491.458402777775</v>
      </c>
      <c r="K2988">
        <v>1456920006</v>
      </c>
      <c r="L2988" s="10">
        <f t="shared" si="372"/>
        <v>42431.500069444446</v>
      </c>
      <c r="M2988" s="11">
        <f t="shared" si="373"/>
        <v>59.958333333328483</v>
      </c>
      <c r="N2988" t="b">
        <v>0</v>
      </c>
      <c r="O2988" s="9">
        <f t="shared" si="374"/>
        <v>1.0549999999999999</v>
      </c>
      <c r="P2988" s="14">
        <f t="shared" si="375"/>
        <v>45.214285714285715</v>
      </c>
      <c r="Q2988" s="14" t="s">
        <v>8321</v>
      </c>
      <c r="R2988" s="14" t="s">
        <v>8361</v>
      </c>
      <c r="S2988">
        <v>56</v>
      </c>
      <c r="T2988" t="b">
        <v>1</v>
      </c>
      <c r="U2988" t="s">
        <v>8303</v>
      </c>
      <c r="V2988">
        <f t="shared" si="376"/>
        <v>56</v>
      </c>
      <c r="W2988" s="21" t="str">
        <f t="shared" si="377"/>
        <v xml:space="preserve"> </v>
      </c>
      <c r="X2988" s="21" t="str">
        <f t="shared" si="378"/>
        <v xml:space="preserve"> </v>
      </c>
    </row>
    <row r="2989" spans="1:24" ht="57.6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371"/>
        <v>42656</v>
      </c>
      <c r="K2989">
        <v>1473837751</v>
      </c>
      <c r="L2989" s="10">
        <f t="shared" si="372"/>
        <v>42627.307303240741</v>
      </c>
      <c r="M2989" s="11">
        <f t="shared" si="373"/>
        <v>28.692696759258979</v>
      </c>
      <c r="N2989" t="b">
        <v>0</v>
      </c>
      <c r="O2989" s="9">
        <f t="shared" si="374"/>
        <v>1.1040080000000001</v>
      </c>
      <c r="P2989" s="14">
        <f t="shared" si="375"/>
        <v>104.15169811320754</v>
      </c>
      <c r="Q2989" s="14" t="s">
        <v>8321</v>
      </c>
      <c r="R2989" s="14" t="s">
        <v>8361</v>
      </c>
      <c r="S2989">
        <v>265</v>
      </c>
      <c r="T2989" t="b">
        <v>1</v>
      </c>
      <c r="U2989" t="s">
        <v>8303</v>
      </c>
      <c r="V2989">
        <f t="shared" si="376"/>
        <v>265</v>
      </c>
      <c r="W2989" s="21" t="str">
        <f t="shared" si="377"/>
        <v xml:space="preserve"> </v>
      </c>
      <c r="X2989" s="21" t="str">
        <f t="shared" si="378"/>
        <v xml:space="preserve"> </v>
      </c>
    </row>
    <row r="2990" spans="1:24" ht="43.2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371"/>
        <v>42541.362048611118</v>
      </c>
      <c r="K2990">
        <v>1463820081</v>
      </c>
      <c r="L2990" s="10">
        <f t="shared" si="372"/>
        <v>42511.362048611118</v>
      </c>
      <c r="M2990" s="11">
        <f t="shared" si="373"/>
        <v>30</v>
      </c>
      <c r="N2990" t="b">
        <v>0</v>
      </c>
      <c r="O2990" s="9">
        <f t="shared" si="374"/>
        <v>1</v>
      </c>
      <c r="P2990" s="14">
        <f t="shared" si="375"/>
        <v>35.714285714285715</v>
      </c>
      <c r="Q2990" s="14" t="s">
        <v>8321</v>
      </c>
      <c r="R2990" s="14" t="s">
        <v>8361</v>
      </c>
      <c r="S2990">
        <v>28</v>
      </c>
      <c r="T2990" t="b">
        <v>1</v>
      </c>
      <c r="U2990" t="s">
        <v>8303</v>
      </c>
      <c r="V2990">
        <f t="shared" si="376"/>
        <v>28</v>
      </c>
      <c r="W2990" s="21" t="str">
        <f t="shared" si="377"/>
        <v xml:space="preserve"> </v>
      </c>
      <c r="X2990" s="21" t="str">
        <f t="shared" si="378"/>
        <v xml:space="preserve"> </v>
      </c>
    </row>
    <row r="2991" spans="1:24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371"/>
        <v>42359.207638888889</v>
      </c>
      <c r="K2991">
        <v>1448756962</v>
      </c>
      <c r="L2991" s="10">
        <f t="shared" si="372"/>
        <v>42337.02039351852</v>
      </c>
      <c r="M2991" s="11">
        <f t="shared" si="373"/>
        <v>22.187245370369055</v>
      </c>
      <c r="N2991" t="b">
        <v>0</v>
      </c>
      <c r="O2991" s="9">
        <f t="shared" si="374"/>
        <v>1.76535</v>
      </c>
      <c r="P2991" s="14">
        <f t="shared" si="375"/>
        <v>96.997252747252745</v>
      </c>
      <c r="Q2991" s="14" t="s">
        <v>8321</v>
      </c>
      <c r="R2991" s="14" t="s">
        <v>8361</v>
      </c>
      <c r="S2991">
        <v>364</v>
      </c>
      <c r="T2991" t="b">
        <v>1</v>
      </c>
      <c r="U2991" t="s">
        <v>8303</v>
      </c>
      <c r="V2991">
        <f t="shared" si="376"/>
        <v>364</v>
      </c>
      <c r="W2991" s="21" t="str">
        <f t="shared" si="377"/>
        <v xml:space="preserve"> </v>
      </c>
      <c r="X2991" s="21" t="str">
        <f t="shared" si="378"/>
        <v xml:space="preserve"> </v>
      </c>
    </row>
    <row r="2992" spans="1:24" ht="43.2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371"/>
        <v>42376.57430555555</v>
      </c>
      <c r="K2992">
        <v>1449150420</v>
      </c>
      <c r="L2992" s="10">
        <f t="shared" si="372"/>
        <v>42341.57430555555</v>
      </c>
      <c r="M2992" s="11">
        <f t="shared" si="373"/>
        <v>35</v>
      </c>
      <c r="N2992" t="b">
        <v>0</v>
      </c>
      <c r="O2992" s="9">
        <f t="shared" si="374"/>
        <v>1</v>
      </c>
      <c r="P2992" s="14">
        <f t="shared" si="375"/>
        <v>370.37037037037038</v>
      </c>
      <c r="Q2992" s="14" t="s">
        <v>8321</v>
      </c>
      <c r="R2992" s="14" t="s">
        <v>8361</v>
      </c>
      <c r="S2992">
        <v>27</v>
      </c>
      <c r="T2992" t="b">
        <v>1</v>
      </c>
      <c r="U2992" t="s">
        <v>8303</v>
      </c>
      <c r="V2992">
        <f t="shared" si="376"/>
        <v>27</v>
      </c>
      <c r="W2992" s="21" t="str">
        <f t="shared" si="377"/>
        <v xml:space="preserve"> </v>
      </c>
      <c r="X2992" s="21" t="str">
        <f t="shared" si="378"/>
        <v xml:space="preserve"> </v>
      </c>
    </row>
    <row r="2993" spans="1:24" ht="43.2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371"/>
        <v>42762.837152777778</v>
      </c>
      <c r="K2993">
        <v>1483646730</v>
      </c>
      <c r="L2993" s="10">
        <f t="shared" si="372"/>
        <v>42740.837152777778</v>
      </c>
      <c r="M2993" s="11">
        <f t="shared" si="373"/>
        <v>22</v>
      </c>
      <c r="N2993" t="b">
        <v>0</v>
      </c>
      <c r="O2993" s="9">
        <f t="shared" si="374"/>
        <v>1.0329411764705883</v>
      </c>
      <c r="P2993" s="14">
        <f t="shared" si="375"/>
        <v>94.408602150537632</v>
      </c>
      <c r="Q2993" s="14" t="s">
        <v>8321</v>
      </c>
      <c r="R2993" s="14" t="s">
        <v>8361</v>
      </c>
      <c r="S2993">
        <v>93</v>
      </c>
      <c r="T2993" t="b">
        <v>1</v>
      </c>
      <c r="U2993" t="s">
        <v>8303</v>
      </c>
      <c r="V2993">
        <f t="shared" si="376"/>
        <v>93</v>
      </c>
      <c r="W2993" s="21" t="str">
        <f t="shared" si="377"/>
        <v xml:space="preserve"> </v>
      </c>
      <c r="X2993" s="21" t="str">
        <f t="shared" si="378"/>
        <v xml:space="preserve"> </v>
      </c>
    </row>
    <row r="2994" spans="1:24" ht="43.2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371"/>
        <v>42652.767476851848</v>
      </c>
      <c r="K2994">
        <v>1473445510</v>
      </c>
      <c r="L2994" s="10">
        <f t="shared" si="372"/>
        <v>42622.767476851848</v>
      </c>
      <c r="M2994" s="11">
        <f t="shared" si="373"/>
        <v>30</v>
      </c>
      <c r="N2994" t="b">
        <v>0</v>
      </c>
      <c r="O2994" s="9">
        <f t="shared" si="374"/>
        <v>1.0449999999999999</v>
      </c>
      <c r="P2994" s="14">
        <f t="shared" si="375"/>
        <v>48.984375</v>
      </c>
      <c r="Q2994" s="14" t="s">
        <v>8321</v>
      </c>
      <c r="R2994" s="14" t="s">
        <v>8361</v>
      </c>
      <c r="S2994">
        <v>64</v>
      </c>
      <c r="T2994" t="b">
        <v>1</v>
      </c>
      <c r="U2994" t="s">
        <v>8303</v>
      </c>
      <c r="V2994">
        <f t="shared" si="376"/>
        <v>64</v>
      </c>
      <c r="W2994" s="21" t="str">
        <f t="shared" si="377"/>
        <v xml:space="preserve"> </v>
      </c>
      <c r="X2994" s="21" t="str">
        <f t="shared" si="378"/>
        <v xml:space="preserve"> </v>
      </c>
    </row>
    <row r="2995" spans="1:24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371"/>
        <v>42420.838738425926</v>
      </c>
      <c r="K2995">
        <v>1453406867</v>
      </c>
      <c r="L2995" s="10">
        <f t="shared" si="372"/>
        <v>42390.838738425926</v>
      </c>
      <c r="M2995" s="11">
        <f t="shared" si="373"/>
        <v>30</v>
      </c>
      <c r="N2995" t="b">
        <v>0</v>
      </c>
      <c r="O2995" s="9">
        <f t="shared" si="374"/>
        <v>1.0029999999999999</v>
      </c>
      <c r="P2995" s="14">
        <f t="shared" si="375"/>
        <v>45.590909090909093</v>
      </c>
      <c r="Q2995" s="14" t="s">
        <v>8321</v>
      </c>
      <c r="R2995" s="14" t="s">
        <v>8361</v>
      </c>
      <c r="S2995">
        <v>22</v>
      </c>
      <c r="T2995" t="b">
        <v>1</v>
      </c>
      <c r="U2995" t="s">
        <v>8303</v>
      </c>
      <c r="V2995">
        <f t="shared" si="376"/>
        <v>22</v>
      </c>
      <c r="W2995" s="21" t="str">
        <f t="shared" si="377"/>
        <v xml:space="preserve"> </v>
      </c>
      <c r="X2995" s="21" t="str">
        <f t="shared" si="378"/>
        <v xml:space="preserve"> </v>
      </c>
    </row>
    <row r="2996" spans="1:24" ht="43.2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371"/>
        <v>41915.478842592594</v>
      </c>
      <c r="K2996">
        <v>1409743772</v>
      </c>
      <c r="L2996" s="10">
        <f t="shared" si="372"/>
        <v>41885.478842592594</v>
      </c>
      <c r="M2996" s="11">
        <f t="shared" si="373"/>
        <v>30</v>
      </c>
      <c r="N2996" t="b">
        <v>0</v>
      </c>
      <c r="O2996" s="9">
        <f t="shared" si="374"/>
        <v>4.577466666666667</v>
      </c>
      <c r="P2996" s="14">
        <f t="shared" si="375"/>
        <v>23.275254237288134</v>
      </c>
      <c r="Q2996" s="14" t="s">
        <v>8321</v>
      </c>
      <c r="R2996" s="14" t="s">
        <v>8361</v>
      </c>
      <c r="S2996">
        <v>59</v>
      </c>
      <c r="T2996" t="b">
        <v>1</v>
      </c>
      <c r="U2996" t="s">
        <v>8303</v>
      </c>
      <c r="V2996">
        <f t="shared" si="376"/>
        <v>59</v>
      </c>
      <c r="W2996" s="21" t="str">
        <f t="shared" si="377"/>
        <v xml:space="preserve"> </v>
      </c>
      <c r="X2996" s="21" t="str">
        <f t="shared" si="378"/>
        <v xml:space="preserve"> </v>
      </c>
    </row>
    <row r="2997" spans="1:24" ht="43.2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371"/>
        <v>42754.665173611109</v>
      </c>
      <c r="K2997">
        <v>1482249471</v>
      </c>
      <c r="L2997" s="10">
        <f t="shared" si="372"/>
        <v>42724.665173611109</v>
      </c>
      <c r="M2997" s="11">
        <f t="shared" si="373"/>
        <v>30</v>
      </c>
      <c r="N2997" t="b">
        <v>0</v>
      </c>
      <c r="O2997" s="9">
        <f t="shared" si="374"/>
        <v>1.0496000000000001</v>
      </c>
      <c r="P2997" s="14">
        <f t="shared" si="375"/>
        <v>63.2289156626506</v>
      </c>
      <c r="Q2997" s="14" t="s">
        <v>8321</v>
      </c>
      <c r="R2997" s="14" t="s">
        <v>8361</v>
      </c>
      <c r="S2997">
        <v>249</v>
      </c>
      <c r="T2997" t="b">
        <v>1</v>
      </c>
      <c r="U2997" t="s">
        <v>8303</v>
      </c>
      <c r="V2997">
        <f t="shared" si="376"/>
        <v>249</v>
      </c>
      <c r="W2997" s="21" t="str">
        <f t="shared" si="377"/>
        <v xml:space="preserve"> </v>
      </c>
      <c r="X2997" s="21" t="str">
        <f t="shared" si="378"/>
        <v xml:space="preserve"> </v>
      </c>
    </row>
    <row r="2998" spans="1:24" ht="28.8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371"/>
        <v>42150.912500000006</v>
      </c>
      <c r="K2998">
        <v>1427493240</v>
      </c>
      <c r="L2998" s="10">
        <f t="shared" si="372"/>
        <v>42090.912500000006</v>
      </c>
      <c r="M2998" s="11">
        <f t="shared" si="373"/>
        <v>60</v>
      </c>
      <c r="N2998" t="b">
        <v>0</v>
      </c>
      <c r="O2998" s="9">
        <f t="shared" si="374"/>
        <v>1.7194285714285715</v>
      </c>
      <c r="P2998" s="14">
        <f t="shared" si="375"/>
        <v>153.5204081632653</v>
      </c>
      <c r="Q2998" s="14" t="s">
        <v>8321</v>
      </c>
      <c r="R2998" s="14" t="s">
        <v>8361</v>
      </c>
      <c r="S2998">
        <v>392</v>
      </c>
      <c r="T2998" t="b">
        <v>1</v>
      </c>
      <c r="U2998" t="s">
        <v>8303</v>
      </c>
      <c r="V2998">
        <f t="shared" si="376"/>
        <v>392</v>
      </c>
      <c r="W2998" s="21" t="str">
        <f t="shared" si="377"/>
        <v xml:space="preserve"> </v>
      </c>
      <c r="X2998" s="21" t="str">
        <f t="shared" si="378"/>
        <v xml:space="preserve"> </v>
      </c>
    </row>
    <row r="2999" spans="1:24" ht="43.2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371"/>
        <v>42793.207638888889</v>
      </c>
      <c r="K2999">
        <v>1486661793</v>
      </c>
      <c r="L2999" s="10">
        <f t="shared" si="372"/>
        <v>42775.733715277776</v>
      </c>
      <c r="M2999" s="11">
        <f t="shared" si="373"/>
        <v>17.473923611112696</v>
      </c>
      <c r="N2999" t="b">
        <v>0</v>
      </c>
      <c r="O2999" s="9">
        <f t="shared" si="374"/>
        <v>1.0373000000000001</v>
      </c>
      <c r="P2999" s="14">
        <f t="shared" si="375"/>
        <v>90.2</v>
      </c>
      <c r="Q2999" s="14" t="s">
        <v>8321</v>
      </c>
      <c r="R2999" s="14" t="s">
        <v>8361</v>
      </c>
      <c r="S2999">
        <v>115</v>
      </c>
      <c r="T2999" t="b">
        <v>1</v>
      </c>
      <c r="U2999" t="s">
        <v>8303</v>
      </c>
      <c r="V2999">
        <f t="shared" si="376"/>
        <v>115</v>
      </c>
      <c r="W2999" s="21" t="str">
        <f t="shared" si="377"/>
        <v xml:space="preserve"> </v>
      </c>
      <c r="X2999" s="21" t="str">
        <f t="shared" si="378"/>
        <v xml:space="preserve"> </v>
      </c>
    </row>
    <row r="3000" spans="1:24" ht="43.2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371"/>
        <v>41806.184027777781</v>
      </c>
      <c r="K3000">
        <v>1400474329</v>
      </c>
      <c r="L3000" s="10">
        <f t="shared" si="372"/>
        <v>41778.193622685183</v>
      </c>
      <c r="M3000" s="11">
        <f t="shared" si="373"/>
        <v>27.990405092597939</v>
      </c>
      <c r="N3000" t="b">
        <v>0</v>
      </c>
      <c r="O3000" s="9">
        <f t="shared" si="374"/>
        <v>1.0302899999999999</v>
      </c>
      <c r="P3000" s="14">
        <f t="shared" si="375"/>
        <v>118.97113163972287</v>
      </c>
      <c r="Q3000" s="14" t="s">
        <v>8321</v>
      </c>
      <c r="R3000" s="14" t="s">
        <v>8361</v>
      </c>
      <c r="S3000">
        <v>433</v>
      </c>
      <c r="T3000" t="b">
        <v>1</v>
      </c>
      <c r="U3000" t="s">
        <v>8303</v>
      </c>
      <c r="V3000">
        <f t="shared" si="376"/>
        <v>433</v>
      </c>
      <c r="W3000" s="21" t="str">
        <f t="shared" si="377"/>
        <v xml:space="preserve"> </v>
      </c>
      <c r="X3000" s="21" t="str">
        <f t="shared" si="378"/>
        <v xml:space="preserve"> </v>
      </c>
    </row>
    <row r="3001" spans="1:24" ht="43.2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371"/>
        <v>42795.083333333328</v>
      </c>
      <c r="K3001">
        <v>1487094360</v>
      </c>
      <c r="L3001" s="10">
        <f t="shared" si="372"/>
        <v>42780.740277777775</v>
      </c>
      <c r="M3001" s="11">
        <f t="shared" si="373"/>
        <v>14.343055555553292</v>
      </c>
      <c r="N3001" t="b">
        <v>0</v>
      </c>
      <c r="O3001" s="9">
        <f t="shared" si="374"/>
        <v>1.1888888888888889</v>
      </c>
      <c r="P3001" s="14">
        <f t="shared" si="375"/>
        <v>80.25</v>
      </c>
      <c r="Q3001" s="14" t="s">
        <v>8321</v>
      </c>
      <c r="R3001" s="14" t="s">
        <v>8361</v>
      </c>
      <c r="S3001">
        <v>20</v>
      </c>
      <c r="T3001" t="b">
        <v>1</v>
      </c>
      <c r="U3001" t="s">
        <v>8303</v>
      </c>
      <c r="V3001">
        <f t="shared" si="376"/>
        <v>20</v>
      </c>
      <c r="W3001" s="21" t="str">
        <f t="shared" si="377"/>
        <v xml:space="preserve"> </v>
      </c>
      <c r="X3001" s="21" t="str">
        <f t="shared" si="378"/>
        <v xml:space="preserve"> </v>
      </c>
    </row>
    <row r="3002" spans="1:24" ht="43.2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371"/>
        <v>42766.75</v>
      </c>
      <c r="K3002">
        <v>1484682670</v>
      </c>
      <c r="L3002" s="10">
        <f t="shared" si="372"/>
        <v>42752.827199074076</v>
      </c>
      <c r="M3002" s="11">
        <f t="shared" si="373"/>
        <v>13.922800925924093</v>
      </c>
      <c r="N3002" t="b">
        <v>0</v>
      </c>
      <c r="O3002" s="9">
        <f t="shared" si="374"/>
        <v>1</v>
      </c>
      <c r="P3002" s="14">
        <f t="shared" si="375"/>
        <v>62.5</v>
      </c>
      <c r="Q3002" s="14" t="s">
        <v>8321</v>
      </c>
      <c r="R3002" s="14" t="s">
        <v>8361</v>
      </c>
      <c r="S3002">
        <v>8</v>
      </c>
      <c r="T3002" t="b">
        <v>1</v>
      </c>
      <c r="U3002" t="s">
        <v>8303</v>
      </c>
      <c r="V3002">
        <f t="shared" si="376"/>
        <v>8</v>
      </c>
      <c r="W3002" s="21" t="str">
        <f t="shared" si="377"/>
        <v xml:space="preserve"> </v>
      </c>
      <c r="X3002" s="21" t="str">
        <f t="shared" si="378"/>
        <v xml:space="preserve"> </v>
      </c>
    </row>
    <row r="3003" spans="1:24" ht="43.2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371"/>
        <v>42564.895625000005</v>
      </c>
      <c r="K3003">
        <v>1465853382</v>
      </c>
      <c r="L3003" s="10">
        <f t="shared" si="372"/>
        <v>42534.895625000005</v>
      </c>
      <c r="M3003" s="11">
        <f t="shared" si="373"/>
        <v>30</v>
      </c>
      <c r="N3003" t="b">
        <v>0</v>
      </c>
      <c r="O3003" s="9">
        <f t="shared" si="374"/>
        <v>3.1869988910451896</v>
      </c>
      <c r="P3003" s="14">
        <f t="shared" si="375"/>
        <v>131.37719999999999</v>
      </c>
      <c r="Q3003" s="14" t="s">
        <v>8321</v>
      </c>
      <c r="R3003" s="14" t="s">
        <v>8361</v>
      </c>
      <c r="S3003">
        <v>175</v>
      </c>
      <c r="T3003" t="b">
        <v>1</v>
      </c>
      <c r="U3003" t="s">
        <v>8303</v>
      </c>
      <c r="V3003">
        <f t="shared" si="376"/>
        <v>175</v>
      </c>
      <c r="W3003" s="21" t="str">
        <f t="shared" si="377"/>
        <v xml:space="preserve"> </v>
      </c>
      <c r="X3003" s="21" t="str">
        <f t="shared" si="378"/>
        <v xml:space="preserve"> </v>
      </c>
    </row>
    <row r="3004" spans="1:24" ht="28.8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371"/>
        <v>41269.83625</v>
      </c>
      <c r="K3004">
        <v>1353960252</v>
      </c>
      <c r="L3004" s="10">
        <f t="shared" si="372"/>
        <v>41239.83625</v>
      </c>
      <c r="M3004" s="11">
        <f t="shared" si="373"/>
        <v>30</v>
      </c>
      <c r="N3004" t="b">
        <v>0</v>
      </c>
      <c r="O3004" s="9">
        <f t="shared" si="374"/>
        <v>1.0850614285714286</v>
      </c>
      <c r="P3004" s="14">
        <f t="shared" si="375"/>
        <v>73.032980769230775</v>
      </c>
      <c r="Q3004" s="14" t="s">
        <v>8321</v>
      </c>
      <c r="R3004" s="14" t="s">
        <v>8361</v>
      </c>
      <c r="S3004">
        <v>104</v>
      </c>
      <c r="T3004" t="b">
        <v>1</v>
      </c>
      <c r="U3004" t="s">
        <v>8303</v>
      </c>
      <c r="V3004">
        <f t="shared" si="376"/>
        <v>104</v>
      </c>
      <c r="W3004" s="21" t="str">
        <f t="shared" si="377"/>
        <v xml:space="preserve"> </v>
      </c>
      <c r="X3004" s="21" t="str">
        <f t="shared" si="378"/>
        <v xml:space="preserve"> </v>
      </c>
    </row>
    <row r="3005" spans="1:24" ht="43.2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371"/>
        <v>42430.249305555553</v>
      </c>
      <c r="K3005">
        <v>1454098976</v>
      </c>
      <c r="L3005" s="10">
        <f t="shared" si="372"/>
        <v>42398.849259259259</v>
      </c>
      <c r="M3005" s="11">
        <f t="shared" si="373"/>
        <v>31.400046296294022</v>
      </c>
      <c r="N3005" t="b">
        <v>0</v>
      </c>
      <c r="O3005" s="9">
        <f t="shared" si="374"/>
        <v>1.0116666666666667</v>
      </c>
      <c r="P3005" s="14">
        <f t="shared" si="375"/>
        <v>178.52941176470588</v>
      </c>
      <c r="Q3005" s="14" t="s">
        <v>8321</v>
      </c>
      <c r="R3005" s="14" t="s">
        <v>8361</v>
      </c>
      <c r="S3005">
        <v>17</v>
      </c>
      <c r="T3005" t="b">
        <v>1</v>
      </c>
      <c r="U3005" t="s">
        <v>8303</v>
      </c>
      <c r="V3005">
        <f t="shared" si="376"/>
        <v>17</v>
      </c>
      <c r="W3005" s="21" t="str">
        <f t="shared" si="377"/>
        <v xml:space="preserve"> </v>
      </c>
      <c r="X3005" s="21" t="str">
        <f t="shared" si="378"/>
        <v xml:space="preserve"> </v>
      </c>
    </row>
    <row r="3006" spans="1:24" ht="57.6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371"/>
        <v>41958.922731481478</v>
      </c>
      <c r="K3006">
        <v>1413493724</v>
      </c>
      <c r="L3006" s="10">
        <f t="shared" si="372"/>
        <v>41928.881064814814</v>
      </c>
      <c r="M3006" s="11">
        <f t="shared" si="373"/>
        <v>30.041666666664241</v>
      </c>
      <c r="N3006" t="b">
        <v>0</v>
      </c>
      <c r="O3006" s="9">
        <f t="shared" si="374"/>
        <v>1.12815</v>
      </c>
      <c r="P3006" s="14">
        <f t="shared" si="375"/>
        <v>162.90974729241879</v>
      </c>
      <c r="Q3006" s="14" t="s">
        <v>8321</v>
      </c>
      <c r="R3006" s="14" t="s">
        <v>8361</v>
      </c>
      <c r="S3006">
        <v>277</v>
      </c>
      <c r="T3006" t="b">
        <v>1</v>
      </c>
      <c r="U3006" t="s">
        <v>8303</v>
      </c>
      <c r="V3006">
        <f t="shared" si="376"/>
        <v>277</v>
      </c>
      <c r="W3006" s="21" t="str">
        <f t="shared" si="377"/>
        <v xml:space="preserve"> </v>
      </c>
      <c r="X3006" s="21" t="str">
        <f t="shared" si="378"/>
        <v xml:space="preserve"> </v>
      </c>
    </row>
    <row r="3007" spans="1:24" ht="43.2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371"/>
        <v>41918.674826388888</v>
      </c>
      <c r="K3007">
        <v>1410019905</v>
      </c>
      <c r="L3007" s="10">
        <f t="shared" si="372"/>
        <v>41888.674826388888</v>
      </c>
      <c r="M3007" s="11">
        <f t="shared" si="373"/>
        <v>30</v>
      </c>
      <c r="N3007" t="b">
        <v>0</v>
      </c>
      <c r="O3007" s="9">
        <f t="shared" si="374"/>
        <v>1.2049622641509434</v>
      </c>
      <c r="P3007" s="14">
        <f t="shared" si="375"/>
        <v>108.24237288135593</v>
      </c>
      <c r="Q3007" s="14" t="s">
        <v>8321</v>
      </c>
      <c r="R3007" s="14" t="s">
        <v>8361</v>
      </c>
      <c r="S3007">
        <v>118</v>
      </c>
      <c r="T3007" t="b">
        <v>1</v>
      </c>
      <c r="U3007" t="s">
        <v>8303</v>
      </c>
      <c r="V3007">
        <f t="shared" si="376"/>
        <v>118</v>
      </c>
      <c r="W3007" s="21" t="str">
        <f t="shared" si="377"/>
        <v xml:space="preserve"> </v>
      </c>
      <c r="X3007" s="21" t="str">
        <f t="shared" si="378"/>
        <v xml:space="preserve"> </v>
      </c>
    </row>
    <row r="3008" spans="1:24" ht="28.8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371"/>
        <v>41987.756840277783</v>
      </c>
      <c r="K3008">
        <v>1415988591</v>
      </c>
      <c r="L3008" s="10">
        <f t="shared" si="372"/>
        <v>41957.756840277783</v>
      </c>
      <c r="M3008" s="11">
        <f t="shared" si="373"/>
        <v>30</v>
      </c>
      <c r="N3008" t="b">
        <v>0</v>
      </c>
      <c r="O3008" s="9">
        <f t="shared" si="374"/>
        <v>1.0774999999999999</v>
      </c>
      <c r="P3008" s="14">
        <f t="shared" si="375"/>
        <v>88.865979381443296</v>
      </c>
      <c r="Q3008" s="14" t="s">
        <v>8321</v>
      </c>
      <c r="R3008" s="14" t="s">
        <v>8361</v>
      </c>
      <c r="S3008">
        <v>97</v>
      </c>
      <c r="T3008" t="b">
        <v>1</v>
      </c>
      <c r="U3008" t="s">
        <v>8303</v>
      </c>
      <c r="V3008">
        <f t="shared" si="376"/>
        <v>97</v>
      </c>
      <c r="W3008" s="21" t="str">
        <f t="shared" si="377"/>
        <v xml:space="preserve"> </v>
      </c>
      <c r="X3008" s="21" t="str">
        <f t="shared" si="378"/>
        <v xml:space="preserve"> </v>
      </c>
    </row>
    <row r="3009" spans="1:24" ht="28.8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371"/>
        <v>42119.216238425928</v>
      </c>
      <c r="K3009">
        <v>1428124283</v>
      </c>
      <c r="L3009" s="10">
        <f t="shared" si="372"/>
        <v>42098.216238425928</v>
      </c>
      <c r="M3009" s="11">
        <f t="shared" si="373"/>
        <v>21</v>
      </c>
      <c r="N3009" t="b">
        <v>0</v>
      </c>
      <c r="O3009" s="9">
        <f t="shared" si="374"/>
        <v>1.8</v>
      </c>
      <c r="P3009" s="14">
        <f t="shared" si="375"/>
        <v>54</v>
      </c>
      <c r="Q3009" s="14" t="s">
        <v>8321</v>
      </c>
      <c r="R3009" s="14" t="s">
        <v>8361</v>
      </c>
      <c r="S3009">
        <v>20</v>
      </c>
      <c r="T3009" t="b">
        <v>1</v>
      </c>
      <c r="U3009" t="s">
        <v>8303</v>
      </c>
      <c r="V3009">
        <f t="shared" si="376"/>
        <v>20</v>
      </c>
      <c r="W3009" s="21" t="str">
        <f t="shared" si="377"/>
        <v xml:space="preserve"> </v>
      </c>
      <c r="X3009" s="21" t="str">
        <f t="shared" si="378"/>
        <v xml:space="preserve"> </v>
      </c>
    </row>
    <row r="3010" spans="1:24" ht="43.2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ref="J3010:J3073" si="379">(((I3010/60)/60)/24)+DATE(1970,1,1)</f>
        <v>42390.212025462963</v>
      </c>
      <c r="K3010">
        <v>1450760719</v>
      </c>
      <c r="L3010" s="10">
        <f t="shared" ref="L3010:L3073" si="380">(((K3010/60)/60)/24)+DATE(1970,1,1)</f>
        <v>42360.212025462963</v>
      </c>
      <c r="M3010" s="11">
        <f t="shared" ref="M3010:M3073" si="381">J3010-L3010</f>
        <v>30</v>
      </c>
      <c r="N3010" t="b">
        <v>0</v>
      </c>
      <c r="O3010" s="9">
        <f t="shared" ref="O3010:O3073" si="382">E3010/D3010</f>
        <v>1.0116666666666667</v>
      </c>
      <c r="P3010" s="14">
        <f t="shared" ref="P3010:P3073" si="383">IF(E3010&gt;0,(E3010/S3010),0)</f>
        <v>116.73076923076923</v>
      </c>
      <c r="Q3010" s="14" t="s">
        <v>8321</v>
      </c>
      <c r="R3010" s="14" t="s">
        <v>8361</v>
      </c>
      <c r="S3010">
        <v>26</v>
      </c>
      <c r="T3010" t="b">
        <v>1</v>
      </c>
      <c r="U3010" t="s">
        <v>8303</v>
      </c>
      <c r="V3010">
        <f t="shared" si="376"/>
        <v>26</v>
      </c>
      <c r="W3010" s="21" t="str">
        <f t="shared" si="377"/>
        <v xml:space="preserve"> </v>
      </c>
      <c r="X3010" s="21" t="str">
        <f t="shared" si="378"/>
        <v xml:space="preserve"> </v>
      </c>
    </row>
    <row r="3011" spans="1:24" ht="43.2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si="379"/>
        <v>41969.611574074079</v>
      </c>
      <c r="K3011">
        <v>1414417240</v>
      </c>
      <c r="L3011" s="10">
        <f t="shared" si="380"/>
        <v>41939.569907407407</v>
      </c>
      <c r="M3011" s="11">
        <f t="shared" si="381"/>
        <v>30.041666666671517</v>
      </c>
      <c r="N3011" t="b">
        <v>0</v>
      </c>
      <c r="O3011" s="9">
        <f t="shared" si="382"/>
        <v>1.19756</v>
      </c>
      <c r="P3011" s="14">
        <f t="shared" si="383"/>
        <v>233.8984375</v>
      </c>
      <c r="Q3011" s="14" t="s">
        <v>8321</v>
      </c>
      <c r="R3011" s="14" t="s">
        <v>8361</v>
      </c>
      <c r="S3011">
        <v>128</v>
      </c>
      <c r="T3011" t="b">
        <v>1</v>
      </c>
      <c r="U3011" t="s">
        <v>8303</v>
      </c>
      <c r="V3011">
        <f t="shared" ref="V3011:V3074" si="384">IF(F3011 = "successful",S3011," ")</f>
        <v>128</v>
      </c>
      <c r="W3011" s="21" t="str">
        <f t="shared" ref="W3011:W3074" si="385">IF(F3011 = "failed",S3011," ")</f>
        <v xml:space="preserve"> </v>
      </c>
      <c r="X3011" s="21" t="str">
        <f t="shared" ref="X3011:X3074" si="386">IF(F3011 = "canceled",S3011," ")</f>
        <v xml:space="preserve"> </v>
      </c>
    </row>
    <row r="3012" spans="1:24" ht="43.2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379"/>
        <v>42056.832395833335</v>
      </c>
      <c r="K3012">
        <v>1419364719</v>
      </c>
      <c r="L3012" s="10">
        <f t="shared" si="380"/>
        <v>41996.832395833335</v>
      </c>
      <c r="M3012" s="11">
        <f t="shared" si="381"/>
        <v>60</v>
      </c>
      <c r="N3012" t="b">
        <v>0</v>
      </c>
      <c r="O3012" s="9">
        <f t="shared" si="382"/>
        <v>1.58</v>
      </c>
      <c r="P3012" s="14">
        <f t="shared" si="383"/>
        <v>158</v>
      </c>
      <c r="Q3012" s="14" t="s">
        <v>8321</v>
      </c>
      <c r="R3012" s="14" t="s">
        <v>8361</v>
      </c>
      <c r="S3012">
        <v>15</v>
      </c>
      <c r="T3012" t="b">
        <v>1</v>
      </c>
      <c r="U3012" t="s">
        <v>8303</v>
      </c>
      <c r="V3012">
        <f t="shared" si="384"/>
        <v>15</v>
      </c>
      <c r="W3012" s="21" t="str">
        <f t="shared" si="385"/>
        <v xml:space="preserve"> </v>
      </c>
      <c r="X3012" s="21" t="str">
        <f t="shared" si="386"/>
        <v xml:space="preserve"> </v>
      </c>
    </row>
    <row r="3013" spans="1:24" ht="43.2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379"/>
        <v>42361.957638888889</v>
      </c>
      <c r="K3013">
        <v>1448536516</v>
      </c>
      <c r="L3013" s="10">
        <f t="shared" si="380"/>
        <v>42334.468935185185</v>
      </c>
      <c r="M3013" s="11">
        <f t="shared" si="381"/>
        <v>27.488703703704232</v>
      </c>
      <c r="N3013" t="b">
        <v>0</v>
      </c>
      <c r="O3013" s="9">
        <f t="shared" si="382"/>
        <v>1.2366666666666666</v>
      </c>
      <c r="P3013" s="14">
        <f t="shared" si="383"/>
        <v>14.84</v>
      </c>
      <c r="Q3013" s="14" t="s">
        <v>8321</v>
      </c>
      <c r="R3013" s="14" t="s">
        <v>8361</v>
      </c>
      <c r="S3013">
        <v>25</v>
      </c>
      <c r="T3013" t="b">
        <v>1</v>
      </c>
      <c r="U3013" t="s">
        <v>8303</v>
      </c>
      <c r="V3013">
        <f t="shared" si="384"/>
        <v>25</v>
      </c>
      <c r="W3013" s="21" t="str">
        <f t="shared" si="385"/>
        <v xml:space="preserve"> </v>
      </c>
      <c r="X3013" s="21" t="str">
        <f t="shared" si="386"/>
        <v xml:space="preserve"> </v>
      </c>
    </row>
    <row r="3014" spans="1:24" ht="43.2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379"/>
        <v>42045.702893518523</v>
      </c>
      <c r="K3014">
        <v>1421772730</v>
      </c>
      <c r="L3014" s="10">
        <f t="shared" si="380"/>
        <v>42024.702893518523</v>
      </c>
      <c r="M3014" s="11">
        <f t="shared" si="381"/>
        <v>21</v>
      </c>
      <c r="N3014" t="b">
        <v>0</v>
      </c>
      <c r="O3014" s="9">
        <f t="shared" si="382"/>
        <v>1.1712499999999999</v>
      </c>
      <c r="P3014" s="14">
        <f t="shared" si="383"/>
        <v>85.181818181818187</v>
      </c>
      <c r="Q3014" s="14" t="s">
        <v>8321</v>
      </c>
      <c r="R3014" s="14" t="s">
        <v>8361</v>
      </c>
      <c r="S3014">
        <v>55</v>
      </c>
      <c r="T3014" t="b">
        <v>1</v>
      </c>
      <c r="U3014" t="s">
        <v>8303</v>
      </c>
      <c r="V3014">
        <f t="shared" si="384"/>
        <v>55</v>
      </c>
      <c r="W3014" s="21" t="str">
        <f t="shared" si="385"/>
        <v xml:space="preserve"> </v>
      </c>
      <c r="X3014" s="21" t="str">
        <f t="shared" si="386"/>
        <v xml:space="preserve"> </v>
      </c>
    </row>
    <row r="3015" spans="1:24" ht="43.2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379"/>
        <v>42176.836215277777</v>
      </c>
      <c r="K3015">
        <v>1432325049</v>
      </c>
      <c r="L3015" s="10">
        <f t="shared" si="380"/>
        <v>42146.836215277777</v>
      </c>
      <c r="M3015" s="11">
        <f t="shared" si="381"/>
        <v>30</v>
      </c>
      <c r="N3015" t="b">
        <v>0</v>
      </c>
      <c r="O3015" s="9">
        <f t="shared" si="382"/>
        <v>1.5696000000000001</v>
      </c>
      <c r="P3015" s="14">
        <f t="shared" si="383"/>
        <v>146.69158878504672</v>
      </c>
      <c r="Q3015" s="14" t="s">
        <v>8321</v>
      </c>
      <c r="R3015" s="14" t="s">
        <v>8361</v>
      </c>
      <c r="S3015">
        <v>107</v>
      </c>
      <c r="T3015" t="b">
        <v>1</v>
      </c>
      <c r="U3015" t="s">
        <v>8303</v>
      </c>
      <c r="V3015">
        <f t="shared" si="384"/>
        <v>107</v>
      </c>
      <c r="W3015" s="21" t="str">
        <f t="shared" si="385"/>
        <v xml:space="preserve"> </v>
      </c>
      <c r="X3015" s="21" t="str">
        <f t="shared" si="386"/>
        <v xml:space="preserve"> </v>
      </c>
    </row>
    <row r="3016" spans="1:24" ht="43.2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379"/>
        <v>41948.208333333336</v>
      </c>
      <c r="K3016">
        <v>1412737080</v>
      </c>
      <c r="L3016" s="10">
        <f t="shared" si="380"/>
        <v>41920.123611111114</v>
      </c>
      <c r="M3016" s="11">
        <f t="shared" si="381"/>
        <v>28.084722222221899</v>
      </c>
      <c r="N3016" t="b">
        <v>0</v>
      </c>
      <c r="O3016" s="9">
        <f t="shared" si="382"/>
        <v>1.13104</v>
      </c>
      <c r="P3016" s="14">
        <f t="shared" si="383"/>
        <v>50.764811490125673</v>
      </c>
      <c r="Q3016" s="14" t="s">
        <v>8321</v>
      </c>
      <c r="R3016" s="14" t="s">
        <v>8361</v>
      </c>
      <c r="S3016">
        <v>557</v>
      </c>
      <c r="T3016" t="b">
        <v>1</v>
      </c>
      <c r="U3016" t="s">
        <v>8303</v>
      </c>
      <c r="V3016">
        <f t="shared" si="384"/>
        <v>557</v>
      </c>
      <c r="W3016" s="21" t="str">
        <f t="shared" si="385"/>
        <v xml:space="preserve"> </v>
      </c>
      <c r="X3016" s="21" t="str">
        <f t="shared" si="386"/>
        <v xml:space="preserve"> </v>
      </c>
    </row>
    <row r="3017" spans="1:24" ht="43.2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379"/>
        <v>41801.166666666664</v>
      </c>
      <c r="K3017">
        <v>1401125238</v>
      </c>
      <c r="L3017" s="10">
        <f t="shared" si="380"/>
        <v>41785.72729166667</v>
      </c>
      <c r="M3017" s="11">
        <f t="shared" si="381"/>
        <v>15.43937499999447</v>
      </c>
      <c r="N3017" t="b">
        <v>0</v>
      </c>
      <c r="O3017" s="9">
        <f t="shared" si="382"/>
        <v>1.0317647058823529</v>
      </c>
      <c r="P3017" s="14">
        <f t="shared" si="383"/>
        <v>87.7</v>
      </c>
      <c r="Q3017" s="14" t="s">
        <v>8321</v>
      </c>
      <c r="R3017" s="14" t="s">
        <v>8361</v>
      </c>
      <c r="S3017">
        <v>40</v>
      </c>
      <c r="T3017" t="b">
        <v>1</v>
      </c>
      <c r="U3017" t="s">
        <v>8303</v>
      </c>
      <c r="V3017">
        <f t="shared" si="384"/>
        <v>40</v>
      </c>
      <c r="W3017" s="21" t="str">
        <f t="shared" si="385"/>
        <v xml:space="preserve"> </v>
      </c>
      <c r="X3017" s="21" t="str">
        <f t="shared" si="386"/>
        <v xml:space="preserve"> </v>
      </c>
    </row>
    <row r="3018" spans="1:24" ht="57.6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379"/>
        <v>41838.548055555555</v>
      </c>
      <c r="K3018">
        <v>1400504952</v>
      </c>
      <c r="L3018" s="10">
        <f t="shared" si="380"/>
        <v>41778.548055555555</v>
      </c>
      <c r="M3018" s="11">
        <f t="shared" si="381"/>
        <v>60</v>
      </c>
      <c r="N3018" t="b">
        <v>0</v>
      </c>
      <c r="O3018" s="9">
        <f t="shared" si="382"/>
        <v>1.0261176470588236</v>
      </c>
      <c r="P3018" s="14">
        <f t="shared" si="383"/>
        <v>242.27777777777777</v>
      </c>
      <c r="Q3018" s="14" t="s">
        <v>8321</v>
      </c>
      <c r="R3018" s="14" t="s">
        <v>8361</v>
      </c>
      <c r="S3018">
        <v>36</v>
      </c>
      <c r="T3018" t="b">
        <v>1</v>
      </c>
      <c r="U3018" t="s">
        <v>8303</v>
      </c>
      <c r="V3018">
        <f t="shared" si="384"/>
        <v>36</v>
      </c>
      <c r="W3018" s="21" t="str">
        <f t="shared" si="385"/>
        <v xml:space="preserve"> </v>
      </c>
      <c r="X3018" s="21" t="str">
        <f t="shared" si="386"/>
        <v xml:space="preserve"> </v>
      </c>
    </row>
    <row r="3019" spans="1:24" ht="43.2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379"/>
        <v>41871.850034722222</v>
      </c>
      <c r="K3019">
        <v>1405974243</v>
      </c>
      <c r="L3019" s="10">
        <f t="shared" si="380"/>
        <v>41841.850034722222</v>
      </c>
      <c r="M3019" s="11">
        <f t="shared" si="381"/>
        <v>30</v>
      </c>
      <c r="N3019" t="b">
        <v>0</v>
      </c>
      <c r="O3019" s="9">
        <f t="shared" si="382"/>
        <v>1.0584090909090909</v>
      </c>
      <c r="P3019" s="14">
        <f t="shared" si="383"/>
        <v>146.44654088050314</v>
      </c>
      <c r="Q3019" s="14" t="s">
        <v>8321</v>
      </c>
      <c r="R3019" s="14" t="s">
        <v>8361</v>
      </c>
      <c r="S3019">
        <v>159</v>
      </c>
      <c r="T3019" t="b">
        <v>1</v>
      </c>
      <c r="U3019" t="s">
        <v>8303</v>
      </c>
      <c r="V3019">
        <f t="shared" si="384"/>
        <v>159</v>
      </c>
      <c r="W3019" s="21" t="str">
        <f t="shared" si="385"/>
        <v xml:space="preserve"> </v>
      </c>
      <c r="X3019" s="21" t="str">
        <f t="shared" si="386"/>
        <v xml:space="preserve"> </v>
      </c>
    </row>
    <row r="3020" spans="1:24" ht="43.2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379"/>
        <v>42205.916666666672</v>
      </c>
      <c r="K3020">
        <v>1433747376</v>
      </c>
      <c r="L3020" s="10">
        <f t="shared" si="380"/>
        <v>42163.29833333334</v>
      </c>
      <c r="M3020" s="11">
        <f t="shared" si="381"/>
        <v>42.618333333331975</v>
      </c>
      <c r="N3020" t="b">
        <v>0</v>
      </c>
      <c r="O3020" s="9">
        <f t="shared" si="382"/>
        <v>1.0071428571428571</v>
      </c>
      <c r="P3020" s="14">
        <f t="shared" si="383"/>
        <v>103.17073170731707</v>
      </c>
      <c r="Q3020" s="14" t="s">
        <v>8321</v>
      </c>
      <c r="R3020" s="14" t="s">
        <v>8361</v>
      </c>
      <c r="S3020">
        <v>41</v>
      </c>
      <c r="T3020" t="b">
        <v>1</v>
      </c>
      <c r="U3020" t="s">
        <v>8303</v>
      </c>
      <c r="V3020">
        <f t="shared" si="384"/>
        <v>41</v>
      </c>
      <c r="W3020" s="21" t="str">
        <f t="shared" si="385"/>
        <v xml:space="preserve"> </v>
      </c>
      <c r="X3020" s="21" t="str">
        <f t="shared" si="386"/>
        <v xml:space="preserve"> </v>
      </c>
    </row>
    <row r="3021" spans="1:24" ht="43.2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379"/>
        <v>41786.125</v>
      </c>
      <c r="K3021">
        <v>1398801620</v>
      </c>
      <c r="L3021" s="10">
        <f t="shared" si="380"/>
        <v>41758.833564814813</v>
      </c>
      <c r="M3021" s="11">
        <f t="shared" si="381"/>
        <v>27.291435185186856</v>
      </c>
      <c r="N3021" t="b">
        <v>0</v>
      </c>
      <c r="O3021" s="9">
        <f t="shared" si="382"/>
        <v>1.2123333333333333</v>
      </c>
      <c r="P3021" s="14">
        <f t="shared" si="383"/>
        <v>80.464601769911511</v>
      </c>
      <c r="Q3021" s="14" t="s">
        <v>8321</v>
      </c>
      <c r="R3021" s="14" t="s">
        <v>8361</v>
      </c>
      <c r="S3021">
        <v>226</v>
      </c>
      <c r="T3021" t="b">
        <v>1</v>
      </c>
      <c r="U3021" t="s">
        <v>8303</v>
      </c>
      <c r="V3021">
        <f t="shared" si="384"/>
        <v>226</v>
      </c>
      <c r="W3021" s="21" t="str">
        <f t="shared" si="385"/>
        <v xml:space="preserve"> </v>
      </c>
      <c r="X3021" s="21" t="str">
        <f t="shared" si="386"/>
        <v xml:space="preserve"> </v>
      </c>
    </row>
    <row r="3022" spans="1:24" ht="43.2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379"/>
        <v>42230.846446759257</v>
      </c>
      <c r="K3022">
        <v>1434399533</v>
      </c>
      <c r="L3022" s="10">
        <f t="shared" si="380"/>
        <v>42170.846446759257</v>
      </c>
      <c r="M3022" s="11">
        <f t="shared" si="381"/>
        <v>60</v>
      </c>
      <c r="N3022" t="b">
        <v>0</v>
      </c>
      <c r="O3022" s="9">
        <f t="shared" si="382"/>
        <v>1.0057142857142858</v>
      </c>
      <c r="P3022" s="14">
        <f t="shared" si="383"/>
        <v>234.66666666666666</v>
      </c>
      <c r="Q3022" s="14" t="s">
        <v>8321</v>
      </c>
      <c r="R3022" s="14" t="s">
        <v>8361</v>
      </c>
      <c r="S3022">
        <v>30</v>
      </c>
      <c r="T3022" t="b">
        <v>1</v>
      </c>
      <c r="U3022" t="s">
        <v>8303</v>
      </c>
      <c r="V3022">
        <f t="shared" si="384"/>
        <v>30</v>
      </c>
      <c r="W3022" s="21" t="str">
        <f t="shared" si="385"/>
        <v xml:space="preserve"> </v>
      </c>
      <c r="X3022" s="21" t="str">
        <f t="shared" si="386"/>
        <v xml:space="preserve"> </v>
      </c>
    </row>
    <row r="3023" spans="1:24" ht="43.2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379"/>
        <v>42696.249305555553</v>
      </c>
      <c r="K3023">
        <v>1476715869</v>
      </c>
      <c r="L3023" s="10">
        <f t="shared" si="380"/>
        <v>42660.618854166663</v>
      </c>
      <c r="M3023" s="11">
        <f t="shared" si="381"/>
        <v>35.630451388889924</v>
      </c>
      <c r="N3023" t="b">
        <v>0</v>
      </c>
      <c r="O3023" s="9">
        <f t="shared" si="382"/>
        <v>1.1602222222222223</v>
      </c>
      <c r="P3023" s="14">
        <f t="shared" si="383"/>
        <v>50.689320388349515</v>
      </c>
      <c r="Q3023" s="14" t="s">
        <v>8321</v>
      </c>
      <c r="R3023" s="14" t="s">
        <v>8361</v>
      </c>
      <c r="S3023">
        <v>103</v>
      </c>
      <c r="T3023" t="b">
        <v>1</v>
      </c>
      <c r="U3023" t="s">
        <v>8303</v>
      </c>
      <c r="V3023">
        <f t="shared" si="384"/>
        <v>103</v>
      </c>
      <c r="W3023" s="21" t="str">
        <f t="shared" si="385"/>
        <v xml:space="preserve"> </v>
      </c>
      <c r="X3023" s="21" t="str">
        <f t="shared" si="386"/>
        <v xml:space="preserve"> </v>
      </c>
    </row>
    <row r="3024" spans="1:24" ht="43.2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379"/>
        <v>42609.95380787037</v>
      </c>
      <c r="K3024">
        <v>1468450409</v>
      </c>
      <c r="L3024" s="10">
        <f t="shared" si="380"/>
        <v>42564.95380787037</v>
      </c>
      <c r="M3024" s="11">
        <f t="shared" si="381"/>
        <v>45</v>
      </c>
      <c r="N3024" t="b">
        <v>0</v>
      </c>
      <c r="O3024" s="9">
        <f t="shared" si="382"/>
        <v>1.0087999999999999</v>
      </c>
      <c r="P3024" s="14">
        <f t="shared" si="383"/>
        <v>162.70967741935485</v>
      </c>
      <c r="Q3024" s="14" t="s">
        <v>8321</v>
      </c>
      <c r="R3024" s="14" t="s">
        <v>8361</v>
      </c>
      <c r="S3024">
        <v>62</v>
      </c>
      <c r="T3024" t="b">
        <v>1</v>
      </c>
      <c r="U3024" t="s">
        <v>8303</v>
      </c>
      <c r="V3024">
        <f t="shared" si="384"/>
        <v>62</v>
      </c>
      <c r="W3024" s="21" t="str">
        <f t="shared" si="385"/>
        <v xml:space="preserve"> </v>
      </c>
      <c r="X3024" s="21" t="str">
        <f t="shared" si="386"/>
        <v xml:space="preserve"> </v>
      </c>
    </row>
    <row r="3025" spans="1:24" ht="57.6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379"/>
        <v>42166.675763888896</v>
      </c>
      <c r="K3025">
        <v>1430151186</v>
      </c>
      <c r="L3025" s="10">
        <f t="shared" si="380"/>
        <v>42121.675763888896</v>
      </c>
      <c r="M3025" s="11">
        <f t="shared" si="381"/>
        <v>45</v>
      </c>
      <c r="N3025" t="b">
        <v>0</v>
      </c>
      <c r="O3025" s="9">
        <f t="shared" si="382"/>
        <v>1.03</v>
      </c>
      <c r="P3025" s="14">
        <f t="shared" si="383"/>
        <v>120.16666666666667</v>
      </c>
      <c r="Q3025" s="14" t="s">
        <v>8321</v>
      </c>
      <c r="R3025" s="14" t="s">
        <v>8361</v>
      </c>
      <c r="S3025">
        <v>6</v>
      </c>
      <c r="T3025" t="b">
        <v>1</v>
      </c>
      <c r="U3025" t="s">
        <v>8303</v>
      </c>
      <c r="V3025">
        <f t="shared" si="384"/>
        <v>6</v>
      </c>
      <c r="W3025" s="21" t="str">
        <f t="shared" si="385"/>
        <v xml:space="preserve"> </v>
      </c>
      <c r="X3025" s="21" t="str">
        <f t="shared" si="386"/>
        <v xml:space="preserve"> </v>
      </c>
    </row>
    <row r="3026" spans="1:24" ht="43.2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379"/>
        <v>41188.993923611109</v>
      </c>
      <c r="K3026">
        <v>1346975475</v>
      </c>
      <c r="L3026" s="10">
        <f t="shared" si="380"/>
        <v>41158.993923611109</v>
      </c>
      <c r="M3026" s="11">
        <f t="shared" si="381"/>
        <v>30</v>
      </c>
      <c r="N3026" t="b">
        <v>0</v>
      </c>
      <c r="O3026" s="9">
        <f t="shared" si="382"/>
        <v>2.4641999999999999</v>
      </c>
      <c r="P3026" s="14">
        <f t="shared" si="383"/>
        <v>67.697802197802204</v>
      </c>
      <c r="Q3026" s="14" t="s">
        <v>8321</v>
      </c>
      <c r="R3026" s="14" t="s">
        <v>8361</v>
      </c>
      <c r="S3026">
        <v>182</v>
      </c>
      <c r="T3026" t="b">
        <v>1</v>
      </c>
      <c r="U3026" t="s">
        <v>8303</v>
      </c>
      <c r="V3026">
        <f t="shared" si="384"/>
        <v>182</v>
      </c>
      <c r="W3026" s="21" t="str">
        <f t="shared" si="385"/>
        <v xml:space="preserve"> </v>
      </c>
      <c r="X3026" s="21" t="str">
        <f t="shared" si="386"/>
        <v xml:space="preserve"> </v>
      </c>
    </row>
    <row r="3027" spans="1:24" ht="43.2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379"/>
        <v>41789.666666666664</v>
      </c>
      <c r="K3027">
        <v>1399032813</v>
      </c>
      <c r="L3027" s="10">
        <f t="shared" si="380"/>
        <v>41761.509409722225</v>
      </c>
      <c r="M3027" s="11">
        <f t="shared" si="381"/>
        <v>28.157256944439723</v>
      </c>
      <c r="N3027" t="b">
        <v>0</v>
      </c>
      <c r="O3027" s="9">
        <f t="shared" si="382"/>
        <v>3.0219999999999998</v>
      </c>
      <c r="P3027" s="14">
        <f t="shared" si="383"/>
        <v>52.103448275862071</v>
      </c>
      <c r="Q3027" s="14" t="s">
        <v>8321</v>
      </c>
      <c r="R3027" s="14" t="s">
        <v>8361</v>
      </c>
      <c r="S3027">
        <v>145</v>
      </c>
      <c r="T3027" t="b">
        <v>1</v>
      </c>
      <c r="U3027" t="s">
        <v>8303</v>
      </c>
      <c r="V3027">
        <f t="shared" si="384"/>
        <v>145</v>
      </c>
      <c r="W3027" s="21" t="str">
        <f t="shared" si="385"/>
        <v xml:space="preserve"> </v>
      </c>
      <c r="X3027" s="21" t="str">
        <f t="shared" si="386"/>
        <v xml:space="preserve"> </v>
      </c>
    </row>
    <row r="3028" spans="1:24" ht="57.6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379"/>
        <v>42797.459398148145</v>
      </c>
      <c r="K3028">
        <v>1487329292</v>
      </c>
      <c r="L3028" s="10">
        <f t="shared" si="380"/>
        <v>42783.459398148145</v>
      </c>
      <c r="M3028" s="11">
        <f t="shared" si="381"/>
        <v>14</v>
      </c>
      <c r="N3028" t="b">
        <v>0</v>
      </c>
      <c r="O3028" s="9">
        <f t="shared" si="382"/>
        <v>1.4333333333333333</v>
      </c>
      <c r="P3028" s="14">
        <f t="shared" si="383"/>
        <v>51.6</v>
      </c>
      <c r="Q3028" s="14" t="s">
        <v>8321</v>
      </c>
      <c r="R3028" s="14" t="s">
        <v>8361</v>
      </c>
      <c r="S3028">
        <v>25</v>
      </c>
      <c r="T3028" t="b">
        <v>1</v>
      </c>
      <c r="U3028" t="s">
        <v>8303</v>
      </c>
      <c r="V3028">
        <f t="shared" si="384"/>
        <v>25</v>
      </c>
      <c r="W3028" s="21" t="str">
        <f t="shared" si="385"/>
        <v xml:space="preserve"> </v>
      </c>
      <c r="X3028" s="21" t="str">
        <f t="shared" si="386"/>
        <v xml:space="preserve"> </v>
      </c>
    </row>
    <row r="3029" spans="1:24" ht="43.2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379"/>
        <v>42083.662627314814</v>
      </c>
      <c r="K3029">
        <v>1424278451</v>
      </c>
      <c r="L3029" s="10">
        <f t="shared" si="380"/>
        <v>42053.704293981486</v>
      </c>
      <c r="M3029" s="11">
        <f t="shared" si="381"/>
        <v>29.958333333328483</v>
      </c>
      <c r="N3029" t="b">
        <v>0</v>
      </c>
      <c r="O3029" s="9">
        <f t="shared" si="382"/>
        <v>1.3144</v>
      </c>
      <c r="P3029" s="14">
        <f t="shared" si="383"/>
        <v>164.3</v>
      </c>
      <c r="Q3029" s="14" t="s">
        <v>8321</v>
      </c>
      <c r="R3029" s="14" t="s">
        <v>8361</v>
      </c>
      <c r="S3029">
        <v>320</v>
      </c>
      <c r="T3029" t="b">
        <v>1</v>
      </c>
      <c r="U3029" t="s">
        <v>8303</v>
      </c>
      <c r="V3029">
        <f t="shared" si="384"/>
        <v>320</v>
      </c>
      <c r="W3029" s="21" t="str">
        <f t="shared" si="385"/>
        <v xml:space="preserve"> </v>
      </c>
      <c r="X3029" s="21" t="str">
        <f t="shared" si="386"/>
        <v xml:space="preserve"> </v>
      </c>
    </row>
    <row r="3030" spans="1:24" ht="28.8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379"/>
        <v>42597.264178240745</v>
      </c>
      <c r="K3030">
        <v>1468650025</v>
      </c>
      <c r="L3030" s="10">
        <f t="shared" si="380"/>
        <v>42567.264178240745</v>
      </c>
      <c r="M3030" s="11">
        <f t="shared" si="381"/>
        <v>30</v>
      </c>
      <c r="N3030" t="b">
        <v>0</v>
      </c>
      <c r="O3030" s="9">
        <f t="shared" si="382"/>
        <v>1.6801999999999999</v>
      </c>
      <c r="P3030" s="14">
        <f t="shared" si="383"/>
        <v>84.858585858585855</v>
      </c>
      <c r="Q3030" s="14" t="s">
        <v>8321</v>
      </c>
      <c r="R3030" s="14" t="s">
        <v>8361</v>
      </c>
      <c r="S3030">
        <v>99</v>
      </c>
      <c r="T3030" t="b">
        <v>1</v>
      </c>
      <c r="U3030" t="s">
        <v>8303</v>
      </c>
      <c r="V3030">
        <f t="shared" si="384"/>
        <v>99</v>
      </c>
      <c r="W3030" s="21" t="str">
        <f t="shared" si="385"/>
        <v xml:space="preserve"> </v>
      </c>
      <c r="X3030" s="21" t="str">
        <f t="shared" si="386"/>
        <v xml:space="preserve"> </v>
      </c>
    </row>
    <row r="3031" spans="1:24" ht="43.2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379"/>
        <v>41961.190972222219</v>
      </c>
      <c r="K3031">
        <v>1413824447</v>
      </c>
      <c r="L3031" s="10">
        <f t="shared" si="380"/>
        <v>41932.708877314813</v>
      </c>
      <c r="M3031" s="11">
        <f t="shared" si="381"/>
        <v>28.482094907405553</v>
      </c>
      <c r="N3031" t="b">
        <v>0</v>
      </c>
      <c r="O3031" s="9">
        <f t="shared" si="382"/>
        <v>1.0967666666666667</v>
      </c>
      <c r="P3031" s="14">
        <f t="shared" si="383"/>
        <v>94.548850574712645</v>
      </c>
      <c r="Q3031" s="14" t="s">
        <v>8321</v>
      </c>
      <c r="R3031" s="14" t="s">
        <v>8361</v>
      </c>
      <c r="S3031">
        <v>348</v>
      </c>
      <c r="T3031" t="b">
        <v>1</v>
      </c>
      <c r="U3031" t="s">
        <v>8303</v>
      </c>
      <c r="V3031">
        <f t="shared" si="384"/>
        <v>348</v>
      </c>
      <c r="W3031" s="21" t="str">
        <f t="shared" si="385"/>
        <v xml:space="preserve"> </v>
      </c>
      <c r="X3031" s="21" t="str">
        <f t="shared" si="386"/>
        <v xml:space="preserve"> </v>
      </c>
    </row>
    <row r="3032" spans="1:24" ht="43.2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379"/>
        <v>42263.747349537036</v>
      </c>
      <c r="K3032">
        <v>1439834171</v>
      </c>
      <c r="L3032" s="10">
        <f t="shared" si="380"/>
        <v>42233.747349537036</v>
      </c>
      <c r="M3032" s="11">
        <f t="shared" si="381"/>
        <v>30</v>
      </c>
      <c r="N3032" t="b">
        <v>0</v>
      </c>
      <c r="O3032" s="9">
        <f t="shared" si="382"/>
        <v>1.0668571428571429</v>
      </c>
      <c r="P3032" s="14">
        <f t="shared" si="383"/>
        <v>45.536585365853661</v>
      </c>
      <c r="Q3032" s="14" t="s">
        <v>8321</v>
      </c>
      <c r="R3032" s="14" t="s">
        <v>8361</v>
      </c>
      <c r="S3032">
        <v>41</v>
      </c>
      <c r="T3032" t="b">
        <v>1</v>
      </c>
      <c r="U3032" t="s">
        <v>8303</v>
      </c>
      <c r="V3032">
        <f t="shared" si="384"/>
        <v>41</v>
      </c>
      <c r="W3032" s="21" t="str">
        <f t="shared" si="385"/>
        <v xml:space="preserve"> </v>
      </c>
      <c r="X3032" s="21" t="str">
        <f t="shared" si="386"/>
        <v xml:space="preserve"> </v>
      </c>
    </row>
    <row r="3033" spans="1:24" ht="72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379"/>
        <v>42657.882488425923</v>
      </c>
      <c r="K3033">
        <v>1471295447</v>
      </c>
      <c r="L3033" s="10">
        <f t="shared" si="380"/>
        <v>42597.882488425923</v>
      </c>
      <c r="M3033" s="11">
        <f t="shared" si="381"/>
        <v>60</v>
      </c>
      <c r="N3033" t="b">
        <v>0</v>
      </c>
      <c r="O3033" s="9">
        <f t="shared" si="382"/>
        <v>1</v>
      </c>
      <c r="P3033" s="14">
        <f t="shared" si="383"/>
        <v>51.724137931034484</v>
      </c>
      <c r="Q3033" s="14" t="s">
        <v>8321</v>
      </c>
      <c r="R3033" s="14" t="s">
        <v>8361</v>
      </c>
      <c r="S3033">
        <v>29</v>
      </c>
      <c r="T3033" t="b">
        <v>1</v>
      </c>
      <c r="U3033" t="s">
        <v>8303</v>
      </c>
      <c r="V3033">
        <f t="shared" si="384"/>
        <v>29</v>
      </c>
      <c r="W3033" s="21" t="str">
        <f t="shared" si="385"/>
        <v xml:space="preserve"> </v>
      </c>
      <c r="X3033" s="21" t="str">
        <f t="shared" si="386"/>
        <v xml:space="preserve"> </v>
      </c>
    </row>
    <row r="3034" spans="1:24" ht="43.2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379"/>
        <v>42258.044664351852</v>
      </c>
      <c r="K3034">
        <v>1439341459</v>
      </c>
      <c r="L3034" s="10">
        <f t="shared" si="380"/>
        <v>42228.044664351852</v>
      </c>
      <c r="M3034" s="11">
        <f t="shared" si="381"/>
        <v>30</v>
      </c>
      <c r="N3034" t="b">
        <v>0</v>
      </c>
      <c r="O3034" s="9">
        <f t="shared" si="382"/>
        <v>1.272</v>
      </c>
      <c r="P3034" s="14">
        <f t="shared" si="383"/>
        <v>50.88</v>
      </c>
      <c r="Q3034" s="14" t="s">
        <v>8321</v>
      </c>
      <c r="R3034" s="14" t="s">
        <v>8361</v>
      </c>
      <c r="S3034">
        <v>25</v>
      </c>
      <c r="T3034" t="b">
        <v>1</v>
      </c>
      <c r="U3034" t="s">
        <v>8303</v>
      </c>
      <c r="V3034">
        <f t="shared" si="384"/>
        <v>25</v>
      </c>
      <c r="W3034" s="21" t="str">
        <f t="shared" si="385"/>
        <v xml:space="preserve"> </v>
      </c>
      <c r="X3034" s="21" t="str">
        <f t="shared" si="386"/>
        <v xml:space="preserve"> </v>
      </c>
    </row>
    <row r="3035" spans="1:24" ht="43.2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379"/>
        <v>42600.110243055555</v>
      </c>
      <c r="K3035">
        <v>1468895925</v>
      </c>
      <c r="L3035" s="10">
        <f t="shared" si="380"/>
        <v>42570.110243055555</v>
      </c>
      <c r="M3035" s="11">
        <f t="shared" si="381"/>
        <v>30</v>
      </c>
      <c r="N3035" t="b">
        <v>0</v>
      </c>
      <c r="O3035" s="9">
        <f t="shared" si="382"/>
        <v>1.4653333333333334</v>
      </c>
      <c r="P3035" s="14">
        <f t="shared" si="383"/>
        <v>191.13043478260869</v>
      </c>
      <c r="Q3035" s="14" t="s">
        <v>8321</v>
      </c>
      <c r="R3035" s="14" t="s">
        <v>8361</v>
      </c>
      <c r="S3035">
        <v>23</v>
      </c>
      <c r="T3035" t="b">
        <v>1</v>
      </c>
      <c r="U3035" t="s">
        <v>8303</v>
      </c>
      <c r="V3035">
        <f t="shared" si="384"/>
        <v>23</v>
      </c>
      <c r="W3035" s="21" t="str">
        <f t="shared" si="385"/>
        <v xml:space="preserve"> </v>
      </c>
      <c r="X3035" s="21" t="str">
        <f t="shared" si="386"/>
        <v xml:space="preserve"> </v>
      </c>
    </row>
    <row r="3036" spans="1:24" ht="72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379"/>
        <v>42675.165972222225</v>
      </c>
      <c r="K3036">
        <v>1475326255</v>
      </c>
      <c r="L3036" s="10">
        <f t="shared" si="380"/>
        <v>42644.535358796296</v>
      </c>
      <c r="M3036" s="11">
        <f t="shared" si="381"/>
        <v>30.630613425928459</v>
      </c>
      <c r="N3036" t="b">
        <v>0</v>
      </c>
      <c r="O3036" s="9">
        <f t="shared" si="382"/>
        <v>1.1253599999999999</v>
      </c>
      <c r="P3036" s="14">
        <f t="shared" si="383"/>
        <v>89.314285714285717</v>
      </c>
      <c r="Q3036" s="14" t="s">
        <v>8321</v>
      </c>
      <c r="R3036" s="14" t="s">
        <v>8361</v>
      </c>
      <c r="S3036">
        <v>1260</v>
      </c>
      <c r="T3036" t="b">
        <v>1</v>
      </c>
      <c r="U3036" t="s">
        <v>8303</v>
      </c>
      <c r="V3036">
        <f t="shared" si="384"/>
        <v>1260</v>
      </c>
      <c r="W3036" s="21" t="str">
        <f t="shared" si="385"/>
        <v xml:space="preserve"> </v>
      </c>
      <c r="X3036" s="21" t="str">
        <f t="shared" si="386"/>
        <v xml:space="preserve"> </v>
      </c>
    </row>
    <row r="3037" spans="1:24" ht="28.8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379"/>
        <v>41398.560289351852</v>
      </c>
      <c r="K3037">
        <v>1365082009</v>
      </c>
      <c r="L3037" s="10">
        <f t="shared" si="380"/>
        <v>41368.560289351852</v>
      </c>
      <c r="M3037" s="11">
        <f t="shared" si="381"/>
        <v>30</v>
      </c>
      <c r="N3037" t="b">
        <v>0</v>
      </c>
      <c r="O3037" s="9">
        <f t="shared" si="382"/>
        <v>1.0878684000000001</v>
      </c>
      <c r="P3037" s="14">
        <f t="shared" si="383"/>
        <v>88.588631921824103</v>
      </c>
      <c r="Q3037" s="14" t="s">
        <v>8321</v>
      </c>
      <c r="R3037" s="14" t="s">
        <v>8361</v>
      </c>
      <c r="S3037">
        <v>307</v>
      </c>
      <c r="T3037" t="b">
        <v>1</v>
      </c>
      <c r="U3037" t="s">
        <v>8303</v>
      </c>
      <c r="V3037">
        <f t="shared" si="384"/>
        <v>307</v>
      </c>
      <c r="W3037" s="21" t="str">
        <f t="shared" si="385"/>
        <v xml:space="preserve"> </v>
      </c>
      <c r="X3037" s="21" t="str">
        <f t="shared" si="386"/>
        <v xml:space="preserve"> </v>
      </c>
    </row>
    <row r="3038" spans="1:24" ht="43.2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379"/>
        <v>41502.499305555553</v>
      </c>
      <c r="K3038">
        <v>1373568644</v>
      </c>
      <c r="L3038" s="10">
        <f t="shared" si="380"/>
        <v>41466.785231481481</v>
      </c>
      <c r="M3038" s="11">
        <f t="shared" si="381"/>
        <v>35.714074074072414</v>
      </c>
      <c r="N3038" t="b">
        <v>0</v>
      </c>
      <c r="O3038" s="9">
        <f t="shared" si="382"/>
        <v>1.26732</v>
      </c>
      <c r="P3038" s="14">
        <f t="shared" si="383"/>
        <v>96.300911854103347</v>
      </c>
      <c r="Q3038" s="14" t="s">
        <v>8321</v>
      </c>
      <c r="R3038" s="14" t="s">
        <v>8361</v>
      </c>
      <c r="S3038">
        <v>329</v>
      </c>
      <c r="T3038" t="b">
        <v>1</v>
      </c>
      <c r="U3038" t="s">
        <v>8303</v>
      </c>
      <c r="V3038">
        <f t="shared" si="384"/>
        <v>329</v>
      </c>
      <c r="W3038" s="21" t="str">
        <f t="shared" si="385"/>
        <v xml:space="preserve"> </v>
      </c>
      <c r="X3038" s="21" t="str">
        <f t="shared" si="386"/>
        <v xml:space="preserve"> </v>
      </c>
    </row>
    <row r="3039" spans="1:24" ht="57.6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379"/>
        <v>40453.207638888889</v>
      </c>
      <c r="K3039">
        <v>1279574773</v>
      </c>
      <c r="L3039" s="10">
        <f t="shared" si="380"/>
        <v>40378.893206018518</v>
      </c>
      <c r="M3039" s="11">
        <f t="shared" si="381"/>
        <v>74.314432870371093</v>
      </c>
      <c r="N3039" t="b">
        <v>0</v>
      </c>
      <c r="O3039" s="9">
        <f t="shared" si="382"/>
        <v>2.1320000000000001</v>
      </c>
      <c r="P3039" s="14">
        <f t="shared" si="383"/>
        <v>33.3125</v>
      </c>
      <c r="Q3039" s="14" t="s">
        <v>8321</v>
      </c>
      <c r="R3039" s="14" t="s">
        <v>8361</v>
      </c>
      <c r="S3039">
        <v>32</v>
      </c>
      <c r="T3039" t="b">
        <v>1</v>
      </c>
      <c r="U3039" t="s">
        <v>8303</v>
      </c>
      <c r="V3039">
        <f t="shared" si="384"/>
        <v>32</v>
      </c>
      <c r="W3039" s="21" t="str">
        <f t="shared" si="385"/>
        <v xml:space="preserve"> </v>
      </c>
      <c r="X3039" s="21" t="str">
        <f t="shared" si="386"/>
        <v xml:space="preserve"> </v>
      </c>
    </row>
    <row r="3040" spans="1:24" ht="43.2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379"/>
        <v>42433.252280092594</v>
      </c>
      <c r="K3040">
        <v>1451887397</v>
      </c>
      <c r="L3040" s="10">
        <f t="shared" si="380"/>
        <v>42373.252280092594</v>
      </c>
      <c r="M3040" s="11">
        <f t="shared" si="381"/>
        <v>60</v>
      </c>
      <c r="N3040" t="b">
        <v>0</v>
      </c>
      <c r="O3040" s="9">
        <f t="shared" si="382"/>
        <v>1.0049999999999999</v>
      </c>
      <c r="P3040" s="14">
        <f t="shared" si="383"/>
        <v>37.222222222222221</v>
      </c>
      <c r="Q3040" s="14" t="s">
        <v>8321</v>
      </c>
      <c r="R3040" s="14" t="s">
        <v>8361</v>
      </c>
      <c r="S3040">
        <v>27</v>
      </c>
      <c r="T3040" t="b">
        <v>1</v>
      </c>
      <c r="U3040" t="s">
        <v>8303</v>
      </c>
      <c r="V3040">
        <f t="shared" si="384"/>
        <v>27</v>
      </c>
      <c r="W3040" s="21" t="str">
        <f t="shared" si="385"/>
        <v xml:space="preserve"> </v>
      </c>
      <c r="X3040" s="21" t="str">
        <f t="shared" si="386"/>
        <v xml:space="preserve"> </v>
      </c>
    </row>
    <row r="3041" spans="1:24" ht="43.2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379"/>
        <v>41637.332638888889</v>
      </c>
      <c r="K3041">
        <v>1386011038</v>
      </c>
      <c r="L3041" s="10">
        <f t="shared" si="380"/>
        <v>41610.794421296298</v>
      </c>
      <c r="M3041" s="11">
        <f t="shared" si="381"/>
        <v>26.538217592591536</v>
      </c>
      <c r="N3041" t="b">
        <v>0</v>
      </c>
      <c r="O3041" s="9">
        <f t="shared" si="382"/>
        <v>1.0871389999999999</v>
      </c>
      <c r="P3041" s="14">
        <f t="shared" si="383"/>
        <v>92.130423728813554</v>
      </c>
      <c r="Q3041" s="14" t="s">
        <v>8321</v>
      </c>
      <c r="R3041" s="14" t="s">
        <v>8361</v>
      </c>
      <c r="S3041">
        <v>236</v>
      </c>
      <c r="T3041" t="b">
        <v>1</v>
      </c>
      <c r="U3041" t="s">
        <v>8303</v>
      </c>
      <c r="V3041">
        <f t="shared" si="384"/>
        <v>236</v>
      </c>
      <c r="W3041" s="21" t="str">
        <f t="shared" si="385"/>
        <v xml:space="preserve"> </v>
      </c>
      <c r="X3041" s="21" t="str">
        <f t="shared" si="386"/>
        <v xml:space="preserve"> </v>
      </c>
    </row>
    <row r="3042" spans="1:24" ht="43.2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379"/>
        <v>42181.958333333328</v>
      </c>
      <c r="K3042">
        <v>1434999621</v>
      </c>
      <c r="L3042" s="10">
        <f t="shared" si="380"/>
        <v>42177.791909722218</v>
      </c>
      <c r="M3042" s="11">
        <f t="shared" si="381"/>
        <v>4.1664236111100763</v>
      </c>
      <c r="N3042" t="b">
        <v>0</v>
      </c>
      <c r="O3042" s="9">
        <f t="shared" si="382"/>
        <v>1.075</v>
      </c>
      <c r="P3042" s="14">
        <f t="shared" si="383"/>
        <v>76.785714285714292</v>
      </c>
      <c r="Q3042" s="14" t="s">
        <v>8321</v>
      </c>
      <c r="R3042" s="14" t="s">
        <v>8361</v>
      </c>
      <c r="S3042">
        <v>42</v>
      </c>
      <c r="T3042" t="b">
        <v>1</v>
      </c>
      <c r="U3042" t="s">
        <v>8303</v>
      </c>
      <c r="V3042">
        <f t="shared" si="384"/>
        <v>42</v>
      </c>
      <c r="W3042" s="21" t="str">
        <f t="shared" si="385"/>
        <v xml:space="preserve"> </v>
      </c>
      <c r="X3042" s="21" t="str">
        <f t="shared" si="386"/>
        <v xml:space="preserve"> </v>
      </c>
    </row>
    <row r="3043" spans="1:24" ht="28.8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379"/>
        <v>42389.868611111116</v>
      </c>
      <c r="K3043">
        <v>1450731048</v>
      </c>
      <c r="L3043" s="10">
        <f t="shared" si="380"/>
        <v>42359.868611111116</v>
      </c>
      <c r="M3043" s="11">
        <f t="shared" si="381"/>
        <v>30</v>
      </c>
      <c r="N3043" t="b">
        <v>0</v>
      </c>
      <c r="O3043" s="9">
        <f t="shared" si="382"/>
        <v>1.1048192771084338</v>
      </c>
      <c r="P3043" s="14">
        <f t="shared" si="383"/>
        <v>96.526315789473685</v>
      </c>
      <c r="Q3043" s="14" t="s">
        <v>8321</v>
      </c>
      <c r="R3043" s="14" t="s">
        <v>8361</v>
      </c>
      <c r="S3043">
        <v>95</v>
      </c>
      <c r="T3043" t="b">
        <v>1</v>
      </c>
      <c r="U3043" t="s">
        <v>8303</v>
      </c>
      <c r="V3043">
        <f t="shared" si="384"/>
        <v>95</v>
      </c>
      <c r="W3043" s="21" t="str">
        <f t="shared" si="385"/>
        <v xml:space="preserve"> </v>
      </c>
      <c r="X3043" s="21" t="str">
        <f t="shared" si="386"/>
        <v xml:space="preserve"> </v>
      </c>
    </row>
    <row r="3044" spans="1:24" ht="57.6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379"/>
        <v>42283.688043981485</v>
      </c>
      <c r="K3044">
        <v>1441557047</v>
      </c>
      <c r="L3044" s="10">
        <f t="shared" si="380"/>
        <v>42253.688043981485</v>
      </c>
      <c r="M3044" s="11">
        <f t="shared" si="381"/>
        <v>30</v>
      </c>
      <c r="N3044" t="b">
        <v>0</v>
      </c>
      <c r="O3044" s="9">
        <f t="shared" si="382"/>
        <v>1.28</v>
      </c>
      <c r="P3044" s="14">
        <f t="shared" si="383"/>
        <v>51.891891891891895</v>
      </c>
      <c r="Q3044" s="14" t="s">
        <v>8321</v>
      </c>
      <c r="R3044" s="14" t="s">
        <v>8361</v>
      </c>
      <c r="S3044">
        <v>37</v>
      </c>
      <c r="T3044" t="b">
        <v>1</v>
      </c>
      <c r="U3044" t="s">
        <v>8303</v>
      </c>
      <c r="V3044">
        <f t="shared" si="384"/>
        <v>37</v>
      </c>
      <c r="W3044" s="21" t="str">
        <f t="shared" si="385"/>
        <v xml:space="preserve"> </v>
      </c>
      <c r="X3044" s="21" t="str">
        <f t="shared" si="386"/>
        <v xml:space="preserve"> </v>
      </c>
    </row>
    <row r="3045" spans="1:24" ht="43.2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379"/>
        <v>42110.118055555555</v>
      </c>
      <c r="K3045">
        <v>1426815699</v>
      </c>
      <c r="L3045" s="10">
        <f t="shared" si="380"/>
        <v>42083.070590277777</v>
      </c>
      <c r="M3045" s="11">
        <f t="shared" si="381"/>
        <v>27.047465277777519</v>
      </c>
      <c r="N3045" t="b">
        <v>0</v>
      </c>
      <c r="O3045" s="9">
        <f t="shared" si="382"/>
        <v>1.1000666666666667</v>
      </c>
      <c r="P3045" s="14">
        <f t="shared" si="383"/>
        <v>128.9140625</v>
      </c>
      <c r="Q3045" s="14" t="s">
        <v>8321</v>
      </c>
      <c r="R3045" s="14" t="s">
        <v>8361</v>
      </c>
      <c r="S3045">
        <v>128</v>
      </c>
      <c r="T3045" t="b">
        <v>1</v>
      </c>
      <c r="U3045" t="s">
        <v>8303</v>
      </c>
      <c r="V3045">
        <f t="shared" si="384"/>
        <v>128</v>
      </c>
      <c r="W3045" s="21" t="str">
        <f t="shared" si="385"/>
        <v xml:space="preserve"> </v>
      </c>
      <c r="X3045" s="21" t="str">
        <f t="shared" si="386"/>
        <v xml:space="preserve"> </v>
      </c>
    </row>
    <row r="3046" spans="1:24" ht="43.2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379"/>
        <v>42402.7268287037</v>
      </c>
      <c r="K3046">
        <v>1453137998</v>
      </c>
      <c r="L3046" s="10">
        <f t="shared" si="380"/>
        <v>42387.7268287037</v>
      </c>
      <c r="M3046" s="11">
        <f t="shared" si="381"/>
        <v>15</v>
      </c>
      <c r="N3046" t="b">
        <v>0</v>
      </c>
      <c r="O3046" s="9">
        <f t="shared" si="382"/>
        <v>1.0934166666666667</v>
      </c>
      <c r="P3046" s="14">
        <f t="shared" si="383"/>
        <v>84.108974358974365</v>
      </c>
      <c r="Q3046" s="14" t="s">
        <v>8321</v>
      </c>
      <c r="R3046" s="14" t="s">
        <v>8361</v>
      </c>
      <c r="S3046">
        <v>156</v>
      </c>
      <c r="T3046" t="b">
        <v>1</v>
      </c>
      <c r="U3046" t="s">
        <v>8303</v>
      </c>
      <c r="V3046">
        <f t="shared" si="384"/>
        <v>156</v>
      </c>
      <c r="W3046" s="21" t="str">
        <f t="shared" si="385"/>
        <v xml:space="preserve"> </v>
      </c>
      <c r="X3046" s="21" t="str">
        <f t="shared" si="386"/>
        <v xml:space="preserve"> </v>
      </c>
    </row>
    <row r="3047" spans="1:24" ht="43.2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379"/>
        <v>41873.155729166669</v>
      </c>
      <c r="K3047">
        <v>1406087055</v>
      </c>
      <c r="L3047" s="10">
        <f t="shared" si="380"/>
        <v>41843.155729166669</v>
      </c>
      <c r="M3047" s="11">
        <f t="shared" si="381"/>
        <v>30</v>
      </c>
      <c r="N3047" t="b">
        <v>0</v>
      </c>
      <c r="O3047" s="9">
        <f t="shared" si="382"/>
        <v>1.3270650000000002</v>
      </c>
      <c r="P3047" s="14">
        <f t="shared" si="383"/>
        <v>82.941562500000003</v>
      </c>
      <c r="Q3047" s="14" t="s">
        <v>8321</v>
      </c>
      <c r="R3047" s="14" t="s">
        <v>8361</v>
      </c>
      <c r="S3047">
        <v>64</v>
      </c>
      <c r="T3047" t="b">
        <v>1</v>
      </c>
      <c r="U3047" t="s">
        <v>8303</v>
      </c>
      <c r="V3047">
        <f t="shared" si="384"/>
        <v>64</v>
      </c>
      <c r="W3047" s="21" t="str">
        <f t="shared" si="385"/>
        <v xml:space="preserve"> </v>
      </c>
      <c r="X3047" s="21" t="str">
        <f t="shared" si="386"/>
        <v xml:space="preserve"> </v>
      </c>
    </row>
    <row r="3048" spans="1:24" ht="57.6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379"/>
        <v>41892.202777777777</v>
      </c>
      <c r="K3048">
        <v>1407784586</v>
      </c>
      <c r="L3048" s="10">
        <f t="shared" si="380"/>
        <v>41862.803078703706</v>
      </c>
      <c r="M3048" s="11">
        <f t="shared" si="381"/>
        <v>29.399699074070668</v>
      </c>
      <c r="N3048" t="b">
        <v>0</v>
      </c>
      <c r="O3048" s="9">
        <f t="shared" si="382"/>
        <v>1.9084810126582279</v>
      </c>
      <c r="P3048" s="14">
        <f t="shared" si="383"/>
        <v>259.94827586206895</v>
      </c>
      <c r="Q3048" s="14" t="s">
        <v>8321</v>
      </c>
      <c r="R3048" s="14" t="s">
        <v>8361</v>
      </c>
      <c r="S3048">
        <v>58</v>
      </c>
      <c r="T3048" t="b">
        <v>1</v>
      </c>
      <c r="U3048" t="s">
        <v>8303</v>
      </c>
      <c r="V3048">
        <f t="shared" si="384"/>
        <v>58</v>
      </c>
      <c r="W3048" s="21" t="str">
        <f t="shared" si="385"/>
        <v xml:space="preserve"> </v>
      </c>
      <c r="X3048" s="21" t="str">
        <f t="shared" si="386"/>
        <v xml:space="preserve"> </v>
      </c>
    </row>
    <row r="3049" spans="1:24" ht="43.2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379"/>
        <v>42487.552777777775</v>
      </c>
      <c r="K3049">
        <v>1457999054</v>
      </c>
      <c r="L3049" s="10">
        <f t="shared" si="380"/>
        <v>42443.989050925928</v>
      </c>
      <c r="M3049" s="11">
        <f t="shared" si="381"/>
        <v>43.563726851847605</v>
      </c>
      <c r="N3049" t="b">
        <v>0</v>
      </c>
      <c r="O3049" s="9">
        <f t="shared" si="382"/>
        <v>1.49</v>
      </c>
      <c r="P3049" s="14">
        <f t="shared" si="383"/>
        <v>37.25</v>
      </c>
      <c r="Q3049" s="14" t="s">
        <v>8321</v>
      </c>
      <c r="R3049" s="14" t="s">
        <v>8361</v>
      </c>
      <c r="S3049">
        <v>20</v>
      </c>
      <c r="T3049" t="b">
        <v>1</v>
      </c>
      <c r="U3049" t="s">
        <v>8303</v>
      </c>
      <c r="V3049">
        <f t="shared" si="384"/>
        <v>20</v>
      </c>
      <c r="W3049" s="21" t="str">
        <f t="shared" si="385"/>
        <v xml:space="preserve"> </v>
      </c>
      <c r="X3049" s="21" t="str">
        <f t="shared" si="386"/>
        <v xml:space="preserve"> </v>
      </c>
    </row>
    <row r="3050" spans="1:24" ht="43.2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379"/>
        <v>42004.890277777777</v>
      </c>
      <c r="K3050">
        <v>1417556262</v>
      </c>
      <c r="L3050" s="10">
        <f t="shared" si="380"/>
        <v>41975.901180555549</v>
      </c>
      <c r="M3050" s="11">
        <f t="shared" si="381"/>
        <v>28.989097222227429</v>
      </c>
      <c r="N3050" t="b">
        <v>0</v>
      </c>
      <c r="O3050" s="9">
        <f t="shared" si="382"/>
        <v>1.6639999999999999</v>
      </c>
      <c r="P3050" s="14">
        <f t="shared" si="383"/>
        <v>177.02127659574469</v>
      </c>
      <c r="Q3050" s="14" t="s">
        <v>8321</v>
      </c>
      <c r="R3050" s="14" t="s">
        <v>8361</v>
      </c>
      <c r="S3050">
        <v>47</v>
      </c>
      <c r="T3050" t="b">
        <v>1</v>
      </c>
      <c r="U3050" t="s">
        <v>8303</v>
      </c>
      <c r="V3050">
        <f t="shared" si="384"/>
        <v>47</v>
      </c>
      <c r="W3050" s="21" t="str">
        <f t="shared" si="385"/>
        <v xml:space="preserve"> </v>
      </c>
      <c r="X3050" s="21" t="str">
        <f t="shared" si="386"/>
        <v xml:space="preserve"> </v>
      </c>
    </row>
    <row r="3051" spans="1:24" ht="57.6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379"/>
        <v>42169.014525462961</v>
      </c>
      <c r="K3051">
        <v>1431649255</v>
      </c>
      <c r="L3051" s="10">
        <f t="shared" si="380"/>
        <v>42139.014525462961</v>
      </c>
      <c r="M3051" s="11">
        <f t="shared" si="381"/>
        <v>30</v>
      </c>
      <c r="N3051" t="b">
        <v>0</v>
      </c>
      <c r="O3051" s="9">
        <f t="shared" si="382"/>
        <v>1.0666666666666667</v>
      </c>
      <c r="P3051" s="14">
        <f t="shared" si="383"/>
        <v>74.074074074074076</v>
      </c>
      <c r="Q3051" s="14" t="s">
        <v>8321</v>
      </c>
      <c r="R3051" s="14" t="s">
        <v>8361</v>
      </c>
      <c r="S3051">
        <v>54</v>
      </c>
      <c r="T3051" t="b">
        <v>1</v>
      </c>
      <c r="U3051" t="s">
        <v>8303</v>
      </c>
      <c r="V3051">
        <f t="shared" si="384"/>
        <v>54</v>
      </c>
      <c r="W3051" s="21" t="str">
        <f t="shared" si="385"/>
        <v xml:space="preserve"> </v>
      </c>
      <c r="X3051" s="21" t="str">
        <f t="shared" si="386"/>
        <v xml:space="preserve"> </v>
      </c>
    </row>
    <row r="3052" spans="1:24" ht="28.8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379"/>
        <v>42495.16851851852</v>
      </c>
      <c r="K3052">
        <v>1459828960</v>
      </c>
      <c r="L3052" s="10">
        <f t="shared" si="380"/>
        <v>42465.16851851852</v>
      </c>
      <c r="M3052" s="11">
        <f t="shared" si="381"/>
        <v>30</v>
      </c>
      <c r="N3052" t="b">
        <v>0</v>
      </c>
      <c r="O3052" s="9">
        <f t="shared" si="382"/>
        <v>1.06</v>
      </c>
      <c r="P3052" s="14">
        <f t="shared" si="383"/>
        <v>70.666666666666671</v>
      </c>
      <c r="Q3052" s="14" t="s">
        <v>8321</v>
      </c>
      <c r="R3052" s="14" t="s">
        <v>8361</v>
      </c>
      <c r="S3052">
        <v>9</v>
      </c>
      <c r="T3052" t="b">
        <v>1</v>
      </c>
      <c r="U3052" t="s">
        <v>8303</v>
      </c>
      <c r="V3052">
        <f t="shared" si="384"/>
        <v>9</v>
      </c>
      <c r="W3052" s="21" t="str">
        <f t="shared" si="385"/>
        <v xml:space="preserve"> </v>
      </c>
      <c r="X3052" s="21" t="str">
        <f t="shared" si="386"/>
        <v xml:space="preserve"> </v>
      </c>
    </row>
    <row r="3053" spans="1:24" ht="57.6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379"/>
        <v>42774.416030092587</v>
      </c>
      <c r="K3053">
        <v>1483955945</v>
      </c>
      <c r="L3053" s="10">
        <f t="shared" si="380"/>
        <v>42744.416030092587</v>
      </c>
      <c r="M3053" s="11">
        <f t="shared" si="381"/>
        <v>30</v>
      </c>
      <c r="N3053" t="b">
        <v>1</v>
      </c>
      <c r="O3053" s="9">
        <f t="shared" si="382"/>
        <v>0.23628571428571429</v>
      </c>
      <c r="P3053" s="14">
        <f t="shared" si="383"/>
        <v>23.62857142857143</v>
      </c>
      <c r="Q3053" s="14" t="s">
        <v>8321</v>
      </c>
      <c r="R3053" s="14" t="s">
        <v>8361</v>
      </c>
      <c r="S3053">
        <v>35</v>
      </c>
      <c r="T3053" t="b">
        <v>0</v>
      </c>
      <c r="U3053" t="s">
        <v>8303</v>
      </c>
      <c r="V3053" t="str">
        <f t="shared" si="384"/>
        <v xml:space="preserve"> </v>
      </c>
      <c r="W3053" s="21">
        <f t="shared" si="385"/>
        <v>35</v>
      </c>
      <c r="X3053" s="21" t="str">
        <f t="shared" si="386"/>
        <v xml:space="preserve"> </v>
      </c>
    </row>
    <row r="3054" spans="1:24" ht="43.2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379"/>
        <v>42152.665972222225</v>
      </c>
      <c r="K3054">
        <v>1430237094</v>
      </c>
      <c r="L3054" s="10">
        <f t="shared" si="380"/>
        <v>42122.670069444444</v>
      </c>
      <c r="M3054" s="11">
        <f t="shared" si="381"/>
        <v>29.995902777780429</v>
      </c>
      <c r="N3054" t="b">
        <v>0</v>
      </c>
      <c r="O3054" s="9">
        <f t="shared" si="382"/>
        <v>1.5E-3</v>
      </c>
      <c r="P3054" s="14">
        <f t="shared" si="383"/>
        <v>37.5</v>
      </c>
      <c r="Q3054" s="14" t="s">
        <v>8321</v>
      </c>
      <c r="R3054" s="14" t="s">
        <v>8361</v>
      </c>
      <c r="S3054">
        <v>2</v>
      </c>
      <c r="T3054" t="b">
        <v>0</v>
      </c>
      <c r="U3054" t="s">
        <v>8303</v>
      </c>
      <c r="V3054" t="str">
        <f t="shared" si="384"/>
        <v xml:space="preserve"> </v>
      </c>
      <c r="W3054" s="21">
        <f t="shared" si="385"/>
        <v>2</v>
      </c>
      <c r="X3054" s="21" t="str">
        <f t="shared" si="386"/>
        <v xml:space="preserve"> </v>
      </c>
    </row>
    <row r="3055" spans="1:24" ht="57.6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379"/>
        <v>41914.165972222225</v>
      </c>
      <c r="K3055">
        <v>1407781013</v>
      </c>
      <c r="L3055" s="10">
        <f t="shared" si="380"/>
        <v>41862.761724537035</v>
      </c>
      <c r="M3055" s="11">
        <f t="shared" si="381"/>
        <v>51.404247685190057</v>
      </c>
      <c r="N3055" t="b">
        <v>0</v>
      </c>
      <c r="O3055" s="9">
        <f t="shared" si="382"/>
        <v>4.0000000000000001E-3</v>
      </c>
      <c r="P3055" s="14">
        <f t="shared" si="383"/>
        <v>13.333333333333334</v>
      </c>
      <c r="Q3055" s="14" t="s">
        <v>8321</v>
      </c>
      <c r="R3055" s="14" t="s">
        <v>8361</v>
      </c>
      <c r="S3055">
        <v>3</v>
      </c>
      <c r="T3055" t="b">
        <v>0</v>
      </c>
      <c r="U3055" t="s">
        <v>8303</v>
      </c>
      <c r="V3055" t="str">
        <f t="shared" si="384"/>
        <v xml:space="preserve"> </v>
      </c>
      <c r="W3055" s="21">
        <f t="shared" si="385"/>
        <v>3</v>
      </c>
      <c r="X3055" s="21" t="str">
        <f t="shared" si="386"/>
        <v xml:space="preserve"> </v>
      </c>
    </row>
    <row r="3056" spans="1:24" ht="43.2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379"/>
        <v>42065.044444444444</v>
      </c>
      <c r="K3056">
        <v>1422043154</v>
      </c>
      <c r="L3056" s="10">
        <f t="shared" si="380"/>
        <v>42027.832800925928</v>
      </c>
      <c r="M3056" s="11">
        <f t="shared" si="381"/>
        <v>37.211643518516212</v>
      </c>
      <c r="N3056" t="b">
        <v>0</v>
      </c>
      <c r="O3056" s="9">
        <f t="shared" si="382"/>
        <v>0</v>
      </c>
      <c r="P3056" s="14">
        <f t="shared" si="383"/>
        <v>0</v>
      </c>
      <c r="Q3056" s="14" t="s">
        <v>8321</v>
      </c>
      <c r="R3056" s="14" t="s">
        <v>8361</v>
      </c>
      <c r="S3056">
        <v>0</v>
      </c>
      <c r="T3056" t="b">
        <v>0</v>
      </c>
      <c r="U3056" t="s">
        <v>8303</v>
      </c>
      <c r="V3056" t="str">
        <f t="shared" si="384"/>
        <v xml:space="preserve"> </v>
      </c>
      <c r="W3056" s="21">
        <f t="shared" si="385"/>
        <v>0</v>
      </c>
      <c r="X3056" s="21" t="str">
        <f t="shared" si="386"/>
        <v xml:space="preserve"> </v>
      </c>
    </row>
    <row r="3057" spans="1:24" ht="43.2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379"/>
        <v>42013.95821759259</v>
      </c>
      <c r="K3057">
        <v>1415660390</v>
      </c>
      <c r="L3057" s="10">
        <f t="shared" si="380"/>
        <v>41953.95821759259</v>
      </c>
      <c r="M3057" s="11">
        <f t="shared" si="381"/>
        <v>60</v>
      </c>
      <c r="N3057" t="b">
        <v>0</v>
      </c>
      <c r="O3057" s="9">
        <f t="shared" si="382"/>
        <v>5.0000000000000002E-5</v>
      </c>
      <c r="P3057" s="14">
        <f t="shared" si="383"/>
        <v>1</v>
      </c>
      <c r="Q3057" s="14" t="s">
        <v>8321</v>
      </c>
      <c r="R3057" s="14" t="s">
        <v>8361</v>
      </c>
      <c r="S3057">
        <v>1</v>
      </c>
      <c r="T3057" t="b">
        <v>0</v>
      </c>
      <c r="U3057" t="s">
        <v>8303</v>
      </c>
      <c r="V3057" t="str">
        <f t="shared" si="384"/>
        <v xml:space="preserve"> </v>
      </c>
      <c r="W3057" s="21">
        <f t="shared" si="385"/>
        <v>1</v>
      </c>
      <c r="X3057" s="21" t="str">
        <f t="shared" si="386"/>
        <v xml:space="preserve"> </v>
      </c>
    </row>
    <row r="3058" spans="1:24" ht="43.2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379"/>
        <v>41911.636388888888</v>
      </c>
      <c r="K3058">
        <v>1406819784</v>
      </c>
      <c r="L3058" s="10">
        <f t="shared" si="380"/>
        <v>41851.636388888888</v>
      </c>
      <c r="M3058" s="11">
        <f t="shared" si="381"/>
        <v>60</v>
      </c>
      <c r="N3058" t="b">
        <v>0</v>
      </c>
      <c r="O3058" s="9">
        <f t="shared" si="382"/>
        <v>0</v>
      </c>
      <c r="P3058" s="14">
        <f t="shared" si="383"/>
        <v>0</v>
      </c>
      <c r="Q3058" s="14" t="s">
        <v>8321</v>
      </c>
      <c r="R3058" s="14" t="s">
        <v>8361</v>
      </c>
      <c r="S3058">
        <v>0</v>
      </c>
      <c r="T3058" t="b">
        <v>0</v>
      </c>
      <c r="U3058" t="s">
        <v>8303</v>
      </c>
      <c r="V3058" t="str">
        <f t="shared" si="384"/>
        <v xml:space="preserve"> </v>
      </c>
      <c r="W3058" s="21">
        <f t="shared" si="385"/>
        <v>0</v>
      </c>
      <c r="X3058" s="21" t="str">
        <f t="shared" si="386"/>
        <v xml:space="preserve"> </v>
      </c>
    </row>
    <row r="3059" spans="1:24" ht="43.2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379"/>
        <v>42463.608923611115</v>
      </c>
      <c r="K3059">
        <v>1457105811</v>
      </c>
      <c r="L3059" s="10">
        <f t="shared" si="380"/>
        <v>42433.650590277779</v>
      </c>
      <c r="M3059" s="11">
        <f t="shared" si="381"/>
        <v>29.958333333335759</v>
      </c>
      <c r="N3059" t="b">
        <v>0</v>
      </c>
      <c r="O3059" s="9">
        <f t="shared" si="382"/>
        <v>0</v>
      </c>
      <c r="P3059" s="14">
        <f t="shared" si="383"/>
        <v>0</v>
      </c>
      <c r="Q3059" s="14" t="s">
        <v>8321</v>
      </c>
      <c r="R3059" s="14" t="s">
        <v>8361</v>
      </c>
      <c r="S3059">
        <v>0</v>
      </c>
      <c r="T3059" t="b">
        <v>0</v>
      </c>
      <c r="U3059" t="s">
        <v>8303</v>
      </c>
      <c r="V3059" t="str">
        <f t="shared" si="384"/>
        <v xml:space="preserve"> </v>
      </c>
      <c r="W3059" s="21">
        <f t="shared" si="385"/>
        <v>0</v>
      </c>
      <c r="X3059" s="21" t="str">
        <f t="shared" si="386"/>
        <v xml:space="preserve"> </v>
      </c>
    </row>
    <row r="3060" spans="1:24" ht="57.6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379"/>
        <v>42510.374305555553</v>
      </c>
      <c r="K3060">
        <v>1459414740</v>
      </c>
      <c r="L3060" s="10">
        <f t="shared" si="380"/>
        <v>42460.374305555553</v>
      </c>
      <c r="M3060" s="11">
        <f t="shared" si="381"/>
        <v>50</v>
      </c>
      <c r="N3060" t="b">
        <v>0</v>
      </c>
      <c r="O3060" s="9">
        <f t="shared" si="382"/>
        <v>1.6666666666666666E-4</v>
      </c>
      <c r="P3060" s="14">
        <f t="shared" si="383"/>
        <v>1</v>
      </c>
      <c r="Q3060" s="14" t="s">
        <v>8321</v>
      </c>
      <c r="R3060" s="14" t="s">
        <v>8361</v>
      </c>
      <c r="S3060">
        <v>3</v>
      </c>
      <c r="T3060" t="b">
        <v>0</v>
      </c>
      <c r="U3060" t="s">
        <v>8303</v>
      </c>
      <c r="V3060" t="str">
        <f t="shared" si="384"/>
        <v xml:space="preserve"> </v>
      </c>
      <c r="W3060" s="21">
        <f t="shared" si="385"/>
        <v>3</v>
      </c>
      <c r="X3060" s="21" t="str">
        <f t="shared" si="386"/>
        <v xml:space="preserve"> </v>
      </c>
    </row>
    <row r="3061" spans="1:24" ht="43.2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379"/>
        <v>41859.935717592591</v>
      </c>
      <c r="K3061">
        <v>1404944846</v>
      </c>
      <c r="L3061" s="10">
        <f t="shared" si="380"/>
        <v>41829.935717592591</v>
      </c>
      <c r="M3061" s="11">
        <f t="shared" si="381"/>
        <v>30</v>
      </c>
      <c r="N3061" t="b">
        <v>0</v>
      </c>
      <c r="O3061" s="9">
        <f t="shared" si="382"/>
        <v>3.0066666666666665E-2</v>
      </c>
      <c r="P3061" s="14">
        <f t="shared" si="383"/>
        <v>41</v>
      </c>
      <c r="Q3061" s="14" t="s">
        <v>8321</v>
      </c>
      <c r="R3061" s="14" t="s">
        <v>8361</v>
      </c>
      <c r="S3061">
        <v>11</v>
      </c>
      <c r="T3061" t="b">
        <v>0</v>
      </c>
      <c r="U3061" t="s">
        <v>8303</v>
      </c>
      <c r="V3061" t="str">
        <f t="shared" si="384"/>
        <v xml:space="preserve"> </v>
      </c>
      <c r="W3061" s="21">
        <f t="shared" si="385"/>
        <v>11</v>
      </c>
      <c r="X3061" s="21" t="str">
        <f t="shared" si="386"/>
        <v xml:space="preserve"> </v>
      </c>
    </row>
    <row r="3062" spans="1:24" ht="28.8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379"/>
        <v>42275.274699074071</v>
      </c>
      <c r="K3062">
        <v>1440830134</v>
      </c>
      <c r="L3062" s="10">
        <f t="shared" si="380"/>
        <v>42245.274699074071</v>
      </c>
      <c r="M3062" s="11">
        <f t="shared" si="381"/>
        <v>30</v>
      </c>
      <c r="N3062" t="b">
        <v>0</v>
      </c>
      <c r="O3062" s="9">
        <f t="shared" si="382"/>
        <v>1.5227272727272728E-3</v>
      </c>
      <c r="P3062" s="14">
        <f t="shared" si="383"/>
        <v>55.833333333333336</v>
      </c>
      <c r="Q3062" s="14" t="s">
        <v>8321</v>
      </c>
      <c r="R3062" s="14" t="s">
        <v>8361</v>
      </c>
      <c r="S3062">
        <v>6</v>
      </c>
      <c r="T3062" t="b">
        <v>0</v>
      </c>
      <c r="U3062" t="s">
        <v>8303</v>
      </c>
      <c r="V3062" t="str">
        <f t="shared" si="384"/>
        <v xml:space="preserve"> </v>
      </c>
      <c r="W3062" s="21">
        <f t="shared" si="385"/>
        <v>6</v>
      </c>
      <c r="X3062" s="21" t="str">
        <f t="shared" si="386"/>
        <v xml:space="preserve"> </v>
      </c>
    </row>
    <row r="3063" spans="1:24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379"/>
        <v>41864.784120370372</v>
      </c>
      <c r="K3063">
        <v>1405363748</v>
      </c>
      <c r="L3063" s="10">
        <f t="shared" si="380"/>
        <v>41834.784120370372</v>
      </c>
      <c r="M3063" s="11">
        <f t="shared" si="381"/>
        <v>30</v>
      </c>
      <c r="N3063" t="b">
        <v>0</v>
      </c>
      <c r="O3063" s="9">
        <f t="shared" si="382"/>
        <v>0</v>
      </c>
      <c r="P3063" s="14">
        <f t="shared" si="383"/>
        <v>0</v>
      </c>
      <c r="Q3063" s="14" t="s">
        <v>8321</v>
      </c>
      <c r="R3063" s="14" t="s">
        <v>8361</v>
      </c>
      <c r="S3063">
        <v>0</v>
      </c>
      <c r="T3063" t="b">
        <v>0</v>
      </c>
      <c r="U3063" t="s">
        <v>8303</v>
      </c>
      <c r="V3063" t="str">
        <f t="shared" si="384"/>
        <v xml:space="preserve"> </v>
      </c>
      <c r="W3063" s="21">
        <f t="shared" si="385"/>
        <v>0</v>
      </c>
      <c r="X3063" s="21" t="str">
        <f t="shared" si="386"/>
        <v xml:space="preserve"> </v>
      </c>
    </row>
    <row r="3064" spans="1:24" ht="43.2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379"/>
        <v>42277.75</v>
      </c>
      <c r="K3064">
        <v>1441111892</v>
      </c>
      <c r="L3064" s="10">
        <f t="shared" si="380"/>
        <v>42248.535787037035</v>
      </c>
      <c r="M3064" s="11">
        <f t="shared" si="381"/>
        <v>29.214212962964666</v>
      </c>
      <c r="N3064" t="b">
        <v>0</v>
      </c>
      <c r="O3064" s="9">
        <f t="shared" si="382"/>
        <v>0.66839999999999999</v>
      </c>
      <c r="P3064" s="14">
        <f t="shared" si="383"/>
        <v>99.761194029850742</v>
      </c>
      <c r="Q3064" s="14" t="s">
        <v>8321</v>
      </c>
      <c r="R3064" s="14" t="s">
        <v>8361</v>
      </c>
      <c r="S3064">
        <v>67</v>
      </c>
      <c r="T3064" t="b">
        <v>0</v>
      </c>
      <c r="U3064" t="s">
        <v>8303</v>
      </c>
      <c r="V3064" t="str">
        <f t="shared" si="384"/>
        <v xml:space="preserve"> </v>
      </c>
      <c r="W3064" s="21">
        <f t="shared" si="385"/>
        <v>67</v>
      </c>
      <c r="X3064" s="21" t="str">
        <f t="shared" si="386"/>
        <v xml:space="preserve"> </v>
      </c>
    </row>
    <row r="3065" spans="1:24" ht="43.2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379"/>
        <v>42665.922893518517</v>
      </c>
      <c r="K3065">
        <v>1474150138</v>
      </c>
      <c r="L3065" s="10">
        <f t="shared" si="380"/>
        <v>42630.922893518517</v>
      </c>
      <c r="M3065" s="11">
        <f t="shared" si="381"/>
        <v>35</v>
      </c>
      <c r="N3065" t="b">
        <v>0</v>
      </c>
      <c r="O3065" s="9">
        <f t="shared" si="382"/>
        <v>0.19566666666666666</v>
      </c>
      <c r="P3065" s="14">
        <f t="shared" si="383"/>
        <v>25.521739130434781</v>
      </c>
      <c r="Q3065" s="14" t="s">
        <v>8321</v>
      </c>
      <c r="R3065" s="14" t="s">
        <v>8361</v>
      </c>
      <c r="S3065">
        <v>23</v>
      </c>
      <c r="T3065" t="b">
        <v>0</v>
      </c>
      <c r="U3065" t="s">
        <v>8303</v>
      </c>
      <c r="V3065" t="str">
        <f t="shared" si="384"/>
        <v xml:space="preserve"> </v>
      </c>
      <c r="W3065" s="21">
        <f t="shared" si="385"/>
        <v>23</v>
      </c>
      <c r="X3065" s="21" t="str">
        <f t="shared" si="386"/>
        <v xml:space="preserve"> </v>
      </c>
    </row>
    <row r="3066" spans="1:24" ht="28.8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379"/>
        <v>42330.290972222225</v>
      </c>
      <c r="K3066">
        <v>1445483246</v>
      </c>
      <c r="L3066" s="10">
        <f t="shared" si="380"/>
        <v>42299.130162037036</v>
      </c>
      <c r="M3066" s="11">
        <f t="shared" si="381"/>
        <v>31.160810185188893</v>
      </c>
      <c r="N3066" t="b">
        <v>0</v>
      </c>
      <c r="O3066" s="9">
        <f t="shared" si="382"/>
        <v>0.11294666666666667</v>
      </c>
      <c r="P3066" s="14">
        <f t="shared" si="383"/>
        <v>117.65277777777777</v>
      </c>
      <c r="Q3066" s="14" t="s">
        <v>8321</v>
      </c>
      <c r="R3066" s="14" t="s">
        <v>8361</v>
      </c>
      <c r="S3066">
        <v>72</v>
      </c>
      <c r="T3066" t="b">
        <v>0</v>
      </c>
      <c r="U3066" t="s">
        <v>8303</v>
      </c>
      <c r="V3066" t="str">
        <f t="shared" si="384"/>
        <v xml:space="preserve"> </v>
      </c>
      <c r="W3066" s="21">
        <f t="shared" si="385"/>
        <v>72</v>
      </c>
      <c r="X3066" s="21" t="str">
        <f t="shared" si="386"/>
        <v xml:space="preserve"> </v>
      </c>
    </row>
    <row r="3067" spans="1:24" ht="43.2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379"/>
        <v>41850.055231481485</v>
      </c>
      <c r="K3067">
        <v>1404523172</v>
      </c>
      <c r="L3067" s="10">
        <f t="shared" si="380"/>
        <v>41825.055231481485</v>
      </c>
      <c r="M3067" s="11">
        <f t="shared" si="381"/>
        <v>25</v>
      </c>
      <c r="N3067" t="b">
        <v>0</v>
      </c>
      <c r="O3067" s="9">
        <f t="shared" si="382"/>
        <v>4.0000000000000002E-4</v>
      </c>
      <c r="P3067" s="14">
        <f t="shared" si="383"/>
        <v>5</v>
      </c>
      <c r="Q3067" s="14" t="s">
        <v>8321</v>
      </c>
      <c r="R3067" s="14" t="s">
        <v>8361</v>
      </c>
      <c r="S3067">
        <v>2</v>
      </c>
      <c r="T3067" t="b">
        <v>0</v>
      </c>
      <c r="U3067" t="s">
        <v>8303</v>
      </c>
      <c r="V3067" t="str">
        <f t="shared" si="384"/>
        <v xml:space="preserve"> </v>
      </c>
      <c r="W3067" s="21">
        <f t="shared" si="385"/>
        <v>2</v>
      </c>
      <c r="X3067" s="21" t="str">
        <f t="shared" si="386"/>
        <v xml:space="preserve"> </v>
      </c>
    </row>
    <row r="3068" spans="1:24" ht="43.2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379"/>
        <v>42561.228437500002</v>
      </c>
      <c r="K3068">
        <v>1465536537</v>
      </c>
      <c r="L3068" s="10">
        <f t="shared" si="380"/>
        <v>42531.228437500002</v>
      </c>
      <c r="M3068" s="11">
        <f t="shared" si="381"/>
        <v>30</v>
      </c>
      <c r="N3068" t="b">
        <v>0</v>
      </c>
      <c r="O3068" s="9">
        <f t="shared" si="382"/>
        <v>0.11985714285714286</v>
      </c>
      <c r="P3068" s="14">
        <f t="shared" si="383"/>
        <v>2796.6666666666665</v>
      </c>
      <c r="Q3068" s="14" t="s">
        <v>8321</v>
      </c>
      <c r="R3068" s="14" t="s">
        <v>8361</v>
      </c>
      <c r="S3068">
        <v>15</v>
      </c>
      <c r="T3068" t="b">
        <v>0</v>
      </c>
      <c r="U3068" t="s">
        <v>8303</v>
      </c>
      <c r="V3068" t="str">
        <f t="shared" si="384"/>
        <v xml:space="preserve"> </v>
      </c>
      <c r="W3068" s="21">
        <f t="shared" si="385"/>
        <v>15</v>
      </c>
      <c r="X3068" s="21" t="str">
        <f t="shared" si="386"/>
        <v xml:space="preserve"> </v>
      </c>
    </row>
    <row r="3069" spans="1:24" ht="43.2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379"/>
        <v>42256.938414351855</v>
      </c>
      <c r="K3069">
        <v>1439245879</v>
      </c>
      <c r="L3069" s="10">
        <f t="shared" si="380"/>
        <v>42226.938414351855</v>
      </c>
      <c r="M3069" s="11">
        <f t="shared" si="381"/>
        <v>30</v>
      </c>
      <c r="N3069" t="b">
        <v>0</v>
      </c>
      <c r="O3069" s="9">
        <f t="shared" si="382"/>
        <v>2.5000000000000001E-2</v>
      </c>
      <c r="P3069" s="14">
        <f t="shared" si="383"/>
        <v>200</v>
      </c>
      <c r="Q3069" s="14" t="s">
        <v>8321</v>
      </c>
      <c r="R3069" s="14" t="s">
        <v>8361</v>
      </c>
      <c r="S3069">
        <v>1</v>
      </c>
      <c r="T3069" t="b">
        <v>0</v>
      </c>
      <c r="U3069" t="s">
        <v>8303</v>
      </c>
      <c r="V3069" t="str">
        <f t="shared" si="384"/>
        <v xml:space="preserve"> </v>
      </c>
      <c r="W3069" s="21">
        <f t="shared" si="385"/>
        <v>1</v>
      </c>
      <c r="X3069" s="21" t="str">
        <f t="shared" si="386"/>
        <v xml:space="preserve"> </v>
      </c>
    </row>
    <row r="3070" spans="1:24" ht="43.2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379"/>
        <v>42293.691574074073</v>
      </c>
      <c r="K3070">
        <v>1442421352</v>
      </c>
      <c r="L3070" s="10">
        <f t="shared" si="380"/>
        <v>42263.691574074073</v>
      </c>
      <c r="M3070" s="11">
        <f t="shared" si="381"/>
        <v>30</v>
      </c>
      <c r="N3070" t="b">
        <v>0</v>
      </c>
      <c r="O3070" s="9">
        <f t="shared" si="382"/>
        <v>6.9999999999999999E-4</v>
      </c>
      <c r="P3070" s="14">
        <f t="shared" si="383"/>
        <v>87.5</v>
      </c>
      <c r="Q3070" s="14" t="s">
        <v>8321</v>
      </c>
      <c r="R3070" s="14" t="s">
        <v>8361</v>
      </c>
      <c r="S3070">
        <v>2</v>
      </c>
      <c r="T3070" t="b">
        <v>0</v>
      </c>
      <c r="U3070" t="s">
        <v>8303</v>
      </c>
      <c r="V3070" t="str">
        <f t="shared" si="384"/>
        <v xml:space="preserve"> </v>
      </c>
      <c r="W3070" s="21">
        <f t="shared" si="385"/>
        <v>2</v>
      </c>
      <c r="X3070" s="21" t="str">
        <f t="shared" si="386"/>
        <v xml:space="preserve"> </v>
      </c>
    </row>
    <row r="3071" spans="1:24" ht="43.2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379"/>
        <v>41987.833726851852</v>
      </c>
      <c r="K3071">
        <v>1415995234</v>
      </c>
      <c r="L3071" s="10">
        <f t="shared" si="380"/>
        <v>41957.833726851852</v>
      </c>
      <c r="M3071" s="11">
        <f t="shared" si="381"/>
        <v>30</v>
      </c>
      <c r="N3071" t="b">
        <v>0</v>
      </c>
      <c r="O3071" s="9">
        <f t="shared" si="382"/>
        <v>0.14099999999999999</v>
      </c>
      <c r="P3071" s="14">
        <f t="shared" si="383"/>
        <v>20.142857142857142</v>
      </c>
      <c r="Q3071" s="14" t="s">
        <v>8321</v>
      </c>
      <c r="R3071" s="14" t="s">
        <v>8361</v>
      </c>
      <c r="S3071">
        <v>7</v>
      </c>
      <c r="T3071" t="b">
        <v>0</v>
      </c>
      <c r="U3071" t="s">
        <v>8303</v>
      </c>
      <c r="V3071" t="str">
        <f t="shared" si="384"/>
        <v xml:space="preserve"> </v>
      </c>
      <c r="W3071" s="21">
        <f t="shared" si="385"/>
        <v>7</v>
      </c>
      <c r="X3071" s="21" t="str">
        <f t="shared" si="386"/>
        <v xml:space="preserve"> </v>
      </c>
    </row>
    <row r="3072" spans="1:24" ht="43.2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379"/>
        <v>42711.733437499999</v>
      </c>
      <c r="K3072">
        <v>1479317769</v>
      </c>
      <c r="L3072" s="10">
        <f t="shared" si="380"/>
        <v>42690.733437499999</v>
      </c>
      <c r="M3072" s="11">
        <f t="shared" si="381"/>
        <v>21</v>
      </c>
      <c r="N3072" t="b">
        <v>0</v>
      </c>
      <c r="O3072" s="9">
        <f t="shared" si="382"/>
        <v>3.3399999999999999E-2</v>
      </c>
      <c r="P3072" s="14">
        <f t="shared" si="383"/>
        <v>20.875</v>
      </c>
      <c r="Q3072" s="14" t="s">
        <v>8321</v>
      </c>
      <c r="R3072" s="14" t="s">
        <v>8361</v>
      </c>
      <c r="S3072">
        <v>16</v>
      </c>
      <c r="T3072" t="b">
        <v>0</v>
      </c>
      <c r="U3072" t="s">
        <v>8303</v>
      </c>
      <c r="V3072" t="str">
        <f t="shared" si="384"/>
        <v xml:space="preserve"> </v>
      </c>
      <c r="W3072" s="21">
        <f t="shared" si="385"/>
        <v>16</v>
      </c>
      <c r="X3072" s="21" t="str">
        <f t="shared" si="386"/>
        <v xml:space="preserve"> </v>
      </c>
    </row>
    <row r="3073" spans="1:24" ht="43.2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379"/>
        <v>42115.249305555553</v>
      </c>
      <c r="K3073">
        <v>1428082481</v>
      </c>
      <c r="L3073" s="10">
        <f t="shared" si="380"/>
        <v>42097.732418981483</v>
      </c>
      <c r="M3073" s="11">
        <f t="shared" si="381"/>
        <v>17.516886574070668</v>
      </c>
      <c r="N3073" t="b">
        <v>0</v>
      </c>
      <c r="O3073" s="9">
        <f t="shared" si="382"/>
        <v>0.59775</v>
      </c>
      <c r="P3073" s="14">
        <f t="shared" si="383"/>
        <v>61.307692307692307</v>
      </c>
      <c r="Q3073" s="14" t="s">
        <v>8321</v>
      </c>
      <c r="R3073" s="14" t="s">
        <v>8361</v>
      </c>
      <c r="S3073">
        <v>117</v>
      </c>
      <c r="T3073" t="b">
        <v>0</v>
      </c>
      <c r="U3073" t="s">
        <v>8303</v>
      </c>
      <c r="V3073" t="str">
        <f t="shared" si="384"/>
        <v xml:space="preserve"> </v>
      </c>
      <c r="W3073" s="21">
        <f t="shared" si="385"/>
        <v>117</v>
      </c>
      <c r="X3073" s="21" t="str">
        <f t="shared" si="386"/>
        <v xml:space="preserve"> </v>
      </c>
    </row>
    <row r="3074" spans="1:24" ht="43.2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ref="J3074:J3137" si="387">(((I3074/60)/60)/24)+DATE(1970,1,1)</f>
        <v>42673.073611111111</v>
      </c>
      <c r="K3074">
        <v>1476549262</v>
      </c>
      <c r="L3074" s="10">
        <f t="shared" ref="L3074:L3137" si="388">(((K3074/60)/60)/24)+DATE(1970,1,1)</f>
        <v>42658.690532407403</v>
      </c>
      <c r="M3074" s="11">
        <f t="shared" ref="M3074:M3137" si="389">J3074-L3074</f>
        <v>14.383078703707724</v>
      </c>
      <c r="N3074" t="b">
        <v>0</v>
      </c>
      <c r="O3074" s="9">
        <f t="shared" ref="O3074:O3137" si="390">E3074/D3074</f>
        <v>1.6666666666666666E-4</v>
      </c>
      <c r="P3074" s="14">
        <f t="shared" ref="P3074:P3137" si="391">IF(E3074&gt;0,(E3074/S3074),0)</f>
        <v>1</v>
      </c>
      <c r="Q3074" s="14" t="s">
        <v>8321</v>
      </c>
      <c r="R3074" s="14" t="s">
        <v>8361</v>
      </c>
      <c r="S3074">
        <v>2</v>
      </c>
      <c r="T3074" t="b">
        <v>0</v>
      </c>
      <c r="U3074" t="s">
        <v>8303</v>
      </c>
      <c r="V3074" t="str">
        <f t="shared" si="384"/>
        <v xml:space="preserve"> </v>
      </c>
      <c r="W3074" s="21">
        <f t="shared" si="385"/>
        <v>2</v>
      </c>
      <c r="X3074" s="21" t="str">
        <f t="shared" si="386"/>
        <v xml:space="preserve"> </v>
      </c>
    </row>
    <row r="3075" spans="1:24" ht="43.2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si="387"/>
        <v>42169.804861111115</v>
      </c>
      <c r="K3075">
        <v>1429287900</v>
      </c>
      <c r="L3075" s="10">
        <f t="shared" si="388"/>
        <v>42111.684027777781</v>
      </c>
      <c r="M3075" s="11">
        <f t="shared" si="389"/>
        <v>58.120833333334303</v>
      </c>
      <c r="N3075" t="b">
        <v>0</v>
      </c>
      <c r="O3075" s="9">
        <f t="shared" si="390"/>
        <v>2.3035714285714285E-4</v>
      </c>
      <c r="P3075" s="14">
        <f t="shared" si="391"/>
        <v>92.142857142857139</v>
      </c>
      <c r="Q3075" s="14" t="s">
        <v>8321</v>
      </c>
      <c r="R3075" s="14" t="s">
        <v>8361</v>
      </c>
      <c r="S3075">
        <v>7</v>
      </c>
      <c r="T3075" t="b">
        <v>0</v>
      </c>
      <c r="U3075" t="s">
        <v>8303</v>
      </c>
      <c r="V3075" t="str">
        <f t="shared" ref="V3075:V3138" si="392">IF(F3075 = "successful",S3075," ")</f>
        <v xml:space="preserve"> </v>
      </c>
      <c r="W3075" s="21">
        <f t="shared" ref="W3075:W3138" si="393">IF(F3075 = "failed",S3075," ")</f>
        <v>7</v>
      </c>
      <c r="X3075" s="21" t="str">
        <f t="shared" ref="X3075:X3138" si="394">IF(F3075 = "canceled",S3075," ")</f>
        <v xml:space="preserve"> </v>
      </c>
    </row>
    <row r="3076" spans="1:24" ht="57.6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387"/>
        <v>42439.571284722217</v>
      </c>
      <c r="K3076">
        <v>1455025359</v>
      </c>
      <c r="L3076" s="10">
        <f t="shared" si="388"/>
        <v>42409.571284722217</v>
      </c>
      <c r="M3076" s="11">
        <f t="shared" si="389"/>
        <v>30</v>
      </c>
      <c r="N3076" t="b">
        <v>0</v>
      </c>
      <c r="O3076" s="9">
        <f t="shared" si="390"/>
        <v>8.8000000000000003E-4</v>
      </c>
      <c r="P3076" s="14">
        <f t="shared" si="391"/>
        <v>7.333333333333333</v>
      </c>
      <c r="Q3076" s="14" t="s">
        <v>8321</v>
      </c>
      <c r="R3076" s="14" t="s">
        <v>8361</v>
      </c>
      <c r="S3076">
        <v>3</v>
      </c>
      <c r="T3076" t="b">
        <v>0</v>
      </c>
      <c r="U3076" t="s">
        <v>8303</v>
      </c>
      <c r="V3076" t="str">
        <f t="shared" si="392"/>
        <v xml:space="preserve"> </v>
      </c>
      <c r="W3076" s="21">
        <f t="shared" si="393"/>
        <v>3</v>
      </c>
      <c r="X3076" s="21" t="str">
        <f t="shared" si="394"/>
        <v xml:space="preserve"> </v>
      </c>
    </row>
    <row r="3077" spans="1:24" ht="43.2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387"/>
        <v>42601.102314814809</v>
      </c>
      <c r="K3077">
        <v>1467253640</v>
      </c>
      <c r="L3077" s="10">
        <f t="shared" si="388"/>
        <v>42551.102314814809</v>
      </c>
      <c r="M3077" s="11">
        <f t="shared" si="389"/>
        <v>50</v>
      </c>
      <c r="N3077" t="b">
        <v>0</v>
      </c>
      <c r="O3077" s="9">
        <f t="shared" si="390"/>
        <v>8.6400000000000005E-2</v>
      </c>
      <c r="P3077" s="14">
        <f t="shared" si="391"/>
        <v>64.8</v>
      </c>
      <c r="Q3077" s="14" t="s">
        <v>8321</v>
      </c>
      <c r="R3077" s="14" t="s">
        <v>8361</v>
      </c>
      <c r="S3077">
        <v>20</v>
      </c>
      <c r="T3077" t="b">
        <v>0</v>
      </c>
      <c r="U3077" t="s">
        <v>8303</v>
      </c>
      <c r="V3077" t="str">
        <f t="shared" si="392"/>
        <v xml:space="preserve"> </v>
      </c>
      <c r="W3077" s="21">
        <f t="shared" si="393"/>
        <v>20</v>
      </c>
      <c r="X3077" s="21" t="str">
        <f t="shared" si="394"/>
        <v xml:space="preserve"> </v>
      </c>
    </row>
    <row r="3078" spans="1:24" ht="28.8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387"/>
        <v>42286.651886574073</v>
      </c>
      <c r="K3078">
        <v>1439221123</v>
      </c>
      <c r="L3078" s="10">
        <f t="shared" si="388"/>
        <v>42226.651886574073</v>
      </c>
      <c r="M3078" s="11">
        <f t="shared" si="389"/>
        <v>60</v>
      </c>
      <c r="N3078" t="b">
        <v>0</v>
      </c>
      <c r="O3078" s="9">
        <f t="shared" si="390"/>
        <v>0.15060000000000001</v>
      </c>
      <c r="P3078" s="14">
        <f t="shared" si="391"/>
        <v>30.12</v>
      </c>
      <c r="Q3078" s="14" t="s">
        <v>8321</v>
      </c>
      <c r="R3078" s="14" t="s">
        <v>8361</v>
      </c>
      <c r="S3078">
        <v>50</v>
      </c>
      <c r="T3078" t="b">
        <v>0</v>
      </c>
      <c r="U3078" t="s">
        <v>8303</v>
      </c>
      <c r="V3078" t="str">
        <f t="shared" si="392"/>
        <v xml:space="preserve"> </v>
      </c>
      <c r="W3078" s="21">
        <f t="shared" si="393"/>
        <v>50</v>
      </c>
      <c r="X3078" s="21" t="str">
        <f t="shared" si="394"/>
        <v xml:space="preserve"> </v>
      </c>
    </row>
    <row r="3079" spans="1:24" ht="43.2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387"/>
        <v>42796.956921296296</v>
      </c>
      <c r="K3079">
        <v>1485903478</v>
      </c>
      <c r="L3079" s="10">
        <f t="shared" si="388"/>
        <v>42766.956921296296</v>
      </c>
      <c r="M3079" s="11">
        <f t="shared" si="389"/>
        <v>30</v>
      </c>
      <c r="N3079" t="b">
        <v>0</v>
      </c>
      <c r="O3079" s="9">
        <f t="shared" si="390"/>
        <v>4.7727272727272731E-3</v>
      </c>
      <c r="P3079" s="14">
        <f t="shared" si="391"/>
        <v>52.5</v>
      </c>
      <c r="Q3079" s="14" t="s">
        <v>8321</v>
      </c>
      <c r="R3079" s="14" t="s">
        <v>8361</v>
      </c>
      <c r="S3079">
        <v>2</v>
      </c>
      <c r="T3079" t="b">
        <v>0</v>
      </c>
      <c r="U3079" t="s">
        <v>8303</v>
      </c>
      <c r="V3079" t="str">
        <f t="shared" si="392"/>
        <v xml:space="preserve"> </v>
      </c>
      <c r="W3079" s="21">
        <f t="shared" si="393"/>
        <v>2</v>
      </c>
      <c r="X3079" s="21" t="str">
        <f t="shared" si="394"/>
        <v xml:space="preserve"> </v>
      </c>
    </row>
    <row r="3080" spans="1:24" ht="43.2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387"/>
        <v>42061.138831018514</v>
      </c>
      <c r="K3080">
        <v>1422328795</v>
      </c>
      <c r="L3080" s="10">
        <f t="shared" si="388"/>
        <v>42031.138831018514</v>
      </c>
      <c r="M3080" s="11">
        <f t="shared" si="389"/>
        <v>30</v>
      </c>
      <c r="N3080" t="b">
        <v>0</v>
      </c>
      <c r="O3080" s="9">
        <f t="shared" si="390"/>
        <v>1.1833333333333333E-3</v>
      </c>
      <c r="P3080" s="14">
        <f t="shared" si="391"/>
        <v>23.666666666666668</v>
      </c>
      <c r="Q3080" s="14" t="s">
        <v>8321</v>
      </c>
      <c r="R3080" s="14" t="s">
        <v>8361</v>
      </c>
      <c r="S3080">
        <v>3</v>
      </c>
      <c r="T3080" t="b">
        <v>0</v>
      </c>
      <c r="U3080" t="s">
        <v>8303</v>
      </c>
      <c r="V3080" t="str">
        <f t="shared" si="392"/>
        <v xml:space="preserve"> </v>
      </c>
      <c r="W3080" s="21">
        <f t="shared" si="393"/>
        <v>3</v>
      </c>
      <c r="X3080" s="21" t="str">
        <f t="shared" si="394"/>
        <v xml:space="preserve"> </v>
      </c>
    </row>
    <row r="3081" spans="1:24" ht="43.2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387"/>
        <v>42085.671701388885</v>
      </c>
      <c r="K3081">
        <v>1424452035</v>
      </c>
      <c r="L3081" s="10">
        <f t="shared" si="388"/>
        <v>42055.713368055556</v>
      </c>
      <c r="M3081" s="11">
        <f t="shared" si="389"/>
        <v>29.958333333328483</v>
      </c>
      <c r="N3081" t="b">
        <v>0</v>
      </c>
      <c r="O3081" s="9">
        <f t="shared" si="390"/>
        <v>8.4173998587352451E-3</v>
      </c>
      <c r="P3081" s="14">
        <f t="shared" si="391"/>
        <v>415.77777777777777</v>
      </c>
      <c r="Q3081" s="14" t="s">
        <v>8321</v>
      </c>
      <c r="R3081" s="14" t="s">
        <v>8361</v>
      </c>
      <c r="S3081">
        <v>27</v>
      </c>
      <c r="T3081" t="b">
        <v>0</v>
      </c>
      <c r="U3081" t="s">
        <v>8303</v>
      </c>
      <c r="V3081" t="str">
        <f t="shared" si="392"/>
        <v xml:space="preserve"> </v>
      </c>
      <c r="W3081" s="21">
        <f t="shared" si="393"/>
        <v>27</v>
      </c>
      <c r="X3081" s="21" t="str">
        <f t="shared" si="394"/>
        <v xml:space="preserve"> </v>
      </c>
    </row>
    <row r="3082" spans="1:24" ht="43.2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387"/>
        <v>42000.0699537037</v>
      </c>
      <c r="K3082">
        <v>1414456844</v>
      </c>
      <c r="L3082" s="10">
        <f t="shared" si="388"/>
        <v>41940.028287037036</v>
      </c>
      <c r="M3082" s="11">
        <f t="shared" si="389"/>
        <v>60.041666666664241</v>
      </c>
      <c r="N3082" t="b">
        <v>0</v>
      </c>
      <c r="O3082" s="9">
        <f t="shared" si="390"/>
        <v>1.8799999999999999E-4</v>
      </c>
      <c r="P3082" s="14">
        <f t="shared" si="391"/>
        <v>53.714285714285715</v>
      </c>
      <c r="Q3082" s="14" t="s">
        <v>8321</v>
      </c>
      <c r="R3082" s="14" t="s">
        <v>8361</v>
      </c>
      <c r="S3082">
        <v>7</v>
      </c>
      <c r="T3082" t="b">
        <v>0</v>
      </c>
      <c r="U3082" t="s">
        <v>8303</v>
      </c>
      <c r="V3082" t="str">
        <f t="shared" si="392"/>
        <v xml:space="preserve"> </v>
      </c>
      <c r="W3082" s="21">
        <f t="shared" si="393"/>
        <v>7</v>
      </c>
      <c r="X3082" s="21" t="str">
        <f t="shared" si="394"/>
        <v xml:space="preserve"> </v>
      </c>
    </row>
    <row r="3083" spans="1:24" ht="43.2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387"/>
        <v>42267.181608796294</v>
      </c>
      <c r="K3083">
        <v>1440130891</v>
      </c>
      <c r="L3083" s="10">
        <f t="shared" si="388"/>
        <v>42237.181608796294</v>
      </c>
      <c r="M3083" s="11">
        <f t="shared" si="389"/>
        <v>30</v>
      </c>
      <c r="N3083" t="b">
        <v>0</v>
      </c>
      <c r="O3083" s="9">
        <f t="shared" si="390"/>
        <v>2.1029999999999998E-3</v>
      </c>
      <c r="P3083" s="14">
        <f t="shared" si="391"/>
        <v>420.6</v>
      </c>
      <c r="Q3083" s="14" t="s">
        <v>8321</v>
      </c>
      <c r="R3083" s="14" t="s">
        <v>8361</v>
      </c>
      <c r="S3083">
        <v>5</v>
      </c>
      <c r="T3083" t="b">
        <v>0</v>
      </c>
      <c r="U3083" t="s">
        <v>8303</v>
      </c>
      <c r="V3083" t="str">
        <f t="shared" si="392"/>
        <v xml:space="preserve"> </v>
      </c>
      <c r="W3083" s="21">
        <f t="shared" si="393"/>
        <v>5</v>
      </c>
      <c r="X3083" s="21" t="str">
        <f t="shared" si="394"/>
        <v xml:space="preserve"> </v>
      </c>
    </row>
    <row r="3084" spans="1:24" ht="43.2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387"/>
        <v>42323.96465277778</v>
      </c>
      <c r="K3084">
        <v>1445033346</v>
      </c>
      <c r="L3084" s="10">
        <f t="shared" si="388"/>
        <v>42293.922986111109</v>
      </c>
      <c r="M3084" s="11">
        <f t="shared" si="389"/>
        <v>30.041666666671517</v>
      </c>
      <c r="N3084" t="b">
        <v>0</v>
      </c>
      <c r="O3084" s="9">
        <f t="shared" si="390"/>
        <v>0</v>
      </c>
      <c r="P3084" s="14">
        <f t="shared" si="391"/>
        <v>0</v>
      </c>
      <c r="Q3084" s="14" t="s">
        <v>8321</v>
      </c>
      <c r="R3084" s="14" t="s">
        <v>8361</v>
      </c>
      <c r="S3084">
        <v>0</v>
      </c>
      <c r="T3084" t="b">
        <v>0</v>
      </c>
      <c r="U3084" t="s">
        <v>8303</v>
      </c>
      <c r="V3084" t="str">
        <f t="shared" si="392"/>
        <v xml:space="preserve"> </v>
      </c>
      <c r="W3084" s="21">
        <f t="shared" si="393"/>
        <v>0</v>
      </c>
      <c r="X3084" s="21" t="str">
        <f t="shared" si="394"/>
        <v xml:space="preserve"> </v>
      </c>
    </row>
    <row r="3085" spans="1:24" ht="57.6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387"/>
        <v>41883.208333333336</v>
      </c>
      <c r="K3085">
        <v>1406986278</v>
      </c>
      <c r="L3085" s="10">
        <f t="shared" si="388"/>
        <v>41853.563402777778</v>
      </c>
      <c r="M3085" s="11">
        <f t="shared" si="389"/>
        <v>29.644930555557949</v>
      </c>
      <c r="N3085" t="b">
        <v>0</v>
      </c>
      <c r="O3085" s="9">
        <f t="shared" si="390"/>
        <v>2.8E-3</v>
      </c>
      <c r="P3085" s="14">
        <f t="shared" si="391"/>
        <v>18.666666666666668</v>
      </c>
      <c r="Q3085" s="14" t="s">
        <v>8321</v>
      </c>
      <c r="R3085" s="14" t="s">
        <v>8361</v>
      </c>
      <c r="S3085">
        <v>3</v>
      </c>
      <c r="T3085" t="b">
        <v>0</v>
      </c>
      <c r="U3085" t="s">
        <v>8303</v>
      </c>
      <c r="V3085" t="str">
        <f t="shared" si="392"/>
        <v xml:space="preserve"> </v>
      </c>
      <c r="W3085" s="21">
        <f t="shared" si="393"/>
        <v>3</v>
      </c>
      <c r="X3085" s="21" t="str">
        <f t="shared" si="394"/>
        <v xml:space="preserve"> </v>
      </c>
    </row>
    <row r="3086" spans="1:24" ht="57.6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387"/>
        <v>42129.783333333333</v>
      </c>
      <c r="K3086">
        <v>1428340931</v>
      </c>
      <c r="L3086" s="10">
        <f t="shared" si="388"/>
        <v>42100.723738425921</v>
      </c>
      <c r="M3086" s="11">
        <f t="shared" si="389"/>
        <v>29.059594907412247</v>
      </c>
      <c r="N3086" t="b">
        <v>0</v>
      </c>
      <c r="O3086" s="9">
        <f t="shared" si="390"/>
        <v>0.11579206701157921</v>
      </c>
      <c r="P3086" s="14">
        <f t="shared" si="391"/>
        <v>78.333333333333329</v>
      </c>
      <c r="Q3086" s="14" t="s">
        <v>8321</v>
      </c>
      <c r="R3086" s="14" t="s">
        <v>8361</v>
      </c>
      <c r="S3086">
        <v>6</v>
      </c>
      <c r="T3086" t="b">
        <v>0</v>
      </c>
      <c r="U3086" t="s">
        <v>8303</v>
      </c>
      <c r="V3086" t="str">
        <f t="shared" si="392"/>
        <v xml:space="preserve"> </v>
      </c>
      <c r="W3086" s="21">
        <f t="shared" si="393"/>
        <v>6</v>
      </c>
      <c r="X3086" s="21" t="str">
        <f t="shared" si="394"/>
        <v xml:space="preserve"> </v>
      </c>
    </row>
    <row r="3087" spans="1:24" ht="43.2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387"/>
        <v>42276.883784722217</v>
      </c>
      <c r="K3087">
        <v>1440969159</v>
      </c>
      <c r="L3087" s="10">
        <f t="shared" si="388"/>
        <v>42246.883784722217</v>
      </c>
      <c r="M3087" s="11">
        <f t="shared" si="389"/>
        <v>30</v>
      </c>
      <c r="N3087" t="b">
        <v>0</v>
      </c>
      <c r="O3087" s="9">
        <f t="shared" si="390"/>
        <v>2.4400000000000002E-2</v>
      </c>
      <c r="P3087" s="14">
        <f t="shared" si="391"/>
        <v>67.777777777777771</v>
      </c>
      <c r="Q3087" s="14" t="s">
        <v>8321</v>
      </c>
      <c r="R3087" s="14" t="s">
        <v>8361</v>
      </c>
      <c r="S3087">
        <v>9</v>
      </c>
      <c r="T3087" t="b">
        <v>0</v>
      </c>
      <c r="U3087" t="s">
        <v>8303</v>
      </c>
      <c r="V3087" t="str">
        <f t="shared" si="392"/>
        <v xml:space="preserve"> </v>
      </c>
      <c r="W3087" s="21">
        <f t="shared" si="393"/>
        <v>9</v>
      </c>
      <c r="X3087" s="21" t="str">
        <f t="shared" si="394"/>
        <v xml:space="preserve"> </v>
      </c>
    </row>
    <row r="3088" spans="1:24" ht="43.2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387"/>
        <v>42233.67082175926</v>
      </c>
      <c r="K3088">
        <v>1434643559</v>
      </c>
      <c r="L3088" s="10">
        <f t="shared" si="388"/>
        <v>42173.67082175926</v>
      </c>
      <c r="M3088" s="11">
        <f t="shared" si="389"/>
        <v>60</v>
      </c>
      <c r="N3088" t="b">
        <v>0</v>
      </c>
      <c r="O3088" s="9">
        <f t="shared" si="390"/>
        <v>2.5000000000000001E-3</v>
      </c>
      <c r="P3088" s="14">
        <f t="shared" si="391"/>
        <v>16.666666666666668</v>
      </c>
      <c r="Q3088" s="14" t="s">
        <v>8321</v>
      </c>
      <c r="R3088" s="14" t="s">
        <v>8361</v>
      </c>
      <c r="S3088">
        <v>3</v>
      </c>
      <c r="T3088" t="b">
        <v>0</v>
      </c>
      <c r="U3088" t="s">
        <v>8303</v>
      </c>
      <c r="V3088" t="str">
        <f t="shared" si="392"/>
        <v xml:space="preserve"> </v>
      </c>
      <c r="W3088" s="21">
        <f t="shared" si="393"/>
        <v>3</v>
      </c>
      <c r="X3088" s="21" t="str">
        <f t="shared" si="394"/>
        <v xml:space="preserve"> </v>
      </c>
    </row>
    <row r="3089" spans="1:24" ht="43.2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387"/>
        <v>42725.192013888889</v>
      </c>
      <c r="K3089">
        <v>1477107390</v>
      </c>
      <c r="L3089" s="10">
        <f t="shared" si="388"/>
        <v>42665.150347222225</v>
      </c>
      <c r="M3089" s="11">
        <f t="shared" si="389"/>
        <v>60.041666666664241</v>
      </c>
      <c r="N3089" t="b">
        <v>0</v>
      </c>
      <c r="O3089" s="9">
        <f t="shared" si="390"/>
        <v>6.2500000000000003E-3</v>
      </c>
      <c r="P3089" s="14">
        <f t="shared" si="391"/>
        <v>62.5</v>
      </c>
      <c r="Q3089" s="14" t="s">
        <v>8321</v>
      </c>
      <c r="R3089" s="14" t="s">
        <v>8361</v>
      </c>
      <c r="S3089">
        <v>2</v>
      </c>
      <c r="T3089" t="b">
        <v>0</v>
      </c>
      <c r="U3089" t="s">
        <v>8303</v>
      </c>
      <c r="V3089" t="str">
        <f t="shared" si="392"/>
        <v xml:space="preserve"> </v>
      </c>
      <c r="W3089" s="21">
        <f t="shared" si="393"/>
        <v>2</v>
      </c>
      <c r="X3089" s="21" t="str">
        <f t="shared" si="394"/>
        <v xml:space="preserve"> </v>
      </c>
    </row>
    <row r="3090" spans="1:24" ht="43.2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387"/>
        <v>42012.570138888885</v>
      </c>
      <c r="K3090">
        <v>1418046247</v>
      </c>
      <c r="L3090" s="10">
        <f t="shared" si="388"/>
        <v>41981.57230324074</v>
      </c>
      <c r="M3090" s="11">
        <f t="shared" si="389"/>
        <v>30.997835648144246</v>
      </c>
      <c r="N3090" t="b">
        <v>0</v>
      </c>
      <c r="O3090" s="9">
        <f t="shared" si="390"/>
        <v>1.9384615384615384E-3</v>
      </c>
      <c r="P3090" s="14">
        <f t="shared" si="391"/>
        <v>42</v>
      </c>
      <c r="Q3090" s="14" t="s">
        <v>8321</v>
      </c>
      <c r="R3090" s="14" t="s">
        <v>8361</v>
      </c>
      <c r="S3090">
        <v>3</v>
      </c>
      <c r="T3090" t="b">
        <v>0</v>
      </c>
      <c r="U3090" t="s">
        <v>8303</v>
      </c>
      <c r="V3090" t="str">
        <f t="shared" si="392"/>
        <v xml:space="preserve"> </v>
      </c>
      <c r="W3090" s="21">
        <f t="shared" si="393"/>
        <v>3</v>
      </c>
      <c r="X3090" s="21" t="str">
        <f t="shared" si="394"/>
        <v xml:space="preserve"> </v>
      </c>
    </row>
    <row r="3091" spans="1:24" ht="43.2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387"/>
        <v>42560.082638888889</v>
      </c>
      <c r="K3091">
        <v>1465304483</v>
      </c>
      <c r="L3091" s="10">
        <f t="shared" si="388"/>
        <v>42528.542627314819</v>
      </c>
      <c r="M3091" s="11">
        <f t="shared" si="389"/>
        <v>31.540011574070377</v>
      </c>
      <c r="N3091" t="b">
        <v>0</v>
      </c>
      <c r="O3091" s="9">
        <f t="shared" si="390"/>
        <v>0.23416000000000001</v>
      </c>
      <c r="P3091" s="14">
        <f t="shared" si="391"/>
        <v>130.0888888888889</v>
      </c>
      <c r="Q3091" s="14" t="s">
        <v>8321</v>
      </c>
      <c r="R3091" s="14" t="s">
        <v>8361</v>
      </c>
      <c r="S3091">
        <v>45</v>
      </c>
      <c r="T3091" t="b">
        <v>0</v>
      </c>
      <c r="U3091" t="s">
        <v>8303</v>
      </c>
      <c r="V3091" t="str">
        <f t="shared" si="392"/>
        <v xml:space="preserve"> </v>
      </c>
      <c r="W3091" s="21">
        <f t="shared" si="393"/>
        <v>45</v>
      </c>
      <c r="X3091" s="21" t="str">
        <f t="shared" si="394"/>
        <v xml:space="preserve"> </v>
      </c>
    </row>
    <row r="3092" spans="1:24" ht="43.2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387"/>
        <v>42125.777141203704</v>
      </c>
      <c r="K3092">
        <v>1425325145</v>
      </c>
      <c r="L3092" s="10">
        <f t="shared" si="388"/>
        <v>42065.818807870368</v>
      </c>
      <c r="M3092" s="11">
        <f t="shared" si="389"/>
        <v>59.958333333335759</v>
      </c>
      <c r="N3092" t="b">
        <v>0</v>
      </c>
      <c r="O3092" s="9">
        <f t="shared" si="390"/>
        <v>5.080888888888889E-2</v>
      </c>
      <c r="P3092" s="14">
        <f t="shared" si="391"/>
        <v>1270.2222222222222</v>
      </c>
      <c r="Q3092" s="14" t="s">
        <v>8321</v>
      </c>
      <c r="R3092" s="14" t="s">
        <v>8361</v>
      </c>
      <c r="S3092">
        <v>9</v>
      </c>
      <c r="T3092" t="b">
        <v>0</v>
      </c>
      <c r="U3092" t="s">
        <v>8303</v>
      </c>
      <c r="V3092" t="str">
        <f t="shared" si="392"/>
        <v xml:space="preserve"> </v>
      </c>
      <c r="W3092" s="21">
        <f t="shared" si="393"/>
        <v>9</v>
      </c>
      <c r="X3092" s="21" t="str">
        <f t="shared" si="394"/>
        <v xml:space="preserve"> </v>
      </c>
    </row>
    <row r="3093" spans="1:24" ht="57.6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387"/>
        <v>42596.948414351849</v>
      </c>
      <c r="K3093">
        <v>1468622743</v>
      </c>
      <c r="L3093" s="10">
        <f t="shared" si="388"/>
        <v>42566.948414351849</v>
      </c>
      <c r="M3093" s="11">
        <f t="shared" si="389"/>
        <v>30</v>
      </c>
      <c r="N3093" t="b">
        <v>0</v>
      </c>
      <c r="O3093" s="9">
        <f t="shared" si="390"/>
        <v>0.15920000000000001</v>
      </c>
      <c r="P3093" s="14">
        <f t="shared" si="391"/>
        <v>88.444444444444443</v>
      </c>
      <c r="Q3093" s="14" t="s">
        <v>8321</v>
      </c>
      <c r="R3093" s="14" t="s">
        <v>8361</v>
      </c>
      <c r="S3093">
        <v>9</v>
      </c>
      <c r="T3093" t="b">
        <v>0</v>
      </c>
      <c r="U3093" t="s">
        <v>8303</v>
      </c>
      <c r="V3093" t="str">
        <f t="shared" si="392"/>
        <v xml:space="preserve"> </v>
      </c>
      <c r="W3093" s="21">
        <f t="shared" si="393"/>
        <v>9</v>
      </c>
      <c r="X3093" s="21" t="str">
        <f t="shared" si="394"/>
        <v xml:space="preserve"> </v>
      </c>
    </row>
    <row r="3094" spans="1:24" ht="43.2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387"/>
        <v>42292.916666666672</v>
      </c>
      <c r="K3094">
        <v>1441723912</v>
      </c>
      <c r="L3094" s="10">
        <f t="shared" si="388"/>
        <v>42255.619351851856</v>
      </c>
      <c r="M3094" s="11">
        <f t="shared" si="389"/>
        <v>37.297314814815763</v>
      </c>
      <c r="N3094" t="b">
        <v>0</v>
      </c>
      <c r="O3094" s="9">
        <f t="shared" si="390"/>
        <v>1.1831900000000001E-2</v>
      </c>
      <c r="P3094" s="14">
        <f t="shared" si="391"/>
        <v>56.342380952380957</v>
      </c>
      <c r="Q3094" s="14" t="s">
        <v>8321</v>
      </c>
      <c r="R3094" s="14" t="s">
        <v>8361</v>
      </c>
      <c r="S3094">
        <v>21</v>
      </c>
      <c r="T3094" t="b">
        <v>0</v>
      </c>
      <c r="U3094" t="s">
        <v>8303</v>
      </c>
      <c r="V3094" t="str">
        <f t="shared" si="392"/>
        <v xml:space="preserve"> </v>
      </c>
      <c r="W3094" s="21">
        <f t="shared" si="393"/>
        <v>21</v>
      </c>
      <c r="X3094" s="21" t="str">
        <f t="shared" si="394"/>
        <v xml:space="preserve"> </v>
      </c>
    </row>
    <row r="3095" spans="1:24" ht="57.6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387"/>
        <v>41791.165972222225</v>
      </c>
      <c r="K3095">
        <v>1398980941</v>
      </c>
      <c r="L3095" s="10">
        <f t="shared" si="388"/>
        <v>41760.909039351849</v>
      </c>
      <c r="M3095" s="11">
        <f t="shared" si="389"/>
        <v>30.256932870375749</v>
      </c>
      <c r="N3095" t="b">
        <v>0</v>
      </c>
      <c r="O3095" s="9">
        <f t="shared" si="390"/>
        <v>0.22750000000000001</v>
      </c>
      <c r="P3095" s="14">
        <f t="shared" si="391"/>
        <v>53.529411764705884</v>
      </c>
      <c r="Q3095" s="14" t="s">
        <v>8321</v>
      </c>
      <c r="R3095" s="14" t="s">
        <v>8361</v>
      </c>
      <c r="S3095">
        <v>17</v>
      </c>
      <c r="T3095" t="b">
        <v>0</v>
      </c>
      <c r="U3095" t="s">
        <v>8303</v>
      </c>
      <c r="V3095" t="str">
        <f t="shared" si="392"/>
        <v xml:space="preserve"> </v>
      </c>
      <c r="W3095" s="21">
        <f t="shared" si="393"/>
        <v>17</v>
      </c>
      <c r="X3095" s="21" t="str">
        <f t="shared" si="394"/>
        <v xml:space="preserve"> </v>
      </c>
    </row>
    <row r="3096" spans="1:24" ht="43.2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387"/>
        <v>42267.795787037037</v>
      </c>
      <c r="K3096">
        <v>1437591956</v>
      </c>
      <c r="L3096" s="10">
        <f t="shared" si="388"/>
        <v>42207.795787037037</v>
      </c>
      <c r="M3096" s="11">
        <f t="shared" si="389"/>
        <v>60</v>
      </c>
      <c r="N3096" t="b">
        <v>0</v>
      </c>
      <c r="O3096" s="9">
        <f t="shared" si="390"/>
        <v>2.5000000000000001E-4</v>
      </c>
      <c r="P3096" s="14">
        <f t="shared" si="391"/>
        <v>25</v>
      </c>
      <c r="Q3096" s="14" t="s">
        <v>8321</v>
      </c>
      <c r="R3096" s="14" t="s">
        <v>8361</v>
      </c>
      <c r="S3096">
        <v>1</v>
      </c>
      <c r="T3096" t="b">
        <v>0</v>
      </c>
      <c r="U3096" t="s">
        <v>8303</v>
      </c>
      <c r="V3096" t="str">
        <f t="shared" si="392"/>
        <v xml:space="preserve"> </v>
      </c>
      <c r="W3096" s="21">
        <f t="shared" si="393"/>
        <v>1</v>
      </c>
      <c r="X3096" s="21" t="str">
        <f t="shared" si="394"/>
        <v xml:space="preserve"> </v>
      </c>
    </row>
    <row r="3097" spans="1:24" ht="43.2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387"/>
        <v>42583.025231481486</v>
      </c>
      <c r="K3097">
        <v>1464827780</v>
      </c>
      <c r="L3097" s="10">
        <f t="shared" si="388"/>
        <v>42523.025231481486</v>
      </c>
      <c r="M3097" s="11">
        <f t="shared" si="389"/>
        <v>60</v>
      </c>
      <c r="N3097" t="b">
        <v>0</v>
      </c>
      <c r="O3097" s="9">
        <f t="shared" si="390"/>
        <v>3.351206434316354E-3</v>
      </c>
      <c r="P3097" s="14">
        <f t="shared" si="391"/>
        <v>50</v>
      </c>
      <c r="Q3097" s="14" t="s">
        <v>8321</v>
      </c>
      <c r="R3097" s="14" t="s">
        <v>8361</v>
      </c>
      <c r="S3097">
        <v>1</v>
      </c>
      <c r="T3097" t="b">
        <v>0</v>
      </c>
      <c r="U3097" t="s">
        <v>8303</v>
      </c>
      <c r="V3097" t="str">
        <f t="shared" si="392"/>
        <v xml:space="preserve"> </v>
      </c>
      <c r="W3097" s="21">
        <f t="shared" si="393"/>
        <v>1</v>
      </c>
      <c r="X3097" s="21" t="str">
        <f t="shared" si="394"/>
        <v xml:space="preserve"> </v>
      </c>
    </row>
    <row r="3098" spans="1:24" ht="43.2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387"/>
        <v>42144.825532407413</v>
      </c>
      <c r="K3098">
        <v>1429559326</v>
      </c>
      <c r="L3098" s="10">
        <f t="shared" si="388"/>
        <v>42114.825532407413</v>
      </c>
      <c r="M3098" s="11">
        <f t="shared" si="389"/>
        <v>30</v>
      </c>
      <c r="N3098" t="b">
        <v>0</v>
      </c>
      <c r="O3098" s="9">
        <f t="shared" si="390"/>
        <v>3.9750000000000001E-2</v>
      </c>
      <c r="P3098" s="14">
        <f t="shared" si="391"/>
        <v>56.785714285714285</v>
      </c>
      <c r="Q3098" s="14" t="s">
        <v>8321</v>
      </c>
      <c r="R3098" s="14" t="s">
        <v>8361</v>
      </c>
      <c r="S3098">
        <v>14</v>
      </c>
      <c r="T3098" t="b">
        <v>0</v>
      </c>
      <c r="U3098" t="s">
        <v>8303</v>
      </c>
      <c r="V3098" t="str">
        <f t="shared" si="392"/>
        <v xml:space="preserve"> </v>
      </c>
      <c r="W3098" s="21">
        <f t="shared" si="393"/>
        <v>14</v>
      </c>
      <c r="X3098" s="21" t="str">
        <f t="shared" si="394"/>
        <v xml:space="preserve"> </v>
      </c>
    </row>
    <row r="3099" spans="1:24" ht="43.2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387"/>
        <v>42650.583333333328</v>
      </c>
      <c r="K3099">
        <v>1474027501</v>
      </c>
      <c r="L3099" s="10">
        <f t="shared" si="388"/>
        <v>42629.503483796296</v>
      </c>
      <c r="M3099" s="11">
        <f t="shared" si="389"/>
        <v>21.079849537032715</v>
      </c>
      <c r="N3099" t="b">
        <v>0</v>
      </c>
      <c r="O3099" s="9">
        <f t="shared" si="390"/>
        <v>0.17150000000000001</v>
      </c>
      <c r="P3099" s="14">
        <f t="shared" si="391"/>
        <v>40.833333333333336</v>
      </c>
      <c r="Q3099" s="14" t="s">
        <v>8321</v>
      </c>
      <c r="R3099" s="14" t="s">
        <v>8361</v>
      </c>
      <c r="S3099">
        <v>42</v>
      </c>
      <c r="T3099" t="b">
        <v>0</v>
      </c>
      <c r="U3099" t="s">
        <v>8303</v>
      </c>
      <c r="V3099" t="str">
        <f t="shared" si="392"/>
        <v xml:space="preserve"> </v>
      </c>
      <c r="W3099" s="21">
        <f t="shared" si="393"/>
        <v>42</v>
      </c>
      <c r="X3099" s="21" t="str">
        <f t="shared" si="394"/>
        <v xml:space="preserve"> </v>
      </c>
    </row>
    <row r="3100" spans="1:24" ht="43.2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387"/>
        <v>42408.01180555555</v>
      </c>
      <c r="K3100">
        <v>1450724449</v>
      </c>
      <c r="L3100" s="10">
        <f t="shared" si="388"/>
        <v>42359.792233796295</v>
      </c>
      <c r="M3100" s="11">
        <f t="shared" si="389"/>
        <v>48.219571759254904</v>
      </c>
      <c r="N3100" t="b">
        <v>0</v>
      </c>
      <c r="O3100" s="9">
        <f t="shared" si="390"/>
        <v>3.608004104669061E-2</v>
      </c>
      <c r="P3100" s="14">
        <f t="shared" si="391"/>
        <v>65.111111111111114</v>
      </c>
      <c r="Q3100" s="14" t="s">
        <v>8321</v>
      </c>
      <c r="R3100" s="14" t="s">
        <v>8361</v>
      </c>
      <c r="S3100">
        <v>27</v>
      </c>
      <c r="T3100" t="b">
        <v>0</v>
      </c>
      <c r="U3100" t="s">
        <v>8303</v>
      </c>
      <c r="V3100" t="str">
        <f t="shared" si="392"/>
        <v xml:space="preserve"> </v>
      </c>
      <c r="W3100" s="21">
        <f t="shared" si="393"/>
        <v>27</v>
      </c>
      <c r="X3100" s="21" t="str">
        <f t="shared" si="394"/>
        <v xml:space="preserve"> </v>
      </c>
    </row>
    <row r="3101" spans="1:24" ht="43.2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387"/>
        <v>42412.189710648148</v>
      </c>
      <c r="K3101">
        <v>1452659591</v>
      </c>
      <c r="L3101" s="10">
        <f t="shared" si="388"/>
        <v>42382.189710648148</v>
      </c>
      <c r="M3101" s="11">
        <f t="shared" si="389"/>
        <v>30</v>
      </c>
      <c r="N3101" t="b">
        <v>0</v>
      </c>
      <c r="O3101" s="9">
        <f t="shared" si="390"/>
        <v>0.13900000000000001</v>
      </c>
      <c r="P3101" s="14">
        <f t="shared" si="391"/>
        <v>55.6</v>
      </c>
      <c r="Q3101" s="14" t="s">
        <v>8321</v>
      </c>
      <c r="R3101" s="14" t="s">
        <v>8361</v>
      </c>
      <c r="S3101">
        <v>5</v>
      </c>
      <c r="T3101" t="b">
        <v>0</v>
      </c>
      <c r="U3101" t="s">
        <v>8303</v>
      </c>
      <c r="V3101" t="str">
        <f t="shared" si="392"/>
        <v xml:space="preserve"> </v>
      </c>
      <c r="W3101" s="21">
        <f t="shared" si="393"/>
        <v>5</v>
      </c>
      <c r="X3101" s="21" t="str">
        <f t="shared" si="394"/>
        <v xml:space="preserve"> </v>
      </c>
    </row>
    <row r="3102" spans="1:24" ht="43.2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387"/>
        <v>41932.622395833336</v>
      </c>
      <c r="K3102">
        <v>1411224975</v>
      </c>
      <c r="L3102" s="10">
        <f t="shared" si="388"/>
        <v>41902.622395833336</v>
      </c>
      <c r="M3102" s="11">
        <f t="shared" si="389"/>
        <v>30</v>
      </c>
      <c r="N3102" t="b">
        <v>0</v>
      </c>
      <c r="O3102" s="9">
        <f t="shared" si="390"/>
        <v>0.15225</v>
      </c>
      <c r="P3102" s="14">
        <f t="shared" si="391"/>
        <v>140.53846153846155</v>
      </c>
      <c r="Q3102" s="14" t="s">
        <v>8321</v>
      </c>
      <c r="R3102" s="14" t="s">
        <v>8361</v>
      </c>
      <c r="S3102">
        <v>13</v>
      </c>
      <c r="T3102" t="b">
        <v>0</v>
      </c>
      <c r="U3102" t="s">
        <v>8303</v>
      </c>
      <c r="V3102" t="str">
        <f t="shared" si="392"/>
        <v xml:space="preserve"> </v>
      </c>
      <c r="W3102" s="21">
        <f t="shared" si="393"/>
        <v>13</v>
      </c>
      <c r="X3102" s="21" t="str">
        <f t="shared" si="394"/>
        <v xml:space="preserve"> </v>
      </c>
    </row>
    <row r="3103" spans="1:24" ht="57.6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387"/>
        <v>42201.330555555556</v>
      </c>
      <c r="K3103">
        <v>1434445937</v>
      </c>
      <c r="L3103" s="10">
        <f t="shared" si="388"/>
        <v>42171.383530092593</v>
      </c>
      <c r="M3103" s="11">
        <f t="shared" si="389"/>
        <v>29.947025462963211</v>
      </c>
      <c r="N3103" t="b">
        <v>0</v>
      </c>
      <c r="O3103" s="9">
        <f t="shared" si="390"/>
        <v>0.12</v>
      </c>
      <c r="P3103" s="14">
        <f t="shared" si="391"/>
        <v>25</v>
      </c>
      <c r="Q3103" s="14" t="s">
        <v>8321</v>
      </c>
      <c r="R3103" s="14" t="s">
        <v>8361</v>
      </c>
      <c r="S3103">
        <v>12</v>
      </c>
      <c r="T3103" t="b">
        <v>0</v>
      </c>
      <c r="U3103" t="s">
        <v>8303</v>
      </c>
      <c r="V3103" t="str">
        <f t="shared" si="392"/>
        <v xml:space="preserve"> </v>
      </c>
      <c r="W3103" s="21">
        <f t="shared" si="393"/>
        <v>12</v>
      </c>
      <c r="X3103" s="21" t="str">
        <f t="shared" si="394"/>
        <v xml:space="preserve"> </v>
      </c>
    </row>
    <row r="3104" spans="1:24" ht="57.6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387"/>
        <v>42605.340486111112</v>
      </c>
      <c r="K3104">
        <v>1467619818</v>
      </c>
      <c r="L3104" s="10">
        <f t="shared" si="388"/>
        <v>42555.340486111112</v>
      </c>
      <c r="M3104" s="11">
        <f t="shared" si="389"/>
        <v>50</v>
      </c>
      <c r="N3104" t="b">
        <v>0</v>
      </c>
      <c r="O3104" s="9">
        <f t="shared" si="390"/>
        <v>0.391125</v>
      </c>
      <c r="P3104" s="14">
        <f t="shared" si="391"/>
        <v>69.533333333333331</v>
      </c>
      <c r="Q3104" s="14" t="s">
        <v>8321</v>
      </c>
      <c r="R3104" s="14" t="s">
        <v>8361</v>
      </c>
      <c r="S3104">
        <v>90</v>
      </c>
      <c r="T3104" t="b">
        <v>0</v>
      </c>
      <c r="U3104" t="s">
        <v>8303</v>
      </c>
      <c r="V3104" t="str">
        <f t="shared" si="392"/>
        <v xml:space="preserve"> </v>
      </c>
      <c r="W3104" s="21">
        <f t="shared" si="393"/>
        <v>90</v>
      </c>
      <c r="X3104" s="21" t="str">
        <f t="shared" si="394"/>
        <v xml:space="preserve"> </v>
      </c>
    </row>
    <row r="3105" spans="1:24" ht="28.8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387"/>
        <v>42167.156319444446</v>
      </c>
      <c r="K3105">
        <v>1428896706</v>
      </c>
      <c r="L3105" s="10">
        <f t="shared" si="388"/>
        <v>42107.156319444446</v>
      </c>
      <c r="M3105" s="11">
        <f t="shared" si="389"/>
        <v>60</v>
      </c>
      <c r="N3105" t="b">
        <v>0</v>
      </c>
      <c r="O3105" s="9">
        <f t="shared" si="390"/>
        <v>2.6829268292682929E-3</v>
      </c>
      <c r="P3105" s="14">
        <f t="shared" si="391"/>
        <v>5.5</v>
      </c>
      <c r="Q3105" s="14" t="s">
        <v>8321</v>
      </c>
      <c r="R3105" s="14" t="s">
        <v>8361</v>
      </c>
      <c r="S3105">
        <v>2</v>
      </c>
      <c r="T3105" t="b">
        <v>0</v>
      </c>
      <c r="U3105" t="s">
        <v>8303</v>
      </c>
      <c r="V3105" t="str">
        <f t="shared" si="392"/>
        <v xml:space="preserve"> </v>
      </c>
      <c r="W3105" s="21">
        <f t="shared" si="393"/>
        <v>2</v>
      </c>
      <c r="X3105" s="21" t="str">
        <f t="shared" si="394"/>
        <v xml:space="preserve"> </v>
      </c>
    </row>
    <row r="3106" spans="1:24" ht="43.2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387"/>
        <v>42038.083333333328</v>
      </c>
      <c r="K3106">
        <v>1420235311</v>
      </c>
      <c r="L3106" s="10">
        <f t="shared" si="388"/>
        <v>42006.908692129626</v>
      </c>
      <c r="M3106" s="11">
        <f t="shared" si="389"/>
        <v>31.174641203702777</v>
      </c>
      <c r="N3106" t="b">
        <v>0</v>
      </c>
      <c r="O3106" s="9">
        <f t="shared" si="390"/>
        <v>0.29625000000000001</v>
      </c>
      <c r="P3106" s="14">
        <f t="shared" si="391"/>
        <v>237</v>
      </c>
      <c r="Q3106" s="14" t="s">
        <v>8321</v>
      </c>
      <c r="R3106" s="14" t="s">
        <v>8361</v>
      </c>
      <c r="S3106">
        <v>5</v>
      </c>
      <c r="T3106" t="b">
        <v>0</v>
      </c>
      <c r="U3106" t="s">
        <v>8303</v>
      </c>
      <c r="V3106" t="str">
        <f t="shared" si="392"/>
        <v xml:space="preserve"> </v>
      </c>
      <c r="W3106" s="21">
        <f t="shared" si="393"/>
        <v>5</v>
      </c>
      <c r="X3106" s="21" t="str">
        <f t="shared" si="394"/>
        <v xml:space="preserve"> </v>
      </c>
    </row>
    <row r="3107" spans="1:24" ht="43.2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387"/>
        <v>41931.208333333336</v>
      </c>
      <c r="K3107">
        <v>1408986916</v>
      </c>
      <c r="L3107" s="10">
        <f t="shared" si="388"/>
        <v>41876.718935185185</v>
      </c>
      <c r="M3107" s="11">
        <f t="shared" si="389"/>
        <v>54.48939814815094</v>
      </c>
      <c r="N3107" t="b">
        <v>0</v>
      </c>
      <c r="O3107" s="9">
        <f t="shared" si="390"/>
        <v>0.4236099230111206</v>
      </c>
      <c r="P3107" s="14">
        <f t="shared" si="391"/>
        <v>79.870967741935488</v>
      </c>
      <c r="Q3107" s="14" t="s">
        <v>8321</v>
      </c>
      <c r="R3107" s="14" t="s">
        <v>8361</v>
      </c>
      <c r="S3107">
        <v>31</v>
      </c>
      <c r="T3107" t="b">
        <v>0</v>
      </c>
      <c r="U3107" t="s">
        <v>8303</v>
      </c>
      <c r="V3107" t="str">
        <f t="shared" si="392"/>
        <v xml:space="preserve"> </v>
      </c>
      <c r="W3107" s="21">
        <f t="shared" si="393"/>
        <v>31</v>
      </c>
      <c r="X3107" s="21" t="str">
        <f t="shared" si="394"/>
        <v xml:space="preserve"> </v>
      </c>
    </row>
    <row r="3108" spans="1:24" ht="57.6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387"/>
        <v>42263.916666666672</v>
      </c>
      <c r="K3108">
        <v>1440497876</v>
      </c>
      <c r="L3108" s="10">
        <f t="shared" si="388"/>
        <v>42241.429120370376</v>
      </c>
      <c r="M3108" s="11">
        <f t="shared" si="389"/>
        <v>22.487546296295477</v>
      </c>
      <c r="N3108" t="b">
        <v>0</v>
      </c>
      <c r="O3108" s="9">
        <f t="shared" si="390"/>
        <v>4.1000000000000002E-2</v>
      </c>
      <c r="P3108" s="14">
        <f t="shared" si="391"/>
        <v>10.25</v>
      </c>
      <c r="Q3108" s="14" t="s">
        <v>8321</v>
      </c>
      <c r="R3108" s="14" t="s">
        <v>8361</v>
      </c>
      <c r="S3108">
        <v>4</v>
      </c>
      <c r="T3108" t="b">
        <v>0</v>
      </c>
      <c r="U3108" t="s">
        <v>8303</v>
      </c>
      <c r="V3108" t="str">
        <f t="shared" si="392"/>
        <v xml:space="preserve"> </v>
      </c>
      <c r="W3108" s="21">
        <f t="shared" si="393"/>
        <v>4</v>
      </c>
      <c r="X3108" s="21" t="str">
        <f t="shared" si="394"/>
        <v xml:space="preserve"> </v>
      </c>
    </row>
    <row r="3109" spans="1:24" ht="43.2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387"/>
        <v>42135.814247685179</v>
      </c>
      <c r="K3109">
        <v>1430767951</v>
      </c>
      <c r="L3109" s="10">
        <f t="shared" si="388"/>
        <v>42128.814247685179</v>
      </c>
      <c r="M3109" s="11">
        <f t="shared" si="389"/>
        <v>7</v>
      </c>
      <c r="N3109" t="b">
        <v>0</v>
      </c>
      <c r="O3109" s="9">
        <f t="shared" si="390"/>
        <v>0.197625</v>
      </c>
      <c r="P3109" s="14">
        <f t="shared" si="391"/>
        <v>272.58620689655174</v>
      </c>
      <c r="Q3109" s="14" t="s">
        <v>8321</v>
      </c>
      <c r="R3109" s="14" t="s">
        <v>8361</v>
      </c>
      <c r="S3109">
        <v>29</v>
      </c>
      <c r="T3109" t="b">
        <v>0</v>
      </c>
      <c r="U3109" t="s">
        <v>8303</v>
      </c>
      <c r="V3109" t="str">
        <f t="shared" si="392"/>
        <v xml:space="preserve"> </v>
      </c>
      <c r="W3109" s="21">
        <f t="shared" si="393"/>
        <v>29</v>
      </c>
      <c r="X3109" s="21" t="str">
        <f t="shared" si="394"/>
        <v xml:space="preserve"> </v>
      </c>
    </row>
    <row r="3110" spans="1:24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387"/>
        <v>42122.638819444444</v>
      </c>
      <c r="K3110">
        <v>1425053994</v>
      </c>
      <c r="L3110" s="10">
        <f t="shared" si="388"/>
        <v>42062.680486111116</v>
      </c>
      <c r="M3110" s="11">
        <f t="shared" si="389"/>
        <v>59.958333333328483</v>
      </c>
      <c r="N3110" t="b">
        <v>0</v>
      </c>
      <c r="O3110" s="9">
        <f t="shared" si="390"/>
        <v>5.1999999999999995E-4</v>
      </c>
      <c r="P3110" s="14">
        <f t="shared" si="391"/>
        <v>13</v>
      </c>
      <c r="Q3110" s="14" t="s">
        <v>8321</v>
      </c>
      <c r="R3110" s="14" t="s">
        <v>8361</v>
      </c>
      <c r="S3110">
        <v>2</v>
      </c>
      <c r="T3110" t="b">
        <v>0</v>
      </c>
      <c r="U3110" t="s">
        <v>8303</v>
      </c>
      <c r="V3110" t="str">
        <f t="shared" si="392"/>
        <v xml:space="preserve"> </v>
      </c>
      <c r="W3110" s="21">
        <f t="shared" si="393"/>
        <v>2</v>
      </c>
      <c r="X3110" s="21" t="str">
        <f t="shared" si="394"/>
        <v xml:space="preserve"> </v>
      </c>
    </row>
    <row r="3111" spans="1:24" ht="43.2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387"/>
        <v>41879.125115740739</v>
      </c>
      <c r="K3111">
        <v>1406170810</v>
      </c>
      <c r="L3111" s="10">
        <f t="shared" si="388"/>
        <v>41844.125115740739</v>
      </c>
      <c r="M3111" s="11">
        <f t="shared" si="389"/>
        <v>35</v>
      </c>
      <c r="N3111" t="b">
        <v>0</v>
      </c>
      <c r="O3111" s="9">
        <f t="shared" si="390"/>
        <v>0.25030188679245285</v>
      </c>
      <c r="P3111" s="14">
        <f t="shared" si="391"/>
        <v>58.184210526315788</v>
      </c>
      <c r="Q3111" s="14" t="s">
        <v>8321</v>
      </c>
      <c r="R3111" s="14" t="s">
        <v>8361</v>
      </c>
      <c r="S3111">
        <v>114</v>
      </c>
      <c r="T3111" t="b">
        <v>0</v>
      </c>
      <c r="U3111" t="s">
        <v>8303</v>
      </c>
      <c r="V3111" t="str">
        <f t="shared" si="392"/>
        <v xml:space="preserve"> </v>
      </c>
      <c r="W3111" s="21">
        <f t="shared" si="393"/>
        <v>114</v>
      </c>
      <c r="X3111" s="21" t="str">
        <f t="shared" si="394"/>
        <v xml:space="preserve"> </v>
      </c>
    </row>
    <row r="3112" spans="1:24" ht="43.2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387"/>
        <v>42785.031469907408</v>
      </c>
      <c r="K3112">
        <v>1484009119</v>
      </c>
      <c r="L3112" s="10">
        <f t="shared" si="388"/>
        <v>42745.031469907408</v>
      </c>
      <c r="M3112" s="11">
        <f t="shared" si="389"/>
        <v>40</v>
      </c>
      <c r="N3112" t="b">
        <v>0</v>
      </c>
      <c r="O3112" s="9">
        <f t="shared" si="390"/>
        <v>4.0000000000000002E-4</v>
      </c>
      <c r="P3112" s="14">
        <f t="shared" si="391"/>
        <v>10</v>
      </c>
      <c r="Q3112" s="14" t="s">
        <v>8321</v>
      </c>
      <c r="R3112" s="14" t="s">
        <v>8361</v>
      </c>
      <c r="S3112">
        <v>1</v>
      </c>
      <c r="T3112" t="b">
        <v>0</v>
      </c>
      <c r="U3112" t="s">
        <v>8303</v>
      </c>
      <c r="V3112" t="str">
        <f t="shared" si="392"/>
        <v xml:space="preserve"> </v>
      </c>
      <c r="W3112" s="21">
        <f t="shared" si="393"/>
        <v>1</v>
      </c>
      <c r="X3112" s="21" t="str">
        <f t="shared" si="394"/>
        <v xml:space="preserve"> </v>
      </c>
    </row>
    <row r="3113" spans="1:24" ht="43.2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387"/>
        <v>41916.595138888886</v>
      </c>
      <c r="K3113">
        <v>1409753820</v>
      </c>
      <c r="L3113" s="10">
        <f t="shared" si="388"/>
        <v>41885.595138888886</v>
      </c>
      <c r="M3113" s="11">
        <f t="shared" si="389"/>
        <v>31</v>
      </c>
      <c r="N3113" t="b">
        <v>0</v>
      </c>
      <c r="O3113" s="9">
        <f t="shared" si="390"/>
        <v>0.26640000000000003</v>
      </c>
      <c r="P3113" s="14">
        <f t="shared" si="391"/>
        <v>70.10526315789474</v>
      </c>
      <c r="Q3113" s="14" t="s">
        <v>8321</v>
      </c>
      <c r="R3113" s="14" t="s">
        <v>8361</v>
      </c>
      <c r="S3113">
        <v>76</v>
      </c>
      <c r="T3113" t="b">
        <v>0</v>
      </c>
      <c r="U3113" t="s">
        <v>8303</v>
      </c>
      <c r="V3113" t="str">
        <f t="shared" si="392"/>
        <v xml:space="preserve"> </v>
      </c>
      <c r="W3113" s="21">
        <f t="shared" si="393"/>
        <v>76</v>
      </c>
      <c r="X3113" s="21" t="str">
        <f t="shared" si="394"/>
        <v xml:space="preserve"> </v>
      </c>
    </row>
    <row r="3114" spans="1:24" ht="43.2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387"/>
        <v>42675.121921296297</v>
      </c>
      <c r="K3114">
        <v>1472784934</v>
      </c>
      <c r="L3114" s="10">
        <f t="shared" si="388"/>
        <v>42615.121921296297</v>
      </c>
      <c r="M3114" s="11">
        <f t="shared" si="389"/>
        <v>60</v>
      </c>
      <c r="N3114" t="b">
        <v>0</v>
      </c>
      <c r="O3114" s="9">
        <f t="shared" si="390"/>
        <v>4.7363636363636365E-2</v>
      </c>
      <c r="P3114" s="14">
        <f t="shared" si="391"/>
        <v>57.888888888888886</v>
      </c>
      <c r="Q3114" s="14" t="s">
        <v>8321</v>
      </c>
      <c r="R3114" s="14" t="s">
        <v>8361</v>
      </c>
      <c r="S3114">
        <v>9</v>
      </c>
      <c r="T3114" t="b">
        <v>0</v>
      </c>
      <c r="U3114" t="s">
        <v>8303</v>
      </c>
      <c r="V3114" t="str">
        <f t="shared" si="392"/>
        <v xml:space="preserve"> </v>
      </c>
      <c r="W3114" s="21">
        <f t="shared" si="393"/>
        <v>9</v>
      </c>
      <c r="X3114" s="21" t="str">
        <f t="shared" si="394"/>
        <v xml:space="preserve"> </v>
      </c>
    </row>
    <row r="3115" spans="1:24" ht="43.2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387"/>
        <v>42111.731273148151</v>
      </c>
      <c r="K3115">
        <v>1426699982</v>
      </c>
      <c r="L3115" s="10">
        <f t="shared" si="388"/>
        <v>42081.731273148151</v>
      </c>
      <c r="M3115" s="11">
        <f t="shared" si="389"/>
        <v>30</v>
      </c>
      <c r="N3115" t="b">
        <v>0</v>
      </c>
      <c r="O3115" s="9">
        <f t="shared" si="390"/>
        <v>4.2435339894712751E-2</v>
      </c>
      <c r="P3115" s="14">
        <f t="shared" si="391"/>
        <v>125.27027027027027</v>
      </c>
      <c r="Q3115" s="14" t="s">
        <v>8321</v>
      </c>
      <c r="R3115" s="14" t="s">
        <v>8361</v>
      </c>
      <c r="S3115">
        <v>37</v>
      </c>
      <c r="T3115" t="b">
        <v>0</v>
      </c>
      <c r="U3115" t="s">
        <v>8303</v>
      </c>
      <c r="V3115" t="str">
        <f t="shared" si="392"/>
        <v xml:space="preserve"> </v>
      </c>
      <c r="W3115" s="21">
        <f t="shared" si="393"/>
        <v>37</v>
      </c>
      <c r="X3115" s="21" t="str">
        <f t="shared" si="394"/>
        <v xml:space="preserve"> </v>
      </c>
    </row>
    <row r="3116" spans="1:24" ht="43.2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387"/>
        <v>41903.632523148146</v>
      </c>
      <c r="K3116">
        <v>1406128250</v>
      </c>
      <c r="L3116" s="10">
        <f t="shared" si="388"/>
        <v>41843.632523148146</v>
      </c>
      <c r="M3116" s="11">
        <f t="shared" si="389"/>
        <v>60</v>
      </c>
      <c r="N3116" t="b">
        <v>0</v>
      </c>
      <c r="O3116" s="9">
        <f t="shared" si="390"/>
        <v>0</v>
      </c>
      <c r="P3116" s="14">
        <f t="shared" si="391"/>
        <v>0</v>
      </c>
      <c r="Q3116" s="14" t="s">
        <v>8321</v>
      </c>
      <c r="R3116" s="14" t="s">
        <v>8361</v>
      </c>
      <c r="S3116">
        <v>0</v>
      </c>
      <c r="T3116" t="b">
        <v>0</v>
      </c>
      <c r="U3116" t="s">
        <v>8303</v>
      </c>
      <c r="V3116" t="str">
        <f t="shared" si="392"/>
        <v xml:space="preserve"> </v>
      </c>
      <c r="W3116" s="21">
        <f t="shared" si="393"/>
        <v>0</v>
      </c>
      <c r="X3116" s="21" t="str">
        <f t="shared" si="394"/>
        <v xml:space="preserve"> </v>
      </c>
    </row>
    <row r="3117" spans="1:24" ht="43.2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387"/>
        <v>42526.447071759263</v>
      </c>
      <c r="K3117">
        <v>1462531427</v>
      </c>
      <c r="L3117" s="10">
        <f t="shared" si="388"/>
        <v>42496.447071759263</v>
      </c>
      <c r="M3117" s="11">
        <f t="shared" si="389"/>
        <v>30</v>
      </c>
      <c r="N3117" t="b">
        <v>0</v>
      </c>
      <c r="O3117" s="9">
        <f t="shared" si="390"/>
        <v>0.03</v>
      </c>
      <c r="P3117" s="14">
        <f t="shared" si="391"/>
        <v>300</v>
      </c>
      <c r="Q3117" s="14" t="s">
        <v>8321</v>
      </c>
      <c r="R3117" s="14" t="s">
        <v>8361</v>
      </c>
      <c r="S3117">
        <v>1</v>
      </c>
      <c r="T3117" t="b">
        <v>0</v>
      </c>
      <c r="U3117" t="s">
        <v>8303</v>
      </c>
      <c r="V3117" t="str">
        <f t="shared" si="392"/>
        <v xml:space="preserve"> </v>
      </c>
      <c r="W3117" s="21">
        <f t="shared" si="393"/>
        <v>1</v>
      </c>
      <c r="X3117" s="21" t="str">
        <f t="shared" si="394"/>
        <v xml:space="preserve"> </v>
      </c>
    </row>
    <row r="3118" spans="1:24" ht="43.2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387"/>
        <v>42095.515335648146</v>
      </c>
      <c r="K3118">
        <v>1426681325</v>
      </c>
      <c r="L3118" s="10">
        <f t="shared" si="388"/>
        <v>42081.515335648146</v>
      </c>
      <c r="M3118" s="11">
        <f t="shared" si="389"/>
        <v>14</v>
      </c>
      <c r="N3118" t="b">
        <v>0</v>
      </c>
      <c r="O3118" s="9">
        <f t="shared" si="390"/>
        <v>0.57333333333333336</v>
      </c>
      <c r="P3118" s="14">
        <f t="shared" si="391"/>
        <v>43</v>
      </c>
      <c r="Q3118" s="14" t="s">
        <v>8321</v>
      </c>
      <c r="R3118" s="14" t="s">
        <v>8361</v>
      </c>
      <c r="S3118">
        <v>10</v>
      </c>
      <c r="T3118" t="b">
        <v>0</v>
      </c>
      <c r="U3118" t="s">
        <v>8303</v>
      </c>
      <c r="V3118" t="str">
        <f t="shared" si="392"/>
        <v xml:space="preserve"> </v>
      </c>
      <c r="W3118" s="21">
        <f t="shared" si="393"/>
        <v>10</v>
      </c>
      <c r="X3118" s="21" t="str">
        <f t="shared" si="394"/>
        <v xml:space="preserve"> </v>
      </c>
    </row>
    <row r="3119" spans="1:24" ht="43.2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387"/>
        <v>42517.55</v>
      </c>
      <c r="K3119">
        <v>1463648360</v>
      </c>
      <c r="L3119" s="10">
        <f t="shared" si="388"/>
        <v>42509.374537037031</v>
      </c>
      <c r="M3119" s="11">
        <f t="shared" si="389"/>
        <v>8.1754629629722331</v>
      </c>
      <c r="N3119" t="b">
        <v>0</v>
      </c>
      <c r="O3119" s="9">
        <f t="shared" si="390"/>
        <v>1E-3</v>
      </c>
      <c r="P3119" s="14">
        <f t="shared" si="391"/>
        <v>1</v>
      </c>
      <c r="Q3119" s="14" t="s">
        <v>8321</v>
      </c>
      <c r="R3119" s="14" t="s">
        <v>8361</v>
      </c>
      <c r="S3119">
        <v>1</v>
      </c>
      <c r="T3119" t="b">
        <v>0</v>
      </c>
      <c r="U3119" t="s">
        <v>8303</v>
      </c>
      <c r="V3119" t="str">
        <f t="shared" si="392"/>
        <v xml:space="preserve"> </v>
      </c>
      <c r="W3119" s="21">
        <f t="shared" si="393"/>
        <v>1</v>
      </c>
      <c r="X3119" s="21" t="str">
        <f t="shared" si="394"/>
        <v xml:space="preserve"> </v>
      </c>
    </row>
    <row r="3120" spans="1:24" ht="28.8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387"/>
        <v>42553.649571759262</v>
      </c>
      <c r="K3120">
        <v>1465832123</v>
      </c>
      <c r="L3120" s="10">
        <f t="shared" si="388"/>
        <v>42534.649571759262</v>
      </c>
      <c r="M3120" s="11">
        <f t="shared" si="389"/>
        <v>19</v>
      </c>
      <c r="N3120" t="b">
        <v>0</v>
      </c>
      <c r="O3120" s="9">
        <f t="shared" si="390"/>
        <v>3.0999999999999999E-3</v>
      </c>
      <c r="P3120" s="14">
        <f t="shared" si="391"/>
        <v>775</v>
      </c>
      <c r="Q3120" s="14" t="s">
        <v>8321</v>
      </c>
      <c r="R3120" s="14" t="s">
        <v>8361</v>
      </c>
      <c r="S3120">
        <v>2</v>
      </c>
      <c r="T3120" t="b">
        <v>0</v>
      </c>
      <c r="U3120" t="s">
        <v>8303</v>
      </c>
      <c r="V3120" t="str">
        <f t="shared" si="392"/>
        <v xml:space="preserve"> </v>
      </c>
      <c r="W3120" s="21">
        <f t="shared" si="393"/>
        <v>2</v>
      </c>
      <c r="X3120" s="21" t="str">
        <f t="shared" si="394"/>
        <v xml:space="preserve"> </v>
      </c>
    </row>
    <row r="3121" spans="1:24" ht="57.6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387"/>
        <v>42090.003842592589</v>
      </c>
      <c r="K3121">
        <v>1424826332</v>
      </c>
      <c r="L3121" s="10">
        <f t="shared" si="388"/>
        <v>42060.04550925926</v>
      </c>
      <c r="M3121" s="11">
        <f t="shared" si="389"/>
        <v>29.958333333328483</v>
      </c>
      <c r="N3121" t="b">
        <v>0</v>
      </c>
      <c r="O3121" s="9">
        <f t="shared" si="390"/>
        <v>5.0000000000000001E-4</v>
      </c>
      <c r="P3121" s="14">
        <f t="shared" si="391"/>
        <v>5</v>
      </c>
      <c r="Q3121" s="14" t="s">
        <v>8321</v>
      </c>
      <c r="R3121" s="14" t="s">
        <v>8361</v>
      </c>
      <c r="S3121">
        <v>1</v>
      </c>
      <c r="T3121" t="b">
        <v>0</v>
      </c>
      <c r="U3121" t="s">
        <v>8303</v>
      </c>
      <c r="V3121" t="str">
        <f t="shared" si="392"/>
        <v xml:space="preserve"> </v>
      </c>
      <c r="W3121" s="21">
        <f t="shared" si="393"/>
        <v>1</v>
      </c>
      <c r="X3121" s="21" t="str">
        <f t="shared" si="394"/>
        <v xml:space="preserve"> </v>
      </c>
    </row>
    <row r="3122" spans="1:24" ht="43.2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387"/>
        <v>42495.900416666671</v>
      </c>
      <c r="K3122">
        <v>1457303796</v>
      </c>
      <c r="L3122" s="10">
        <f t="shared" si="388"/>
        <v>42435.942083333335</v>
      </c>
      <c r="M3122" s="11">
        <f t="shared" si="389"/>
        <v>59.958333333335759</v>
      </c>
      <c r="N3122" t="b">
        <v>0</v>
      </c>
      <c r="O3122" s="9">
        <f t="shared" si="390"/>
        <v>9.8461538461538464E-5</v>
      </c>
      <c r="P3122" s="14">
        <f t="shared" si="391"/>
        <v>12.8</v>
      </c>
      <c r="Q3122" s="14" t="s">
        <v>8321</v>
      </c>
      <c r="R3122" s="14" t="s">
        <v>8361</v>
      </c>
      <c r="S3122">
        <v>10</v>
      </c>
      <c r="T3122" t="b">
        <v>0</v>
      </c>
      <c r="U3122" t="s">
        <v>8303</v>
      </c>
      <c r="V3122" t="str">
        <f t="shared" si="392"/>
        <v xml:space="preserve"> </v>
      </c>
      <c r="W3122" s="21">
        <f t="shared" si="393"/>
        <v>10</v>
      </c>
      <c r="X3122" s="21" t="str">
        <f t="shared" si="394"/>
        <v xml:space="preserve"> </v>
      </c>
    </row>
    <row r="3123" spans="1:24" ht="28.8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387"/>
        <v>41908.679803240739</v>
      </c>
      <c r="K3123">
        <v>1406564335</v>
      </c>
      <c r="L3123" s="10">
        <f t="shared" si="388"/>
        <v>41848.679803240739</v>
      </c>
      <c r="M3123" s="11">
        <f t="shared" si="389"/>
        <v>60</v>
      </c>
      <c r="N3123" t="b">
        <v>0</v>
      </c>
      <c r="O3123" s="9">
        <f t="shared" si="390"/>
        <v>6.6666666666666671E-3</v>
      </c>
      <c r="P3123" s="14">
        <f t="shared" si="391"/>
        <v>10</v>
      </c>
      <c r="Q3123" s="14" t="s">
        <v>8321</v>
      </c>
      <c r="R3123" s="14" t="s">
        <v>8361</v>
      </c>
      <c r="S3123">
        <v>1</v>
      </c>
      <c r="T3123" t="b">
        <v>0</v>
      </c>
      <c r="U3123" t="s">
        <v>8303</v>
      </c>
      <c r="V3123" t="str">
        <f t="shared" si="392"/>
        <v xml:space="preserve"> </v>
      </c>
      <c r="W3123" s="21" t="str">
        <f t="shared" si="393"/>
        <v xml:space="preserve"> </v>
      </c>
      <c r="X3123" s="21">
        <f t="shared" si="394"/>
        <v>1</v>
      </c>
    </row>
    <row r="3124" spans="1:24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387"/>
        <v>42683.973750000005</v>
      </c>
      <c r="K3124">
        <v>1478298132</v>
      </c>
      <c r="L3124" s="10">
        <f t="shared" si="388"/>
        <v>42678.932083333333</v>
      </c>
      <c r="M3124" s="11">
        <f t="shared" si="389"/>
        <v>5.0416666666715173</v>
      </c>
      <c r="N3124" t="b">
        <v>0</v>
      </c>
      <c r="O3124" s="9">
        <f t="shared" si="390"/>
        <v>0.58291457286432158</v>
      </c>
      <c r="P3124" s="14">
        <f t="shared" si="391"/>
        <v>58</v>
      </c>
      <c r="Q3124" s="14" t="s">
        <v>8321</v>
      </c>
      <c r="R3124" s="14" t="s">
        <v>8361</v>
      </c>
      <c r="S3124">
        <v>2</v>
      </c>
      <c r="T3124" t="b">
        <v>0</v>
      </c>
      <c r="U3124" t="s">
        <v>8303</v>
      </c>
      <c r="V3124" t="str">
        <f t="shared" si="392"/>
        <v xml:space="preserve"> </v>
      </c>
      <c r="W3124" s="21" t="str">
        <f t="shared" si="393"/>
        <v xml:space="preserve"> </v>
      </c>
      <c r="X3124" s="21">
        <f t="shared" si="394"/>
        <v>2</v>
      </c>
    </row>
    <row r="3125" spans="1:24" ht="43.2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387"/>
        <v>42560.993032407408</v>
      </c>
      <c r="K3125">
        <v>1465516198</v>
      </c>
      <c r="L3125" s="10">
        <f t="shared" si="388"/>
        <v>42530.993032407408</v>
      </c>
      <c r="M3125" s="11">
        <f t="shared" si="389"/>
        <v>30</v>
      </c>
      <c r="N3125" t="b">
        <v>0</v>
      </c>
      <c r="O3125" s="9">
        <f t="shared" si="390"/>
        <v>0.68153600000000003</v>
      </c>
      <c r="P3125" s="14">
        <f t="shared" si="391"/>
        <v>244.80459770114942</v>
      </c>
      <c r="Q3125" s="14" t="s">
        <v>8321</v>
      </c>
      <c r="R3125" s="14" t="s">
        <v>8361</v>
      </c>
      <c r="S3125">
        <v>348</v>
      </c>
      <c r="T3125" t="b">
        <v>0</v>
      </c>
      <c r="U3125" t="s">
        <v>8303</v>
      </c>
      <c r="V3125" t="str">
        <f t="shared" si="392"/>
        <v xml:space="preserve"> </v>
      </c>
      <c r="W3125" s="21" t="str">
        <f t="shared" si="393"/>
        <v xml:space="preserve"> </v>
      </c>
      <c r="X3125" s="21">
        <f t="shared" si="394"/>
        <v>348</v>
      </c>
    </row>
    <row r="3126" spans="1:24" ht="43.2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387"/>
        <v>42037.780104166668</v>
      </c>
      <c r="K3126">
        <v>1417718601</v>
      </c>
      <c r="L3126" s="10">
        <f t="shared" si="388"/>
        <v>41977.780104166668</v>
      </c>
      <c r="M3126" s="11">
        <f t="shared" si="389"/>
        <v>60</v>
      </c>
      <c r="N3126" t="b">
        <v>0</v>
      </c>
      <c r="O3126" s="9">
        <f t="shared" si="390"/>
        <v>3.2499999999999997E-5</v>
      </c>
      <c r="P3126" s="14">
        <f t="shared" si="391"/>
        <v>6.5</v>
      </c>
      <c r="Q3126" s="14" t="s">
        <v>8321</v>
      </c>
      <c r="R3126" s="14" t="s">
        <v>8361</v>
      </c>
      <c r="S3126">
        <v>4</v>
      </c>
      <c r="T3126" t="b">
        <v>0</v>
      </c>
      <c r="U3126" t="s">
        <v>8303</v>
      </c>
      <c r="V3126" t="str">
        <f t="shared" si="392"/>
        <v xml:space="preserve"> </v>
      </c>
      <c r="W3126" s="21" t="str">
        <f t="shared" si="393"/>
        <v xml:space="preserve"> </v>
      </c>
      <c r="X3126" s="21">
        <f t="shared" si="394"/>
        <v>4</v>
      </c>
    </row>
    <row r="3127" spans="1:24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387"/>
        <v>42376.20685185185</v>
      </c>
      <c r="K3127">
        <v>1449550672</v>
      </c>
      <c r="L3127" s="10">
        <f t="shared" si="388"/>
        <v>42346.20685185185</v>
      </c>
      <c r="M3127" s="11">
        <f t="shared" si="389"/>
        <v>30</v>
      </c>
      <c r="N3127" t="b">
        <v>0</v>
      </c>
      <c r="O3127" s="9">
        <f t="shared" si="390"/>
        <v>0</v>
      </c>
      <c r="P3127" s="14">
        <f t="shared" si="391"/>
        <v>0</v>
      </c>
      <c r="Q3127" s="14" t="s">
        <v>8321</v>
      </c>
      <c r="R3127" s="14" t="s">
        <v>8361</v>
      </c>
      <c r="S3127">
        <v>0</v>
      </c>
      <c r="T3127" t="b">
        <v>0</v>
      </c>
      <c r="U3127" t="s">
        <v>8303</v>
      </c>
      <c r="V3127" t="str">
        <f t="shared" si="392"/>
        <v xml:space="preserve"> </v>
      </c>
      <c r="W3127" s="21" t="str">
        <f t="shared" si="393"/>
        <v xml:space="preserve"> </v>
      </c>
      <c r="X3127" s="21">
        <f t="shared" si="394"/>
        <v>0</v>
      </c>
    </row>
    <row r="3128" spans="1:24" ht="72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387"/>
        <v>42456.976412037038</v>
      </c>
      <c r="K3128">
        <v>1456532762</v>
      </c>
      <c r="L3128" s="10">
        <f t="shared" si="388"/>
        <v>42427.01807870371</v>
      </c>
      <c r="M3128" s="11">
        <f t="shared" si="389"/>
        <v>29.958333333328483</v>
      </c>
      <c r="N3128" t="b">
        <v>0</v>
      </c>
      <c r="O3128" s="9">
        <f t="shared" si="390"/>
        <v>4.1599999999999998E-2</v>
      </c>
      <c r="P3128" s="14">
        <f t="shared" si="391"/>
        <v>61.176470588235297</v>
      </c>
      <c r="Q3128" s="14" t="s">
        <v>8321</v>
      </c>
      <c r="R3128" s="14" t="s">
        <v>8361</v>
      </c>
      <c r="S3128">
        <v>17</v>
      </c>
      <c r="T3128" t="b">
        <v>0</v>
      </c>
      <c r="U3128" t="s">
        <v>8303</v>
      </c>
      <c r="V3128" t="str">
        <f t="shared" si="392"/>
        <v xml:space="preserve"> </v>
      </c>
      <c r="W3128" s="21" t="str">
        <f t="shared" si="393"/>
        <v xml:space="preserve"> </v>
      </c>
      <c r="X3128" s="21">
        <f t="shared" si="394"/>
        <v>17</v>
      </c>
    </row>
    <row r="3129" spans="1:24" ht="43.2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387"/>
        <v>42064.856817129628</v>
      </c>
      <c r="K3129">
        <v>1422650029</v>
      </c>
      <c r="L3129" s="10">
        <f t="shared" si="388"/>
        <v>42034.856817129628</v>
      </c>
      <c r="M3129" s="11">
        <f t="shared" si="389"/>
        <v>30</v>
      </c>
      <c r="N3129" t="b">
        <v>0</v>
      </c>
      <c r="O3129" s="9">
        <f t="shared" si="390"/>
        <v>0</v>
      </c>
      <c r="P3129" s="14">
        <f t="shared" si="391"/>
        <v>0</v>
      </c>
      <c r="Q3129" s="14" t="s">
        <v>8321</v>
      </c>
      <c r="R3129" s="14" t="s">
        <v>8361</v>
      </c>
      <c r="S3129">
        <v>0</v>
      </c>
      <c r="T3129" t="b">
        <v>0</v>
      </c>
      <c r="U3129" t="s">
        <v>8303</v>
      </c>
      <c r="V3129" t="str">
        <f t="shared" si="392"/>
        <v xml:space="preserve"> </v>
      </c>
      <c r="W3129" s="21" t="str">
        <f t="shared" si="393"/>
        <v xml:space="preserve"> </v>
      </c>
      <c r="X3129" s="21">
        <f t="shared" si="394"/>
        <v>0</v>
      </c>
    </row>
    <row r="3130" spans="1:24" ht="43.2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387"/>
        <v>42810.784039351856</v>
      </c>
      <c r="K3130">
        <v>1487101741</v>
      </c>
      <c r="L3130" s="10">
        <f t="shared" si="388"/>
        <v>42780.825706018513</v>
      </c>
      <c r="M3130" s="11">
        <f t="shared" si="389"/>
        <v>29.958333333343035</v>
      </c>
      <c r="N3130" t="b">
        <v>0</v>
      </c>
      <c r="O3130" s="9">
        <f t="shared" si="390"/>
        <v>1.0860666666666667</v>
      </c>
      <c r="P3130" s="14">
        <f t="shared" si="391"/>
        <v>139.23931623931625</v>
      </c>
      <c r="Q3130" s="14" t="s">
        <v>8321</v>
      </c>
      <c r="R3130" s="14" t="s">
        <v>8322</v>
      </c>
      <c r="S3130">
        <v>117</v>
      </c>
      <c r="T3130" t="b">
        <v>0</v>
      </c>
      <c r="U3130" t="s">
        <v>8271</v>
      </c>
      <c r="V3130" t="str">
        <f t="shared" si="392"/>
        <v xml:space="preserve"> </v>
      </c>
      <c r="W3130" s="21" t="str">
        <f t="shared" si="393"/>
        <v xml:space="preserve"> </v>
      </c>
      <c r="X3130" s="21" t="str">
        <f t="shared" si="394"/>
        <v xml:space="preserve"> </v>
      </c>
    </row>
    <row r="3131" spans="1:24" ht="43.2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387"/>
        <v>42843.801145833335</v>
      </c>
      <c r="K3131">
        <v>1489090419</v>
      </c>
      <c r="L3131" s="10">
        <f t="shared" si="388"/>
        <v>42803.842812499999</v>
      </c>
      <c r="M3131" s="11">
        <f t="shared" si="389"/>
        <v>39.958333333335759</v>
      </c>
      <c r="N3131" t="b">
        <v>0</v>
      </c>
      <c r="O3131" s="9">
        <f t="shared" si="390"/>
        <v>8.0000000000000002E-3</v>
      </c>
      <c r="P3131" s="14">
        <f t="shared" si="391"/>
        <v>10</v>
      </c>
      <c r="Q3131" s="14" t="s">
        <v>8321</v>
      </c>
      <c r="R3131" s="14" t="s">
        <v>8322</v>
      </c>
      <c r="S3131">
        <v>1</v>
      </c>
      <c r="T3131" t="b">
        <v>0</v>
      </c>
      <c r="U3131" t="s">
        <v>8271</v>
      </c>
      <c r="V3131" t="str">
        <f t="shared" si="392"/>
        <v xml:space="preserve"> </v>
      </c>
      <c r="W3131" s="21" t="str">
        <f t="shared" si="393"/>
        <v xml:space="preserve"> </v>
      </c>
      <c r="X3131" s="21" t="str">
        <f t="shared" si="394"/>
        <v xml:space="preserve"> </v>
      </c>
    </row>
    <row r="3132" spans="1:24" ht="43.2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387"/>
        <v>42839.207638888889</v>
      </c>
      <c r="K3132">
        <v>1489504916</v>
      </c>
      <c r="L3132" s="10">
        <f t="shared" si="388"/>
        <v>42808.640231481477</v>
      </c>
      <c r="M3132" s="11">
        <f t="shared" si="389"/>
        <v>30.567407407412247</v>
      </c>
      <c r="N3132" t="b">
        <v>0</v>
      </c>
      <c r="O3132" s="9">
        <f t="shared" si="390"/>
        <v>3.7499999999999999E-2</v>
      </c>
      <c r="P3132" s="14">
        <f t="shared" si="391"/>
        <v>93.75</v>
      </c>
      <c r="Q3132" s="14" t="s">
        <v>8321</v>
      </c>
      <c r="R3132" s="14" t="s">
        <v>8322</v>
      </c>
      <c r="S3132">
        <v>4</v>
      </c>
      <c r="T3132" t="b">
        <v>0</v>
      </c>
      <c r="U3132" t="s">
        <v>8271</v>
      </c>
      <c r="V3132" t="str">
        <f t="shared" si="392"/>
        <v xml:space="preserve"> </v>
      </c>
      <c r="W3132" s="21" t="str">
        <f t="shared" si="393"/>
        <v xml:space="preserve"> </v>
      </c>
      <c r="X3132" s="21" t="str">
        <f t="shared" si="394"/>
        <v xml:space="preserve"> </v>
      </c>
    </row>
    <row r="3133" spans="1:24" ht="28.8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387"/>
        <v>42833.537557870368</v>
      </c>
      <c r="K3133">
        <v>1489067645</v>
      </c>
      <c r="L3133" s="10">
        <f t="shared" si="388"/>
        <v>42803.579224537039</v>
      </c>
      <c r="M3133" s="11">
        <f t="shared" si="389"/>
        <v>29.958333333328483</v>
      </c>
      <c r="N3133" t="b">
        <v>0</v>
      </c>
      <c r="O3133" s="9">
        <f t="shared" si="390"/>
        <v>0.15731707317073171</v>
      </c>
      <c r="P3133" s="14">
        <f t="shared" si="391"/>
        <v>53.75</v>
      </c>
      <c r="Q3133" s="14" t="s">
        <v>8321</v>
      </c>
      <c r="R3133" s="14" t="s">
        <v>8322</v>
      </c>
      <c r="S3133">
        <v>12</v>
      </c>
      <c r="T3133" t="b">
        <v>0</v>
      </c>
      <c r="U3133" t="s">
        <v>8271</v>
      </c>
      <c r="V3133" t="str">
        <f t="shared" si="392"/>
        <v xml:space="preserve"> </v>
      </c>
      <c r="W3133" s="21" t="str">
        <f t="shared" si="393"/>
        <v xml:space="preserve"> </v>
      </c>
      <c r="X3133" s="21" t="str">
        <f t="shared" si="394"/>
        <v xml:space="preserve"> </v>
      </c>
    </row>
    <row r="3134" spans="1:24" ht="28.8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387"/>
        <v>42846.308564814812</v>
      </c>
      <c r="K3134">
        <v>1487579060</v>
      </c>
      <c r="L3134" s="10">
        <f t="shared" si="388"/>
        <v>42786.350231481483</v>
      </c>
      <c r="M3134" s="11">
        <f t="shared" si="389"/>
        <v>59.958333333328483</v>
      </c>
      <c r="N3134" t="b">
        <v>0</v>
      </c>
      <c r="O3134" s="9">
        <f t="shared" si="390"/>
        <v>3.3333333333333332E-4</v>
      </c>
      <c r="P3134" s="14">
        <f t="shared" si="391"/>
        <v>10</v>
      </c>
      <c r="Q3134" s="14" t="s">
        <v>8321</v>
      </c>
      <c r="R3134" s="14" t="s">
        <v>8322</v>
      </c>
      <c r="S3134">
        <v>1</v>
      </c>
      <c r="T3134" t="b">
        <v>0</v>
      </c>
      <c r="U3134" t="s">
        <v>8271</v>
      </c>
      <c r="V3134" t="str">
        <f t="shared" si="392"/>
        <v xml:space="preserve"> </v>
      </c>
      <c r="W3134" s="21" t="str">
        <f t="shared" si="393"/>
        <v xml:space="preserve"> </v>
      </c>
      <c r="X3134" s="21" t="str">
        <f t="shared" si="394"/>
        <v xml:space="preserve"> </v>
      </c>
    </row>
    <row r="3135" spans="1:24" ht="43.2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387"/>
        <v>42818.523541666669</v>
      </c>
      <c r="K3135">
        <v>1487770434</v>
      </c>
      <c r="L3135" s="10">
        <f t="shared" si="388"/>
        <v>42788.565208333333</v>
      </c>
      <c r="M3135" s="11">
        <f t="shared" si="389"/>
        <v>29.958333333335759</v>
      </c>
      <c r="N3135" t="b">
        <v>0</v>
      </c>
      <c r="O3135" s="9">
        <f t="shared" si="390"/>
        <v>1.08</v>
      </c>
      <c r="P3135" s="14">
        <f t="shared" si="391"/>
        <v>33.75</v>
      </c>
      <c r="Q3135" s="14" t="s">
        <v>8321</v>
      </c>
      <c r="R3135" s="14" t="s">
        <v>8322</v>
      </c>
      <c r="S3135">
        <v>16</v>
      </c>
      <c r="T3135" t="b">
        <v>0</v>
      </c>
      <c r="U3135" t="s">
        <v>8271</v>
      </c>
      <c r="V3135" t="str">
        <f t="shared" si="392"/>
        <v xml:space="preserve"> </v>
      </c>
      <c r="W3135" s="21" t="str">
        <f t="shared" si="393"/>
        <v xml:space="preserve"> </v>
      </c>
      <c r="X3135" s="21" t="str">
        <f t="shared" si="394"/>
        <v xml:space="preserve"> </v>
      </c>
    </row>
    <row r="3136" spans="1:24" ht="43.2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387"/>
        <v>42821.678460648152</v>
      </c>
      <c r="K3136">
        <v>1488820619</v>
      </c>
      <c r="L3136" s="10">
        <f t="shared" si="388"/>
        <v>42800.720127314817</v>
      </c>
      <c r="M3136" s="11">
        <f t="shared" si="389"/>
        <v>20.958333333335759</v>
      </c>
      <c r="N3136" t="b">
        <v>0</v>
      </c>
      <c r="O3136" s="9">
        <f t="shared" si="390"/>
        <v>0.22500000000000001</v>
      </c>
      <c r="P3136" s="14">
        <f t="shared" si="391"/>
        <v>18.75</v>
      </c>
      <c r="Q3136" s="14" t="s">
        <v>8321</v>
      </c>
      <c r="R3136" s="14" t="s">
        <v>8322</v>
      </c>
      <c r="S3136">
        <v>12</v>
      </c>
      <c r="T3136" t="b">
        <v>0</v>
      </c>
      <c r="U3136" t="s">
        <v>8271</v>
      </c>
      <c r="V3136" t="str">
        <f t="shared" si="392"/>
        <v xml:space="preserve"> </v>
      </c>
      <c r="W3136" s="21" t="str">
        <f t="shared" si="393"/>
        <v xml:space="preserve"> </v>
      </c>
      <c r="X3136" s="21" t="str">
        <f t="shared" si="394"/>
        <v xml:space="preserve"> </v>
      </c>
    </row>
    <row r="3137" spans="1:24" ht="43.2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387"/>
        <v>42829.151863425926</v>
      </c>
      <c r="K3137">
        <v>1489376321</v>
      </c>
      <c r="L3137" s="10">
        <f t="shared" si="388"/>
        <v>42807.151863425926</v>
      </c>
      <c r="M3137" s="11">
        <f t="shared" si="389"/>
        <v>22</v>
      </c>
      <c r="N3137" t="b">
        <v>0</v>
      </c>
      <c r="O3137" s="9">
        <f t="shared" si="390"/>
        <v>0.20849420849420849</v>
      </c>
      <c r="P3137" s="14">
        <f t="shared" si="391"/>
        <v>23.142857142857142</v>
      </c>
      <c r="Q3137" s="14" t="s">
        <v>8321</v>
      </c>
      <c r="R3137" s="14" t="s">
        <v>8322</v>
      </c>
      <c r="S3137">
        <v>7</v>
      </c>
      <c r="T3137" t="b">
        <v>0</v>
      </c>
      <c r="U3137" t="s">
        <v>8271</v>
      </c>
      <c r="V3137" t="str">
        <f t="shared" si="392"/>
        <v xml:space="preserve"> </v>
      </c>
      <c r="W3137" s="21" t="str">
        <f t="shared" si="393"/>
        <v xml:space="preserve"> </v>
      </c>
      <c r="X3137" s="21" t="str">
        <f t="shared" si="394"/>
        <v xml:space="preserve"> </v>
      </c>
    </row>
    <row r="3138" spans="1:24" ht="43.2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ref="J3138:J3201" si="395">(((I3138/60)/60)/24)+DATE(1970,1,1)</f>
        <v>42825.957638888889</v>
      </c>
      <c r="K3138">
        <v>1487847954</v>
      </c>
      <c r="L3138" s="10">
        <f t="shared" ref="L3138:L3201" si="396">(((K3138/60)/60)/24)+DATE(1970,1,1)</f>
        <v>42789.462430555555</v>
      </c>
      <c r="M3138" s="11">
        <f t="shared" ref="M3138:M3201" si="397">J3138-L3138</f>
        <v>36.495208333333721</v>
      </c>
      <c r="N3138" t="b">
        <v>0</v>
      </c>
      <c r="O3138" s="9">
        <f t="shared" ref="O3138:O3201" si="398">E3138/D3138</f>
        <v>1.278</v>
      </c>
      <c r="P3138" s="14">
        <f t="shared" ref="P3138:P3201" si="399">IF(E3138&gt;0,(E3138/S3138),0)</f>
        <v>29.045454545454547</v>
      </c>
      <c r="Q3138" s="14" t="s">
        <v>8321</v>
      </c>
      <c r="R3138" s="14" t="s">
        <v>8322</v>
      </c>
      <c r="S3138">
        <v>22</v>
      </c>
      <c r="T3138" t="b">
        <v>0</v>
      </c>
      <c r="U3138" t="s">
        <v>8271</v>
      </c>
      <c r="V3138" t="str">
        <f t="shared" si="392"/>
        <v xml:space="preserve"> </v>
      </c>
      <c r="W3138" s="21" t="str">
        <f t="shared" si="393"/>
        <v xml:space="preserve"> </v>
      </c>
      <c r="X3138" s="21" t="str">
        <f t="shared" si="394"/>
        <v xml:space="preserve"> </v>
      </c>
    </row>
    <row r="3139" spans="1:24" ht="28.8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si="395"/>
        <v>42858.8</v>
      </c>
      <c r="K3139">
        <v>1489439669</v>
      </c>
      <c r="L3139" s="10">
        <f t="shared" si="396"/>
        <v>42807.885057870371</v>
      </c>
      <c r="M3139" s="11">
        <f t="shared" si="397"/>
        <v>50.914942129631527</v>
      </c>
      <c r="N3139" t="b">
        <v>0</v>
      </c>
      <c r="O3139" s="9">
        <f t="shared" si="398"/>
        <v>3.3333333333333333E-2</v>
      </c>
      <c r="P3139" s="14">
        <f t="shared" si="399"/>
        <v>50</v>
      </c>
      <c r="Q3139" s="14" t="s">
        <v>8321</v>
      </c>
      <c r="R3139" s="14" t="s">
        <v>8322</v>
      </c>
      <c r="S3139">
        <v>1</v>
      </c>
      <c r="T3139" t="b">
        <v>0</v>
      </c>
      <c r="U3139" t="s">
        <v>8271</v>
      </c>
      <c r="V3139" t="str">
        <f t="shared" ref="V3139:V3202" si="400">IF(F3139 = "successful",S3139," ")</f>
        <v xml:space="preserve"> </v>
      </c>
      <c r="W3139" s="21" t="str">
        <f t="shared" ref="W3139:W3202" si="401">IF(F3139 = "failed",S3139," ")</f>
        <v xml:space="preserve"> </v>
      </c>
      <c r="X3139" s="21" t="str">
        <f t="shared" ref="X3139:X3202" si="402">IF(F3139 = "canceled",S3139," ")</f>
        <v xml:space="preserve"> </v>
      </c>
    </row>
    <row r="3140" spans="1:24" ht="57.6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395"/>
        <v>42828.645914351851</v>
      </c>
      <c r="K3140">
        <v>1489591807</v>
      </c>
      <c r="L3140" s="10">
        <f t="shared" si="396"/>
        <v>42809.645914351851</v>
      </c>
      <c r="M3140" s="11">
        <f t="shared" si="397"/>
        <v>19</v>
      </c>
      <c r="N3140" t="b">
        <v>0</v>
      </c>
      <c r="O3140" s="9">
        <f t="shared" si="398"/>
        <v>0</v>
      </c>
      <c r="P3140" s="14">
        <f t="shared" si="399"/>
        <v>0</v>
      </c>
      <c r="Q3140" s="14" t="s">
        <v>8321</v>
      </c>
      <c r="R3140" s="14" t="s">
        <v>8322</v>
      </c>
      <c r="S3140">
        <v>0</v>
      </c>
      <c r="T3140" t="b">
        <v>0</v>
      </c>
      <c r="U3140" t="s">
        <v>8271</v>
      </c>
      <c r="V3140" t="str">
        <f t="shared" si="400"/>
        <v xml:space="preserve"> </v>
      </c>
      <c r="W3140" s="21" t="str">
        <f t="shared" si="401"/>
        <v xml:space="preserve"> </v>
      </c>
      <c r="X3140" s="21" t="str">
        <f t="shared" si="402"/>
        <v xml:space="preserve"> </v>
      </c>
    </row>
    <row r="3141" spans="1:24" ht="43.2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395"/>
        <v>42819.189583333333</v>
      </c>
      <c r="K3141">
        <v>1487485760</v>
      </c>
      <c r="L3141" s="10">
        <f t="shared" si="396"/>
        <v>42785.270370370374</v>
      </c>
      <c r="M3141" s="11">
        <f t="shared" si="397"/>
        <v>33.919212962959136</v>
      </c>
      <c r="N3141" t="b">
        <v>0</v>
      </c>
      <c r="O3141" s="9">
        <f t="shared" si="398"/>
        <v>5.3999999999999999E-2</v>
      </c>
      <c r="P3141" s="14">
        <f t="shared" si="399"/>
        <v>450</v>
      </c>
      <c r="Q3141" s="14" t="s">
        <v>8321</v>
      </c>
      <c r="R3141" s="14" t="s">
        <v>8322</v>
      </c>
      <c r="S3141">
        <v>6</v>
      </c>
      <c r="T3141" t="b">
        <v>0</v>
      </c>
      <c r="U3141" t="s">
        <v>8271</v>
      </c>
      <c r="V3141" t="str">
        <f t="shared" si="400"/>
        <v xml:space="preserve"> </v>
      </c>
      <c r="W3141" s="21" t="str">
        <f t="shared" si="401"/>
        <v xml:space="preserve"> </v>
      </c>
      <c r="X3141" s="21" t="str">
        <f t="shared" si="402"/>
        <v xml:space="preserve"> </v>
      </c>
    </row>
    <row r="3142" spans="1:24" ht="57.6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395"/>
        <v>42832.677118055552</v>
      </c>
      <c r="K3142">
        <v>1488993303</v>
      </c>
      <c r="L3142" s="10">
        <f t="shared" si="396"/>
        <v>42802.718784722223</v>
      </c>
      <c r="M3142" s="11">
        <f t="shared" si="397"/>
        <v>29.958333333328483</v>
      </c>
      <c r="N3142" t="b">
        <v>0</v>
      </c>
      <c r="O3142" s="9">
        <f t="shared" si="398"/>
        <v>9.5999999999999992E-3</v>
      </c>
      <c r="P3142" s="14">
        <f t="shared" si="399"/>
        <v>24</v>
      </c>
      <c r="Q3142" s="14" t="s">
        <v>8321</v>
      </c>
      <c r="R3142" s="14" t="s">
        <v>8322</v>
      </c>
      <c r="S3142">
        <v>4</v>
      </c>
      <c r="T3142" t="b">
        <v>0</v>
      </c>
      <c r="U3142" t="s">
        <v>8271</v>
      </c>
      <c r="V3142" t="str">
        <f t="shared" si="400"/>
        <v xml:space="preserve"> </v>
      </c>
      <c r="W3142" s="21" t="str">
        <f t="shared" si="401"/>
        <v xml:space="preserve"> </v>
      </c>
      <c r="X3142" s="21" t="str">
        <f t="shared" si="402"/>
        <v xml:space="preserve"> </v>
      </c>
    </row>
    <row r="3143" spans="1:24" ht="57.6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395"/>
        <v>42841.833333333328</v>
      </c>
      <c r="K3143">
        <v>1488823488</v>
      </c>
      <c r="L3143" s="10">
        <f t="shared" si="396"/>
        <v>42800.753333333334</v>
      </c>
      <c r="M3143" s="11">
        <f t="shared" si="397"/>
        <v>41.07999999999447</v>
      </c>
      <c r="N3143" t="b">
        <v>0</v>
      </c>
      <c r="O3143" s="9">
        <f t="shared" si="398"/>
        <v>0.51600000000000001</v>
      </c>
      <c r="P3143" s="14">
        <f t="shared" si="399"/>
        <v>32.25</v>
      </c>
      <c r="Q3143" s="14" t="s">
        <v>8321</v>
      </c>
      <c r="R3143" s="14" t="s">
        <v>8322</v>
      </c>
      <c r="S3143">
        <v>8</v>
      </c>
      <c r="T3143" t="b">
        <v>0</v>
      </c>
      <c r="U3143" t="s">
        <v>8271</v>
      </c>
      <c r="V3143" t="str">
        <f t="shared" si="400"/>
        <v xml:space="preserve"> </v>
      </c>
      <c r="W3143" s="21" t="str">
        <f t="shared" si="401"/>
        <v xml:space="preserve"> </v>
      </c>
      <c r="X3143" s="21" t="str">
        <f t="shared" si="402"/>
        <v xml:space="preserve"> </v>
      </c>
    </row>
    <row r="3144" spans="1:24" ht="43.2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395"/>
        <v>42813.471516203703</v>
      </c>
      <c r="K3144">
        <v>1487333939</v>
      </c>
      <c r="L3144" s="10">
        <f t="shared" si="396"/>
        <v>42783.513182870374</v>
      </c>
      <c r="M3144" s="11">
        <f t="shared" si="397"/>
        <v>29.958333333328483</v>
      </c>
      <c r="N3144" t="b">
        <v>0</v>
      </c>
      <c r="O3144" s="9">
        <f t="shared" si="398"/>
        <v>1.6363636363636365E-2</v>
      </c>
      <c r="P3144" s="14">
        <f t="shared" si="399"/>
        <v>15</v>
      </c>
      <c r="Q3144" s="14" t="s">
        <v>8321</v>
      </c>
      <c r="R3144" s="14" t="s">
        <v>8322</v>
      </c>
      <c r="S3144">
        <v>3</v>
      </c>
      <c r="T3144" t="b">
        <v>0</v>
      </c>
      <c r="U3144" t="s">
        <v>8271</v>
      </c>
      <c r="V3144" t="str">
        <f t="shared" si="400"/>
        <v xml:space="preserve"> </v>
      </c>
      <c r="W3144" s="21" t="str">
        <f t="shared" si="401"/>
        <v xml:space="preserve"> </v>
      </c>
      <c r="X3144" s="21" t="str">
        <f t="shared" si="402"/>
        <v xml:space="preserve"> </v>
      </c>
    </row>
    <row r="3145" spans="1:24" ht="57.6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395"/>
        <v>42834.358287037037</v>
      </c>
      <c r="K3145">
        <v>1489480556</v>
      </c>
      <c r="L3145" s="10">
        <f t="shared" si="396"/>
        <v>42808.358287037037</v>
      </c>
      <c r="M3145" s="11">
        <f t="shared" si="397"/>
        <v>26</v>
      </c>
      <c r="N3145" t="b">
        <v>0</v>
      </c>
      <c r="O3145" s="9">
        <f t="shared" si="398"/>
        <v>0</v>
      </c>
      <c r="P3145" s="14">
        <f t="shared" si="399"/>
        <v>0</v>
      </c>
      <c r="Q3145" s="14" t="s">
        <v>8321</v>
      </c>
      <c r="R3145" s="14" t="s">
        <v>8322</v>
      </c>
      <c r="S3145">
        <v>0</v>
      </c>
      <c r="T3145" t="b">
        <v>0</v>
      </c>
      <c r="U3145" t="s">
        <v>8271</v>
      </c>
      <c r="V3145" t="str">
        <f t="shared" si="400"/>
        <v xml:space="preserve"> </v>
      </c>
      <c r="W3145" s="21" t="str">
        <f t="shared" si="401"/>
        <v xml:space="preserve"> </v>
      </c>
      <c r="X3145" s="21" t="str">
        <f t="shared" si="402"/>
        <v xml:space="preserve"> </v>
      </c>
    </row>
    <row r="3146" spans="1:24" ht="57.6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395"/>
        <v>42813.25</v>
      </c>
      <c r="K3146">
        <v>1488459307</v>
      </c>
      <c r="L3146" s="10">
        <f t="shared" si="396"/>
        <v>42796.538275462968</v>
      </c>
      <c r="M3146" s="11">
        <f t="shared" si="397"/>
        <v>16.711724537031841</v>
      </c>
      <c r="N3146" t="b">
        <v>0</v>
      </c>
      <c r="O3146" s="9">
        <f t="shared" si="398"/>
        <v>0.754</v>
      </c>
      <c r="P3146" s="14">
        <f t="shared" si="399"/>
        <v>251.33333333333334</v>
      </c>
      <c r="Q3146" s="14" t="s">
        <v>8321</v>
      </c>
      <c r="R3146" s="14" t="s">
        <v>8322</v>
      </c>
      <c r="S3146">
        <v>30</v>
      </c>
      <c r="T3146" t="b">
        <v>0</v>
      </c>
      <c r="U3146" t="s">
        <v>8271</v>
      </c>
      <c r="V3146" t="str">
        <f t="shared" si="400"/>
        <v xml:space="preserve"> </v>
      </c>
      <c r="W3146" s="21" t="str">
        <f t="shared" si="401"/>
        <v xml:space="preserve"> </v>
      </c>
      <c r="X3146" s="21" t="str">
        <f t="shared" si="402"/>
        <v xml:space="preserve"> </v>
      </c>
    </row>
    <row r="3147" spans="1:24" ht="43.2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395"/>
        <v>42821.999236111107</v>
      </c>
      <c r="K3147">
        <v>1485478734</v>
      </c>
      <c r="L3147" s="10">
        <f t="shared" si="396"/>
        <v>42762.040902777779</v>
      </c>
      <c r="M3147" s="11">
        <f t="shared" si="397"/>
        <v>59.958333333328483</v>
      </c>
      <c r="N3147" t="b">
        <v>0</v>
      </c>
      <c r="O3147" s="9">
        <f t="shared" si="398"/>
        <v>0</v>
      </c>
      <c r="P3147" s="14">
        <f t="shared" si="399"/>
        <v>0</v>
      </c>
      <c r="Q3147" s="14" t="s">
        <v>8321</v>
      </c>
      <c r="R3147" s="14" t="s">
        <v>8322</v>
      </c>
      <c r="S3147">
        <v>0</v>
      </c>
      <c r="T3147" t="b">
        <v>0</v>
      </c>
      <c r="U3147" t="s">
        <v>8271</v>
      </c>
      <c r="V3147" t="str">
        <f t="shared" si="400"/>
        <v xml:space="preserve"> </v>
      </c>
      <c r="W3147" s="21" t="str">
        <f t="shared" si="401"/>
        <v xml:space="preserve"> </v>
      </c>
      <c r="X3147" s="21" t="str">
        <f t="shared" si="402"/>
        <v xml:space="preserve"> </v>
      </c>
    </row>
    <row r="3148" spans="1:24" ht="43.2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395"/>
        <v>42841.640810185185</v>
      </c>
      <c r="K3148">
        <v>1488471766</v>
      </c>
      <c r="L3148" s="10">
        <f t="shared" si="396"/>
        <v>42796.682476851856</v>
      </c>
      <c r="M3148" s="11">
        <f t="shared" si="397"/>
        <v>44.958333333328483</v>
      </c>
      <c r="N3148" t="b">
        <v>0</v>
      </c>
      <c r="O3148" s="9">
        <f t="shared" si="398"/>
        <v>0.105</v>
      </c>
      <c r="P3148" s="14">
        <f t="shared" si="399"/>
        <v>437.5</v>
      </c>
      <c r="Q3148" s="14" t="s">
        <v>8321</v>
      </c>
      <c r="R3148" s="14" t="s">
        <v>8322</v>
      </c>
      <c r="S3148">
        <v>12</v>
      </c>
      <c r="T3148" t="b">
        <v>0</v>
      </c>
      <c r="U3148" t="s">
        <v>8271</v>
      </c>
      <c r="V3148" t="str">
        <f t="shared" si="400"/>
        <v xml:space="preserve"> </v>
      </c>
      <c r="W3148" s="21" t="str">
        <f t="shared" si="401"/>
        <v xml:space="preserve"> </v>
      </c>
      <c r="X3148" s="21" t="str">
        <f t="shared" si="402"/>
        <v xml:space="preserve"> </v>
      </c>
    </row>
    <row r="3149" spans="1:24" ht="43.2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395"/>
        <v>41950.011053240742</v>
      </c>
      <c r="K3149">
        <v>1411859755</v>
      </c>
      <c r="L3149" s="10">
        <f t="shared" si="396"/>
        <v>41909.969386574077</v>
      </c>
      <c r="M3149" s="11">
        <f t="shared" si="397"/>
        <v>40.041666666664241</v>
      </c>
      <c r="N3149" t="b">
        <v>1</v>
      </c>
      <c r="O3149" s="9">
        <f t="shared" si="398"/>
        <v>1.1752499999999999</v>
      </c>
      <c r="P3149" s="14">
        <f t="shared" si="399"/>
        <v>110.35211267605634</v>
      </c>
      <c r="Q3149" s="14" t="s">
        <v>8321</v>
      </c>
      <c r="R3149" s="14" t="s">
        <v>8322</v>
      </c>
      <c r="S3149">
        <v>213</v>
      </c>
      <c r="T3149" t="b">
        <v>1</v>
      </c>
      <c r="U3149" t="s">
        <v>8271</v>
      </c>
      <c r="V3149">
        <f t="shared" si="400"/>
        <v>213</v>
      </c>
      <c r="W3149" s="21" t="str">
        <f t="shared" si="401"/>
        <v xml:space="preserve"> </v>
      </c>
      <c r="X3149" s="21" t="str">
        <f t="shared" si="402"/>
        <v xml:space="preserve"> </v>
      </c>
    </row>
    <row r="3150" spans="1:24" ht="28.8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395"/>
        <v>41913.166666666664</v>
      </c>
      <c r="K3150">
        <v>1410278284</v>
      </c>
      <c r="L3150" s="10">
        <f t="shared" si="396"/>
        <v>41891.665324074071</v>
      </c>
      <c r="M3150" s="11">
        <f t="shared" si="397"/>
        <v>21.501342592593573</v>
      </c>
      <c r="N3150" t="b">
        <v>1</v>
      </c>
      <c r="O3150" s="9">
        <f t="shared" si="398"/>
        <v>1.3116666666666668</v>
      </c>
      <c r="P3150" s="14">
        <f t="shared" si="399"/>
        <v>41.421052631578945</v>
      </c>
      <c r="Q3150" s="14" t="s">
        <v>8321</v>
      </c>
      <c r="R3150" s="14" t="s">
        <v>8322</v>
      </c>
      <c r="S3150">
        <v>57</v>
      </c>
      <c r="T3150" t="b">
        <v>1</v>
      </c>
      <c r="U3150" t="s">
        <v>8271</v>
      </c>
      <c r="V3150">
        <f t="shared" si="400"/>
        <v>57</v>
      </c>
      <c r="W3150" s="21" t="str">
        <f t="shared" si="401"/>
        <v xml:space="preserve"> </v>
      </c>
      <c r="X3150" s="21" t="str">
        <f t="shared" si="402"/>
        <v xml:space="preserve"> </v>
      </c>
    </row>
    <row r="3151" spans="1:24" ht="43.2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395"/>
        <v>41250.083333333336</v>
      </c>
      <c r="K3151">
        <v>1352766300</v>
      </c>
      <c r="L3151" s="10">
        <f t="shared" si="396"/>
        <v>41226.017361111109</v>
      </c>
      <c r="M3151" s="11">
        <f t="shared" si="397"/>
        <v>24.065972222226264</v>
      </c>
      <c r="N3151" t="b">
        <v>1</v>
      </c>
      <c r="O3151" s="9">
        <f t="shared" si="398"/>
        <v>1.04</v>
      </c>
      <c r="P3151" s="14">
        <f t="shared" si="399"/>
        <v>52</v>
      </c>
      <c r="Q3151" s="14" t="s">
        <v>8321</v>
      </c>
      <c r="R3151" s="14" t="s">
        <v>8322</v>
      </c>
      <c r="S3151">
        <v>25</v>
      </c>
      <c r="T3151" t="b">
        <v>1</v>
      </c>
      <c r="U3151" t="s">
        <v>8271</v>
      </c>
      <c r="V3151">
        <f t="shared" si="400"/>
        <v>25</v>
      </c>
      <c r="W3151" s="21" t="str">
        <f t="shared" si="401"/>
        <v xml:space="preserve"> </v>
      </c>
      <c r="X3151" s="21" t="str">
        <f t="shared" si="402"/>
        <v xml:space="preserve"> </v>
      </c>
    </row>
    <row r="3152" spans="1:24" ht="57.6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395"/>
        <v>40568.166666666664</v>
      </c>
      <c r="K3152">
        <v>1288160403</v>
      </c>
      <c r="L3152" s="10">
        <f t="shared" si="396"/>
        <v>40478.263923611114</v>
      </c>
      <c r="M3152" s="11">
        <f t="shared" si="397"/>
        <v>89.902743055550673</v>
      </c>
      <c r="N3152" t="b">
        <v>1</v>
      </c>
      <c r="O3152" s="9">
        <f t="shared" si="398"/>
        <v>1.01</v>
      </c>
      <c r="P3152" s="14">
        <f t="shared" si="399"/>
        <v>33.990384615384613</v>
      </c>
      <c r="Q3152" s="14" t="s">
        <v>8321</v>
      </c>
      <c r="R3152" s="14" t="s">
        <v>8322</v>
      </c>
      <c r="S3152">
        <v>104</v>
      </c>
      <c r="T3152" t="b">
        <v>1</v>
      </c>
      <c r="U3152" t="s">
        <v>8271</v>
      </c>
      <c r="V3152">
        <f t="shared" si="400"/>
        <v>104</v>
      </c>
      <c r="W3152" s="21" t="str">
        <f t="shared" si="401"/>
        <v xml:space="preserve"> </v>
      </c>
      <c r="X3152" s="21" t="str">
        <f t="shared" si="402"/>
        <v xml:space="preserve"> </v>
      </c>
    </row>
    <row r="3153" spans="1:24" ht="43.2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395"/>
        <v>41892.83997685185</v>
      </c>
      <c r="K3153">
        <v>1407787774</v>
      </c>
      <c r="L3153" s="10">
        <f t="shared" si="396"/>
        <v>41862.83997685185</v>
      </c>
      <c r="M3153" s="11">
        <f t="shared" si="397"/>
        <v>30</v>
      </c>
      <c r="N3153" t="b">
        <v>1</v>
      </c>
      <c r="O3153" s="9">
        <f t="shared" si="398"/>
        <v>1.004</v>
      </c>
      <c r="P3153" s="14">
        <f t="shared" si="399"/>
        <v>103.35294117647059</v>
      </c>
      <c r="Q3153" s="14" t="s">
        <v>8321</v>
      </c>
      <c r="R3153" s="14" t="s">
        <v>8322</v>
      </c>
      <c r="S3153">
        <v>34</v>
      </c>
      <c r="T3153" t="b">
        <v>1</v>
      </c>
      <c r="U3153" t="s">
        <v>8271</v>
      </c>
      <c r="V3153">
        <f t="shared" si="400"/>
        <v>34</v>
      </c>
      <c r="W3153" s="21" t="str">
        <f t="shared" si="401"/>
        <v xml:space="preserve"> </v>
      </c>
      <c r="X3153" s="21" t="str">
        <f t="shared" si="402"/>
        <v xml:space="preserve"> </v>
      </c>
    </row>
    <row r="3154" spans="1:24" ht="43.2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395"/>
        <v>41580.867673611108</v>
      </c>
      <c r="K3154">
        <v>1380833367</v>
      </c>
      <c r="L3154" s="10">
        <f t="shared" si="396"/>
        <v>41550.867673611108</v>
      </c>
      <c r="M3154" s="11">
        <f t="shared" si="397"/>
        <v>30</v>
      </c>
      <c r="N3154" t="b">
        <v>1</v>
      </c>
      <c r="O3154" s="9">
        <f t="shared" si="398"/>
        <v>1.0595454545454546</v>
      </c>
      <c r="P3154" s="14">
        <f t="shared" si="399"/>
        <v>34.791044776119406</v>
      </c>
      <c r="Q3154" s="14" t="s">
        <v>8321</v>
      </c>
      <c r="R3154" s="14" t="s">
        <v>8322</v>
      </c>
      <c r="S3154">
        <v>67</v>
      </c>
      <c r="T3154" t="b">
        <v>1</v>
      </c>
      <c r="U3154" t="s">
        <v>8271</v>
      </c>
      <c r="V3154">
        <f t="shared" si="400"/>
        <v>67</v>
      </c>
      <c r="W3154" s="21" t="str">
        <f t="shared" si="401"/>
        <v xml:space="preserve"> </v>
      </c>
      <c r="X3154" s="21" t="str">
        <f t="shared" si="402"/>
        <v xml:space="preserve"> </v>
      </c>
    </row>
    <row r="3155" spans="1:24" ht="43.2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395"/>
        <v>40664.207638888889</v>
      </c>
      <c r="K3155">
        <v>1301542937</v>
      </c>
      <c r="L3155" s="10">
        <f t="shared" si="396"/>
        <v>40633.154363425929</v>
      </c>
      <c r="M3155" s="11">
        <f t="shared" si="397"/>
        <v>31.053275462960301</v>
      </c>
      <c r="N3155" t="b">
        <v>1</v>
      </c>
      <c r="O3155" s="9">
        <f t="shared" si="398"/>
        <v>3.3558333333333334</v>
      </c>
      <c r="P3155" s="14">
        <f t="shared" si="399"/>
        <v>41.773858921161825</v>
      </c>
      <c r="Q3155" s="14" t="s">
        <v>8321</v>
      </c>
      <c r="R3155" s="14" t="s">
        <v>8322</v>
      </c>
      <c r="S3155">
        <v>241</v>
      </c>
      <c r="T3155" t="b">
        <v>1</v>
      </c>
      <c r="U3155" t="s">
        <v>8271</v>
      </c>
      <c r="V3155">
        <f t="shared" si="400"/>
        <v>241</v>
      </c>
      <c r="W3155" s="21" t="str">
        <f t="shared" si="401"/>
        <v xml:space="preserve"> </v>
      </c>
      <c r="X3155" s="21" t="str">
        <f t="shared" si="402"/>
        <v xml:space="preserve"> </v>
      </c>
    </row>
    <row r="3156" spans="1:24" ht="43.2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395"/>
        <v>41000.834004629629</v>
      </c>
      <c r="K3156">
        <v>1330722058</v>
      </c>
      <c r="L3156" s="10">
        <f t="shared" si="396"/>
        <v>40970.875671296293</v>
      </c>
      <c r="M3156" s="11">
        <f t="shared" si="397"/>
        <v>29.958333333335759</v>
      </c>
      <c r="N3156" t="b">
        <v>1</v>
      </c>
      <c r="O3156" s="9">
        <f t="shared" si="398"/>
        <v>1.1292857142857142</v>
      </c>
      <c r="P3156" s="14">
        <f t="shared" si="399"/>
        <v>64.268292682926827</v>
      </c>
      <c r="Q3156" s="14" t="s">
        <v>8321</v>
      </c>
      <c r="R3156" s="14" t="s">
        <v>8322</v>
      </c>
      <c r="S3156">
        <v>123</v>
      </c>
      <c r="T3156" t="b">
        <v>1</v>
      </c>
      <c r="U3156" t="s">
        <v>8271</v>
      </c>
      <c r="V3156">
        <f t="shared" si="400"/>
        <v>123</v>
      </c>
      <c r="W3156" s="21" t="str">
        <f t="shared" si="401"/>
        <v xml:space="preserve"> </v>
      </c>
      <c r="X3156" s="21" t="str">
        <f t="shared" si="402"/>
        <v xml:space="preserve"> </v>
      </c>
    </row>
    <row r="3157" spans="1:24" ht="43.2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395"/>
        <v>41263.499131944445</v>
      </c>
      <c r="K3157">
        <v>1353412725</v>
      </c>
      <c r="L3157" s="10">
        <f t="shared" si="396"/>
        <v>41233.499131944445</v>
      </c>
      <c r="M3157" s="11">
        <f t="shared" si="397"/>
        <v>30</v>
      </c>
      <c r="N3157" t="b">
        <v>1</v>
      </c>
      <c r="O3157" s="9">
        <f t="shared" si="398"/>
        <v>1.885046</v>
      </c>
      <c r="P3157" s="14">
        <f t="shared" si="399"/>
        <v>31.209370860927152</v>
      </c>
      <c r="Q3157" s="14" t="s">
        <v>8321</v>
      </c>
      <c r="R3157" s="14" t="s">
        <v>8322</v>
      </c>
      <c r="S3157">
        <v>302</v>
      </c>
      <c r="T3157" t="b">
        <v>1</v>
      </c>
      <c r="U3157" t="s">
        <v>8271</v>
      </c>
      <c r="V3157">
        <f t="shared" si="400"/>
        <v>302</v>
      </c>
      <c r="W3157" s="21" t="str">
        <f t="shared" si="401"/>
        <v xml:space="preserve"> </v>
      </c>
      <c r="X3157" s="21" t="str">
        <f t="shared" si="402"/>
        <v xml:space="preserve"> </v>
      </c>
    </row>
    <row r="3158" spans="1:24" ht="43.2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395"/>
        <v>41061.953055555554</v>
      </c>
      <c r="K3158">
        <v>1335567144</v>
      </c>
      <c r="L3158" s="10">
        <f t="shared" si="396"/>
        <v>41026.953055555554</v>
      </c>
      <c r="M3158" s="11">
        <f t="shared" si="397"/>
        <v>35</v>
      </c>
      <c r="N3158" t="b">
        <v>1</v>
      </c>
      <c r="O3158" s="9">
        <f t="shared" si="398"/>
        <v>1.0181818181818181</v>
      </c>
      <c r="P3158" s="14">
        <f t="shared" si="399"/>
        <v>62.921348314606739</v>
      </c>
      <c r="Q3158" s="14" t="s">
        <v>8321</v>
      </c>
      <c r="R3158" s="14" t="s">
        <v>8322</v>
      </c>
      <c r="S3158">
        <v>89</v>
      </c>
      <c r="T3158" t="b">
        <v>1</v>
      </c>
      <c r="U3158" t="s">
        <v>8271</v>
      </c>
      <c r="V3158">
        <f t="shared" si="400"/>
        <v>89</v>
      </c>
      <c r="W3158" s="21" t="str">
        <f t="shared" si="401"/>
        <v xml:space="preserve"> </v>
      </c>
      <c r="X3158" s="21" t="str">
        <f t="shared" si="402"/>
        <v xml:space="preserve"> </v>
      </c>
    </row>
    <row r="3159" spans="1:24" ht="28.8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395"/>
        <v>41839.208333333336</v>
      </c>
      <c r="K3159">
        <v>1404932105</v>
      </c>
      <c r="L3159" s="10">
        <f t="shared" si="396"/>
        <v>41829.788252314815</v>
      </c>
      <c r="M3159" s="11">
        <f t="shared" si="397"/>
        <v>9.4200810185211594</v>
      </c>
      <c r="N3159" t="b">
        <v>1</v>
      </c>
      <c r="O3159" s="9">
        <f t="shared" si="398"/>
        <v>1.01</v>
      </c>
      <c r="P3159" s="14">
        <f t="shared" si="399"/>
        <v>98.536585365853654</v>
      </c>
      <c r="Q3159" s="14" t="s">
        <v>8321</v>
      </c>
      <c r="R3159" s="14" t="s">
        <v>8322</v>
      </c>
      <c r="S3159">
        <v>41</v>
      </c>
      <c r="T3159" t="b">
        <v>1</v>
      </c>
      <c r="U3159" t="s">
        <v>8271</v>
      </c>
      <c r="V3159">
        <f t="shared" si="400"/>
        <v>41</v>
      </c>
      <c r="W3159" s="21" t="str">
        <f t="shared" si="401"/>
        <v xml:space="preserve"> </v>
      </c>
      <c r="X3159" s="21" t="str">
        <f t="shared" si="402"/>
        <v xml:space="preserve"> </v>
      </c>
    </row>
    <row r="3160" spans="1:24" ht="28.8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395"/>
        <v>41477.839722222219</v>
      </c>
      <c r="K3160">
        <v>1371931752</v>
      </c>
      <c r="L3160" s="10">
        <f t="shared" si="396"/>
        <v>41447.839722222219</v>
      </c>
      <c r="M3160" s="11">
        <f t="shared" si="397"/>
        <v>30</v>
      </c>
      <c r="N3160" t="b">
        <v>1</v>
      </c>
      <c r="O3160" s="9">
        <f t="shared" si="398"/>
        <v>1.1399999999999999</v>
      </c>
      <c r="P3160" s="14">
        <f t="shared" si="399"/>
        <v>82.608695652173907</v>
      </c>
      <c r="Q3160" s="14" t="s">
        <v>8321</v>
      </c>
      <c r="R3160" s="14" t="s">
        <v>8322</v>
      </c>
      <c r="S3160">
        <v>69</v>
      </c>
      <c r="T3160" t="b">
        <v>1</v>
      </c>
      <c r="U3160" t="s">
        <v>8271</v>
      </c>
      <c r="V3160">
        <f t="shared" si="400"/>
        <v>69</v>
      </c>
      <c r="W3160" s="21" t="str">
        <f t="shared" si="401"/>
        <v xml:space="preserve"> </v>
      </c>
      <c r="X3160" s="21" t="str">
        <f t="shared" si="402"/>
        <v xml:space="preserve"> </v>
      </c>
    </row>
    <row r="3161" spans="1:24" ht="43.2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395"/>
        <v>40926.958333333336</v>
      </c>
      <c r="K3161">
        <v>1323221761</v>
      </c>
      <c r="L3161" s="10">
        <f t="shared" si="396"/>
        <v>40884.066678240742</v>
      </c>
      <c r="M3161" s="11">
        <f t="shared" si="397"/>
        <v>42.891655092593282</v>
      </c>
      <c r="N3161" t="b">
        <v>1</v>
      </c>
      <c r="O3161" s="9">
        <f t="shared" si="398"/>
        <v>1.3348133333333334</v>
      </c>
      <c r="P3161" s="14">
        <f t="shared" si="399"/>
        <v>38.504230769230773</v>
      </c>
      <c r="Q3161" s="14" t="s">
        <v>8321</v>
      </c>
      <c r="R3161" s="14" t="s">
        <v>8322</v>
      </c>
      <c r="S3161">
        <v>52</v>
      </c>
      <c r="T3161" t="b">
        <v>1</v>
      </c>
      <c r="U3161" t="s">
        <v>8271</v>
      </c>
      <c r="V3161">
        <f t="shared" si="400"/>
        <v>52</v>
      </c>
      <c r="W3161" s="21" t="str">
        <f t="shared" si="401"/>
        <v xml:space="preserve"> </v>
      </c>
      <c r="X3161" s="21" t="str">
        <f t="shared" si="402"/>
        <v xml:space="preserve"> </v>
      </c>
    </row>
    <row r="3162" spans="1:24" ht="43.2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395"/>
        <v>41864.207638888889</v>
      </c>
      <c r="K3162">
        <v>1405923687</v>
      </c>
      <c r="L3162" s="10">
        <f t="shared" si="396"/>
        <v>41841.26489583333</v>
      </c>
      <c r="M3162" s="11">
        <f t="shared" si="397"/>
        <v>22.942743055558822</v>
      </c>
      <c r="N3162" t="b">
        <v>1</v>
      </c>
      <c r="O3162" s="9">
        <f t="shared" si="398"/>
        <v>1.0153333333333334</v>
      </c>
      <c r="P3162" s="14">
        <f t="shared" si="399"/>
        <v>80.15789473684211</v>
      </c>
      <c r="Q3162" s="14" t="s">
        <v>8321</v>
      </c>
      <c r="R3162" s="14" t="s">
        <v>8322</v>
      </c>
      <c r="S3162">
        <v>57</v>
      </c>
      <c r="T3162" t="b">
        <v>1</v>
      </c>
      <c r="U3162" t="s">
        <v>8271</v>
      </c>
      <c r="V3162">
        <f t="shared" si="400"/>
        <v>57</v>
      </c>
      <c r="W3162" s="21" t="str">
        <f t="shared" si="401"/>
        <v xml:space="preserve"> </v>
      </c>
      <c r="X3162" s="21" t="str">
        <f t="shared" si="402"/>
        <v xml:space="preserve"> </v>
      </c>
    </row>
    <row r="3163" spans="1:24" ht="57.6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395"/>
        <v>41927.536134259259</v>
      </c>
      <c r="K3163">
        <v>1410785522</v>
      </c>
      <c r="L3163" s="10">
        <f t="shared" si="396"/>
        <v>41897.536134259259</v>
      </c>
      <c r="M3163" s="11">
        <f t="shared" si="397"/>
        <v>30</v>
      </c>
      <c r="N3163" t="b">
        <v>1</v>
      </c>
      <c r="O3163" s="9">
        <f t="shared" si="398"/>
        <v>1.0509999999999999</v>
      </c>
      <c r="P3163" s="14">
        <f t="shared" si="399"/>
        <v>28.405405405405407</v>
      </c>
      <c r="Q3163" s="14" t="s">
        <v>8321</v>
      </c>
      <c r="R3163" s="14" t="s">
        <v>8322</v>
      </c>
      <c r="S3163">
        <v>74</v>
      </c>
      <c r="T3163" t="b">
        <v>1</v>
      </c>
      <c r="U3163" t="s">
        <v>8271</v>
      </c>
      <c r="V3163">
        <f t="shared" si="400"/>
        <v>74</v>
      </c>
      <c r="W3163" s="21" t="str">
        <f t="shared" si="401"/>
        <v xml:space="preserve"> </v>
      </c>
      <c r="X3163" s="21" t="str">
        <f t="shared" si="402"/>
        <v xml:space="preserve"> </v>
      </c>
    </row>
    <row r="3164" spans="1:24" ht="43.2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395"/>
        <v>41827.083333333336</v>
      </c>
      <c r="K3164">
        <v>1402331262</v>
      </c>
      <c r="L3164" s="10">
        <f t="shared" si="396"/>
        <v>41799.685902777775</v>
      </c>
      <c r="M3164" s="11">
        <f t="shared" si="397"/>
        <v>27.397430555560277</v>
      </c>
      <c r="N3164" t="b">
        <v>1</v>
      </c>
      <c r="O3164" s="9">
        <f t="shared" si="398"/>
        <v>1.2715000000000001</v>
      </c>
      <c r="P3164" s="14">
        <f t="shared" si="399"/>
        <v>80.730158730158735</v>
      </c>
      <c r="Q3164" s="14" t="s">
        <v>8321</v>
      </c>
      <c r="R3164" s="14" t="s">
        <v>8322</v>
      </c>
      <c r="S3164">
        <v>63</v>
      </c>
      <c r="T3164" t="b">
        <v>1</v>
      </c>
      <c r="U3164" t="s">
        <v>8271</v>
      </c>
      <c r="V3164">
        <f t="shared" si="400"/>
        <v>63</v>
      </c>
      <c r="W3164" s="21" t="str">
        <f t="shared" si="401"/>
        <v xml:space="preserve"> </v>
      </c>
      <c r="X3164" s="21" t="str">
        <f t="shared" si="402"/>
        <v xml:space="preserve"> </v>
      </c>
    </row>
    <row r="3165" spans="1:24" ht="43.2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395"/>
        <v>41805.753761574073</v>
      </c>
      <c r="K3165">
        <v>1400263525</v>
      </c>
      <c r="L3165" s="10">
        <f t="shared" si="396"/>
        <v>41775.753761574073</v>
      </c>
      <c r="M3165" s="11">
        <f t="shared" si="397"/>
        <v>30</v>
      </c>
      <c r="N3165" t="b">
        <v>1</v>
      </c>
      <c r="O3165" s="9">
        <f t="shared" si="398"/>
        <v>1.1115384615384616</v>
      </c>
      <c r="P3165" s="14">
        <f t="shared" si="399"/>
        <v>200.69444444444446</v>
      </c>
      <c r="Q3165" s="14" t="s">
        <v>8321</v>
      </c>
      <c r="R3165" s="14" t="s">
        <v>8322</v>
      </c>
      <c r="S3165">
        <v>72</v>
      </c>
      <c r="T3165" t="b">
        <v>1</v>
      </c>
      <c r="U3165" t="s">
        <v>8271</v>
      </c>
      <c r="V3165">
        <f t="shared" si="400"/>
        <v>72</v>
      </c>
      <c r="W3165" s="21" t="str">
        <f t="shared" si="401"/>
        <v xml:space="preserve"> </v>
      </c>
      <c r="X3165" s="21" t="str">
        <f t="shared" si="402"/>
        <v xml:space="preserve"> </v>
      </c>
    </row>
    <row r="3166" spans="1:24" ht="57.6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395"/>
        <v>41799.80572916667</v>
      </c>
      <c r="K3166">
        <v>1399490415</v>
      </c>
      <c r="L3166" s="10">
        <f t="shared" si="396"/>
        <v>41766.80572916667</v>
      </c>
      <c r="M3166" s="11">
        <f t="shared" si="397"/>
        <v>33</v>
      </c>
      <c r="N3166" t="b">
        <v>1</v>
      </c>
      <c r="O3166" s="9">
        <f t="shared" si="398"/>
        <v>1.0676000000000001</v>
      </c>
      <c r="P3166" s="14">
        <f t="shared" si="399"/>
        <v>37.591549295774648</v>
      </c>
      <c r="Q3166" s="14" t="s">
        <v>8321</v>
      </c>
      <c r="R3166" s="14" t="s">
        <v>8322</v>
      </c>
      <c r="S3166">
        <v>71</v>
      </c>
      <c r="T3166" t="b">
        <v>1</v>
      </c>
      <c r="U3166" t="s">
        <v>8271</v>
      </c>
      <c r="V3166">
        <f t="shared" si="400"/>
        <v>71</v>
      </c>
      <c r="W3166" s="21" t="str">
        <f t="shared" si="401"/>
        <v xml:space="preserve"> </v>
      </c>
      <c r="X3166" s="21" t="str">
        <f t="shared" si="402"/>
        <v xml:space="preserve"> </v>
      </c>
    </row>
    <row r="3167" spans="1:24" ht="57.6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395"/>
        <v>40666.165972222225</v>
      </c>
      <c r="K3167">
        <v>1302493760</v>
      </c>
      <c r="L3167" s="10">
        <f t="shared" si="396"/>
        <v>40644.159259259257</v>
      </c>
      <c r="M3167" s="11">
        <f t="shared" si="397"/>
        <v>22.006712962967867</v>
      </c>
      <c r="N3167" t="b">
        <v>1</v>
      </c>
      <c r="O3167" s="9">
        <f t="shared" si="398"/>
        <v>1.6266666666666667</v>
      </c>
      <c r="P3167" s="14">
        <f t="shared" si="399"/>
        <v>58.095238095238095</v>
      </c>
      <c r="Q3167" s="14" t="s">
        <v>8321</v>
      </c>
      <c r="R3167" s="14" t="s">
        <v>8322</v>
      </c>
      <c r="S3167">
        <v>21</v>
      </c>
      <c r="T3167" t="b">
        <v>1</v>
      </c>
      <c r="U3167" t="s">
        <v>8271</v>
      </c>
      <c r="V3167">
        <f t="shared" si="400"/>
        <v>21</v>
      </c>
      <c r="W3167" s="21" t="str">
        <f t="shared" si="401"/>
        <v xml:space="preserve"> </v>
      </c>
      <c r="X3167" s="21" t="str">
        <f t="shared" si="402"/>
        <v xml:space="preserve"> </v>
      </c>
    </row>
    <row r="3168" spans="1:24" ht="43.2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395"/>
        <v>41969.332638888889</v>
      </c>
      <c r="K3168">
        <v>1414514153</v>
      </c>
      <c r="L3168" s="10">
        <f t="shared" si="396"/>
        <v>41940.69158564815</v>
      </c>
      <c r="M3168" s="11">
        <f t="shared" si="397"/>
        <v>28.641053240738984</v>
      </c>
      <c r="N3168" t="b">
        <v>1</v>
      </c>
      <c r="O3168" s="9">
        <f t="shared" si="398"/>
        <v>1.6022808571428573</v>
      </c>
      <c r="P3168" s="14">
        <f t="shared" si="399"/>
        <v>60.300892473118282</v>
      </c>
      <c r="Q3168" s="14" t="s">
        <v>8321</v>
      </c>
      <c r="R3168" s="14" t="s">
        <v>8322</v>
      </c>
      <c r="S3168">
        <v>930</v>
      </c>
      <c r="T3168" t="b">
        <v>1</v>
      </c>
      <c r="U3168" t="s">
        <v>8271</v>
      </c>
      <c r="V3168">
        <f t="shared" si="400"/>
        <v>930</v>
      </c>
      <c r="W3168" s="21" t="str">
        <f t="shared" si="401"/>
        <v xml:space="preserve"> </v>
      </c>
      <c r="X3168" s="21" t="str">
        <f t="shared" si="402"/>
        <v xml:space="preserve"> </v>
      </c>
    </row>
    <row r="3169" spans="1:24" ht="28.8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395"/>
        <v>41853.175706018519</v>
      </c>
      <c r="K3169">
        <v>1405743181</v>
      </c>
      <c r="L3169" s="10">
        <f t="shared" si="396"/>
        <v>41839.175706018519</v>
      </c>
      <c r="M3169" s="11">
        <f t="shared" si="397"/>
        <v>14</v>
      </c>
      <c r="N3169" t="b">
        <v>1</v>
      </c>
      <c r="O3169" s="9">
        <f t="shared" si="398"/>
        <v>1.1616666666666666</v>
      </c>
      <c r="P3169" s="14">
        <f t="shared" si="399"/>
        <v>63.363636363636367</v>
      </c>
      <c r="Q3169" s="14" t="s">
        <v>8321</v>
      </c>
      <c r="R3169" s="14" t="s">
        <v>8322</v>
      </c>
      <c r="S3169">
        <v>55</v>
      </c>
      <c r="T3169" t="b">
        <v>1</v>
      </c>
      <c r="U3169" t="s">
        <v>8271</v>
      </c>
      <c r="V3169">
        <f t="shared" si="400"/>
        <v>55</v>
      </c>
      <c r="W3169" s="21" t="str">
        <f t="shared" si="401"/>
        <v xml:space="preserve"> </v>
      </c>
      <c r="X3169" s="21" t="str">
        <f t="shared" si="402"/>
        <v xml:space="preserve"> </v>
      </c>
    </row>
    <row r="3170" spans="1:24" ht="43.2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395"/>
        <v>41803.916666666664</v>
      </c>
      <c r="K3170">
        <v>1399948353</v>
      </c>
      <c r="L3170" s="10">
        <f t="shared" si="396"/>
        <v>41772.105937500004</v>
      </c>
      <c r="M3170" s="11">
        <f t="shared" si="397"/>
        <v>31.810729166660167</v>
      </c>
      <c r="N3170" t="b">
        <v>1</v>
      </c>
      <c r="O3170" s="9">
        <f t="shared" si="398"/>
        <v>1.242</v>
      </c>
      <c r="P3170" s="14">
        <f t="shared" si="399"/>
        <v>50.901639344262293</v>
      </c>
      <c r="Q3170" s="14" t="s">
        <v>8321</v>
      </c>
      <c r="R3170" s="14" t="s">
        <v>8322</v>
      </c>
      <c r="S3170">
        <v>61</v>
      </c>
      <c r="T3170" t="b">
        <v>1</v>
      </c>
      <c r="U3170" t="s">
        <v>8271</v>
      </c>
      <c r="V3170">
        <f t="shared" si="400"/>
        <v>61</v>
      </c>
      <c r="W3170" s="21" t="str">
        <f t="shared" si="401"/>
        <v xml:space="preserve"> </v>
      </c>
      <c r="X3170" s="21" t="str">
        <f t="shared" si="402"/>
        <v xml:space="preserve"> </v>
      </c>
    </row>
    <row r="3171" spans="1:24" ht="28.8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395"/>
        <v>41621.207638888889</v>
      </c>
      <c r="K3171">
        <v>1384364561</v>
      </c>
      <c r="L3171" s="10">
        <f t="shared" si="396"/>
        <v>41591.737974537034</v>
      </c>
      <c r="M3171" s="11">
        <f t="shared" si="397"/>
        <v>29.46966435185459</v>
      </c>
      <c r="N3171" t="b">
        <v>1</v>
      </c>
      <c r="O3171" s="9">
        <f t="shared" si="398"/>
        <v>1.030125</v>
      </c>
      <c r="P3171" s="14">
        <f t="shared" si="399"/>
        <v>100.5</v>
      </c>
      <c r="Q3171" s="14" t="s">
        <v>8321</v>
      </c>
      <c r="R3171" s="14" t="s">
        <v>8322</v>
      </c>
      <c r="S3171">
        <v>82</v>
      </c>
      <c r="T3171" t="b">
        <v>1</v>
      </c>
      <c r="U3171" t="s">
        <v>8271</v>
      </c>
      <c r="V3171">
        <f t="shared" si="400"/>
        <v>82</v>
      </c>
      <c r="W3171" s="21" t="str">
        <f t="shared" si="401"/>
        <v xml:space="preserve"> </v>
      </c>
      <c r="X3171" s="21" t="str">
        <f t="shared" si="402"/>
        <v xml:space="preserve"> </v>
      </c>
    </row>
    <row r="3172" spans="1:24" ht="43.2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395"/>
        <v>41822.166666666664</v>
      </c>
      <c r="K3172">
        <v>1401414944</v>
      </c>
      <c r="L3172" s="10">
        <f t="shared" si="396"/>
        <v>41789.080370370371</v>
      </c>
      <c r="M3172" s="11">
        <f t="shared" si="397"/>
        <v>33.086296296292858</v>
      </c>
      <c r="N3172" t="b">
        <v>1</v>
      </c>
      <c r="O3172" s="9">
        <f t="shared" si="398"/>
        <v>1.1225000000000001</v>
      </c>
      <c r="P3172" s="14">
        <f t="shared" si="399"/>
        <v>31.619718309859156</v>
      </c>
      <c r="Q3172" s="14" t="s">
        <v>8321</v>
      </c>
      <c r="R3172" s="14" t="s">
        <v>8322</v>
      </c>
      <c r="S3172">
        <v>71</v>
      </c>
      <c r="T3172" t="b">
        <v>1</v>
      </c>
      <c r="U3172" t="s">
        <v>8271</v>
      </c>
      <c r="V3172">
        <f t="shared" si="400"/>
        <v>71</v>
      </c>
      <c r="W3172" s="21" t="str">
        <f t="shared" si="401"/>
        <v xml:space="preserve"> </v>
      </c>
      <c r="X3172" s="21" t="str">
        <f t="shared" si="402"/>
        <v xml:space="preserve"> </v>
      </c>
    </row>
    <row r="3173" spans="1:24" ht="57.6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395"/>
        <v>42496.608310185184</v>
      </c>
      <c r="K3173">
        <v>1459953358</v>
      </c>
      <c r="L3173" s="10">
        <f t="shared" si="396"/>
        <v>42466.608310185184</v>
      </c>
      <c r="M3173" s="11">
        <f t="shared" si="397"/>
        <v>30</v>
      </c>
      <c r="N3173" t="b">
        <v>1</v>
      </c>
      <c r="O3173" s="9">
        <f t="shared" si="398"/>
        <v>1.0881428571428571</v>
      </c>
      <c r="P3173" s="14">
        <f t="shared" si="399"/>
        <v>65.102564102564102</v>
      </c>
      <c r="Q3173" s="14" t="s">
        <v>8321</v>
      </c>
      <c r="R3173" s="14" t="s">
        <v>8322</v>
      </c>
      <c r="S3173">
        <v>117</v>
      </c>
      <c r="T3173" t="b">
        <v>1</v>
      </c>
      <c r="U3173" t="s">
        <v>8271</v>
      </c>
      <c r="V3173">
        <f t="shared" si="400"/>
        <v>117</v>
      </c>
      <c r="W3173" s="21" t="str">
        <f t="shared" si="401"/>
        <v xml:space="preserve"> </v>
      </c>
      <c r="X3173" s="21" t="str">
        <f t="shared" si="402"/>
        <v xml:space="preserve"> </v>
      </c>
    </row>
    <row r="3174" spans="1:24" ht="43.2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395"/>
        <v>40953.729953703703</v>
      </c>
      <c r="K3174">
        <v>1326648668</v>
      </c>
      <c r="L3174" s="10">
        <f t="shared" si="396"/>
        <v>40923.729953703703</v>
      </c>
      <c r="M3174" s="11">
        <f t="shared" si="397"/>
        <v>30</v>
      </c>
      <c r="N3174" t="b">
        <v>1</v>
      </c>
      <c r="O3174" s="9">
        <f t="shared" si="398"/>
        <v>1.1499999999999999</v>
      </c>
      <c r="P3174" s="14">
        <f t="shared" si="399"/>
        <v>79.310344827586206</v>
      </c>
      <c r="Q3174" s="14" t="s">
        <v>8321</v>
      </c>
      <c r="R3174" s="14" t="s">
        <v>8322</v>
      </c>
      <c r="S3174">
        <v>29</v>
      </c>
      <c r="T3174" t="b">
        <v>1</v>
      </c>
      <c r="U3174" t="s">
        <v>8271</v>
      </c>
      <c r="V3174">
        <f t="shared" si="400"/>
        <v>29</v>
      </c>
      <c r="W3174" s="21" t="str">
        <f t="shared" si="401"/>
        <v xml:space="preserve"> </v>
      </c>
      <c r="X3174" s="21" t="str">
        <f t="shared" si="402"/>
        <v xml:space="preserve"> </v>
      </c>
    </row>
    <row r="3175" spans="1:24" ht="43.2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395"/>
        <v>41908.878379629627</v>
      </c>
      <c r="K3175">
        <v>1409173492</v>
      </c>
      <c r="L3175" s="10">
        <f t="shared" si="396"/>
        <v>41878.878379629627</v>
      </c>
      <c r="M3175" s="11">
        <f t="shared" si="397"/>
        <v>30</v>
      </c>
      <c r="N3175" t="b">
        <v>1</v>
      </c>
      <c r="O3175" s="9">
        <f t="shared" si="398"/>
        <v>1.03</v>
      </c>
      <c r="P3175" s="14">
        <f t="shared" si="399"/>
        <v>139.18918918918919</v>
      </c>
      <c r="Q3175" s="14" t="s">
        <v>8321</v>
      </c>
      <c r="R3175" s="14" t="s">
        <v>8322</v>
      </c>
      <c r="S3175">
        <v>74</v>
      </c>
      <c r="T3175" t="b">
        <v>1</v>
      </c>
      <c r="U3175" t="s">
        <v>8271</v>
      </c>
      <c r="V3175">
        <f t="shared" si="400"/>
        <v>74</v>
      </c>
      <c r="W3175" s="21" t="str">
        <f t="shared" si="401"/>
        <v xml:space="preserve"> </v>
      </c>
      <c r="X3175" s="21" t="str">
        <f t="shared" si="402"/>
        <v xml:space="preserve"> </v>
      </c>
    </row>
    <row r="3176" spans="1:24" ht="57.6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395"/>
        <v>41876.864675925928</v>
      </c>
      <c r="K3176">
        <v>1407789908</v>
      </c>
      <c r="L3176" s="10">
        <f t="shared" si="396"/>
        <v>41862.864675925928</v>
      </c>
      <c r="M3176" s="11">
        <f t="shared" si="397"/>
        <v>14</v>
      </c>
      <c r="N3176" t="b">
        <v>1</v>
      </c>
      <c r="O3176" s="9">
        <f t="shared" si="398"/>
        <v>1.0113333333333334</v>
      </c>
      <c r="P3176" s="14">
        <f t="shared" si="399"/>
        <v>131.91304347826087</v>
      </c>
      <c r="Q3176" s="14" t="s">
        <v>8321</v>
      </c>
      <c r="R3176" s="14" t="s">
        <v>8322</v>
      </c>
      <c r="S3176">
        <v>23</v>
      </c>
      <c r="T3176" t="b">
        <v>1</v>
      </c>
      <c r="U3176" t="s">
        <v>8271</v>
      </c>
      <c r="V3176">
        <f t="shared" si="400"/>
        <v>23</v>
      </c>
      <c r="W3176" s="21" t="str">
        <f t="shared" si="401"/>
        <v xml:space="preserve"> </v>
      </c>
      <c r="X3176" s="21" t="str">
        <f t="shared" si="402"/>
        <v xml:space="preserve"> </v>
      </c>
    </row>
    <row r="3177" spans="1:24" ht="57.6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395"/>
        <v>40591.886886574073</v>
      </c>
      <c r="K3177">
        <v>1292793427</v>
      </c>
      <c r="L3177" s="10">
        <f t="shared" si="396"/>
        <v>40531.886886574073</v>
      </c>
      <c r="M3177" s="11">
        <f t="shared" si="397"/>
        <v>60</v>
      </c>
      <c r="N3177" t="b">
        <v>1</v>
      </c>
      <c r="O3177" s="9">
        <f t="shared" si="398"/>
        <v>1.0955999999999999</v>
      </c>
      <c r="P3177" s="14">
        <f t="shared" si="399"/>
        <v>91.3</v>
      </c>
      <c r="Q3177" s="14" t="s">
        <v>8321</v>
      </c>
      <c r="R3177" s="14" t="s">
        <v>8322</v>
      </c>
      <c r="S3177">
        <v>60</v>
      </c>
      <c r="T3177" t="b">
        <v>1</v>
      </c>
      <c r="U3177" t="s">
        <v>8271</v>
      </c>
      <c r="V3177">
        <f t="shared" si="400"/>
        <v>60</v>
      </c>
      <c r="W3177" s="21" t="str">
        <f t="shared" si="401"/>
        <v xml:space="preserve"> </v>
      </c>
      <c r="X3177" s="21" t="str">
        <f t="shared" si="402"/>
        <v xml:space="preserve"> </v>
      </c>
    </row>
    <row r="3178" spans="1:24" ht="57.6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395"/>
        <v>41504.625</v>
      </c>
      <c r="K3178">
        <v>1374531631</v>
      </c>
      <c r="L3178" s="10">
        <f t="shared" si="396"/>
        <v>41477.930914351848</v>
      </c>
      <c r="M3178" s="11">
        <f t="shared" si="397"/>
        <v>26.694085648152395</v>
      </c>
      <c r="N3178" t="b">
        <v>1</v>
      </c>
      <c r="O3178" s="9">
        <f t="shared" si="398"/>
        <v>1.148421052631579</v>
      </c>
      <c r="P3178" s="14">
        <f t="shared" si="399"/>
        <v>39.672727272727272</v>
      </c>
      <c r="Q3178" s="14" t="s">
        <v>8321</v>
      </c>
      <c r="R3178" s="14" t="s">
        <v>8322</v>
      </c>
      <c r="S3178">
        <v>55</v>
      </c>
      <c r="T3178" t="b">
        <v>1</v>
      </c>
      <c r="U3178" t="s">
        <v>8271</v>
      </c>
      <c r="V3178">
        <f t="shared" si="400"/>
        <v>55</v>
      </c>
      <c r="W3178" s="21" t="str">
        <f t="shared" si="401"/>
        <v xml:space="preserve"> </v>
      </c>
      <c r="X3178" s="21" t="str">
        <f t="shared" si="402"/>
        <v xml:space="preserve"> </v>
      </c>
    </row>
    <row r="3179" spans="1:24" ht="43.2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395"/>
        <v>41811.666770833333</v>
      </c>
      <c r="K3179">
        <v>1400774409</v>
      </c>
      <c r="L3179" s="10">
        <f t="shared" si="396"/>
        <v>41781.666770833333</v>
      </c>
      <c r="M3179" s="11">
        <f t="shared" si="397"/>
        <v>30</v>
      </c>
      <c r="N3179" t="b">
        <v>1</v>
      </c>
      <c r="O3179" s="9">
        <f t="shared" si="398"/>
        <v>1.1739999999999999</v>
      </c>
      <c r="P3179" s="14">
        <f t="shared" si="399"/>
        <v>57.549019607843135</v>
      </c>
      <c r="Q3179" s="14" t="s">
        <v>8321</v>
      </c>
      <c r="R3179" s="14" t="s">
        <v>8322</v>
      </c>
      <c r="S3179">
        <v>51</v>
      </c>
      <c r="T3179" t="b">
        <v>1</v>
      </c>
      <c r="U3179" t="s">
        <v>8271</v>
      </c>
      <c r="V3179">
        <f t="shared" si="400"/>
        <v>51</v>
      </c>
      <c r="W3179" s="21" t="str">
        <f t="shared" si="401"/>
        <v xml:space="preserve"> </v>
      </c>
      <c r="X3179" s="21" t="str">
        <f t="shared" si="402"/>
        <v xml:space="preserve"> </v>
      </c>
    </row>
    <row r="3180" spans="1:24" ht="57.6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395"/>
        <v>41836.605034722219</v>
      </c>
      <c r="K3180">
        <v>1402929075</v>
      </c>
      <c r="L3180" s="10">
        <f t="shared" si="396"/>
        <v>41806.605034722219</v>
      </c>
      <c r="M3180" s="11">
        <f t="shared" si="397"/>
        <v>30</v>
      </c>
      <c r="N3180" t="b">
        <v>1</v>
      </c>
      <c r="O3180" s="9">
        <f t="shared" si="398"/>
        <v>1.7173333333333334</v>
      </c>
      <c r="P3180" s="14">
        <f t="shared" si="399"/>
        <v>33.025641025641029</v>
      </c>
      <c r="Q3180" s="14" t="s">
        <v>8321</v>
      </c>
      <c r="R3180" s="14" t="s">
        <v>8322</v>
      </c>
      <c r="S3180">
        <v>78</v>
      </c>
      <c r="T3180" t="b">
        <v>1</v>
      </c>
      <c r="U3180" t="s">
        <v>8271</v>
      </c>
      <c r="V3180">
        <f t="shared" si="400"/>
        <v>78</v>
      </c>
      <c r="W3180" s="21" t="str">
        <f t="shared" si="401"/>
        <v xml:space="preserve"> </v>
      </c>
      <c r="X3180" s="21" t="str">
        <f t="shared" si="402"/>
        <v xml:space="preserve"> </v>
      </c>
    </row>
    <row r="3181" spans="1:24" ht="43.2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395"/>
        <v>41400.702210648145</v>
      </c>
      <c r="K3181">
        <v>1365699071</v>
      </c>
      <c r="L3181" s="10">
        <f t="shared" si="396"/>
        <v>41375.702210648145</v>
      </c>
      <c r="M3181" s="11">
        <f t="shared" si="397"/>
        <v>25</v>
      </c>
      <c r="N3181" t="b">
        <v>1</v>
      </c>
      <c r="O3181" s="9">
        <f t="shared" si="398"/>
        <v>1.1416238095238094</v>
      </c>
      <c r="P3181" s="14">
        <f t="shared" si="399"/>
        <v>77.335806451612896</v>
      </c>
      <c r="Q3181" s="14" t="s">
        <v>8321</v>
      </c>
      <c r="R3181" s="14" t="s">
        <v>8322</v>
      </c>
      <c r="S3181">
        <v>62</v>
      </c>
      <c r="T3181" t="b">
        <v>1</v>
      </c>
      <c r="U3181" t="s">
        <v>8271</v>
      </c>
      <c r="V3181">
        <f t="shared" si="400"/>
        <v>62</v>
      </c>
      <c r="W3181" s="21" t="str">
        <f t="shared" si="401"/>
        <v xml:space="preserve"> </v>
      </c>
      <c r="X3181" s="21" t="str">
        <f t="shared" si="402"/>
        <v xml:space="preserve"> </v>
      </c>
    </row>
    <row r="3182" spans="1:24" ht="43.2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395"/>
        <v>41810.412604166668</v>
      </c>
      <c r="K3182">
        <v>1400666049</v>
      </c>
      <c r="L3182" s="10">
        <f t="shared" si="396"/>
        <v>41780.412604166668</v>
      </c>
      <c r="M3182" s="11">
        <f t="shared" si="397"/>
        <v>30</v>
      </c>
      <c r="N3182" t="b">
        <v>1</v>
      </c>
      <c r="O3182" s="9">
        <f t="shared" si="398"/>
        <v>1.1975</v>
      </c>
      <c r="P3182" s="14">
        <f t="shared" si="399"/>
        <v>31.933333333333334</v>
      </c>
      <c r="Q3182" s="14" t="s">
        <v>8321</v>
      </c>
      <c r="R3182" s="14" t="s">
        <v>8322</v>
      </c>
      <c r="S3182">
        <v>45</v>
      </c>
      <c r="T3182" t="b">
        <v>1</v>
      </c>
      <c r="U3182" t="s">
        <v>8271</v>
      </c>
      <c r="V3182">
        <f t="shared" si="400"/>
        <v>45</v>
      </c>
      <c r="W3182" s="21" t="str">
        <f t="shared" si="401"/>
        <v xml:space="preserve"> </v>
      </c>
      <c r="X3182" s="21" t="str">
        <f t="shared" si="402"/>
        <v xml:space="preserve"> </v>
      </c>
    </row>
    <row r="3183" spans="1:24" ht="43.2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395"/>
        <v>41805.666666666664</v>
      </c>
      <c r="K3183">
        <v>1400570787</v>
      </c>
      <c r="L3183" s="10">
        <f t="shared" si="396"/>
        <v>41779.310034722221</v>
      </c>
      <c r="M3183" s="11">
        <f t="shared" si="397"/>
        <v>26.356631944443507</v>
      </c>
      <c r="N3183" t="b">
        <v>1</v>
      </c>
      <c r="O3183" s="9">
        <f t="shared" si="398"/>
        <v>1.0900000000000001</v>
      </c>
      <c r="P3183" s="14">
        <f t="shared" si="399"/>
        <v>36.333333333333336</v>
      </c>
      <c r="Q3183" s="14" t="s">
        <v>8321</v>
      </c>
      <c r="R3183" s="14" t="s">
        <v>8322</v>
      </c>
      <c r="S3183">
        <v>15</v>
      </c>
      <c r="T3183" t="b">
        <v>1</v>
      </c>
      <c r="U3183" t="s">
        <v>8271</v>
      </c>
      <c r="V3183">
        <f t="shared" si="400"/>
        <v>15</v>
      </c>
      <c r="W3183" s="21" t="str">
        <f t="shared" si="401"/>
        <v xml:space="preserve"> </v>
      </c>
      <c r="X3183" s="21" t="str">
        <f t="shared" si="402"/>
        <v xml:space="preserve"> </v>
      </c>
    </row>
    <row r="3184" spans="1:24" ht="57.6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395"/>
        <v>40939.708333333336</v>
      </c>
      <c r="K3184">
        <v>1323211621</v>
      </c>
      <c r="L3184" s="10">
        <f t="shared" si="396"/>
        <v>40883.949317129627</v>
      </c>
      <c r="M3184" s="11">
        <f t="shared" si="397"/>
        <v>55.759016203708597</v>
      </c>
      <c r="N3184" t="b">
        <v>1</v>
      </c>
      <c r="O3184" s="9">
        <f t="shared" si="398"/>
        <v>1.0088571428571429</v>
      </c>
      <c r="P3184" s="14">
        <f t="shared" si="399"/>
        <v>46.768211920529801</v>
      </c>
      <c r="Q3184" s="14" t="s">
        <v>8321</v>
      </c>
      <c r="R3184" s="14" t="s">
        <v>8322</v>
      </c>
      <c r="S3184">
        <v>151</v>
      </c>
      <c r="T3184" t="b">
        <v>1</v>
      </c>
      <c r="U3184" t="s">
        <v>8271</v>
      </c>
      <c r="V3184">
        <f t="shared" si="400"/>
        <v>151</v>
      </c>
      <c r="W3184" s="21" t="str">
        <f t="shared" si="401"/>
        <v xml:space="preserve"> </v>
      </c>
      <c r="X3184" s="21" t="str">
        <f t="shared" si="402"/>
        <v xml:space="preserve"> </v>
      </c>
    </row>
    <row r="3185" spans="1:24" ht="43.2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395"/>
        <v>41509.79478009259</v>
      </c>
      <c r="K3185">
        <v>1375729469</v>
      </c>
      <c r="L3185" s="10">
        <f t="shared" si="396"/>
        <v>41491.79478009259</v>
      </c>
      <c r="M3185" s="11">
        <f t="shared" si="397"/>
        <v>18</v>
      </c>
      <c r="N3185" t="b">
        <v>1</v>
      </c>
      <c r="O3185" s="9">
        <f t="shared" si="398"/>
        <v>1.0900000000000001</v>
      </c>
      <c r="P3185" s="14">
        <f t="shared" si="399"/>
        <v>40.073529411764703</v>
      </c>
      <c r="Q3185" s="14" t="s">
        <v>8321</v>
      </c>
      <c r="R3185" s="14" t="s">
        <v>8322</v>
      </c>
      <c r="S3185">
        <v>68</v>
      </c>
      <c r="T3185" t="b">
        <v>1</v>
      </c>
      <c r="U3185" t="s">
        <v>8271</v>
      </c>
      <c r="V3185">
        <f t="shared" si="400"/>
        <v>68</v>
      </c>
      <c r="W3185" s="21" t="str">
        <f t="shared" si="401"/>
        <v xml:space="preserve"> </v>
      </c>
      <c r="X3185" s="21" t="str">
        <f t="shared" si="402"/>
        <v xml:space="preserve"> </v>
      </c>
    </row>
    <row r="3186" spans="1:24" ht="43.2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395"/>
        <v>41821.993414351848</v>
      </c>
      <c r="K3186">
        <v>1401666631</v>
      </c>
      <c r="L3186" s="10">
        <f t="shared" si="396"/>
        <v>41791.993414351848</v>
      </c>
      <c r="M3186" s="11">
        <f t="shared" si="397"/>
        <v>30</v>
      </c>
      <c r="N3186" t="b">
        <v>1</v>
      </c>
      <c r="O3186" s="9">
        <f t="shared" si="398"/>
        <v>1.0720930232558139</v>
      </c>
      <c r="P3186" s="14">
        <f t="shared" si="399"/>
        <v>100.21739130434783</v>
      </c>
      <c r="Q3186" s="14" t="s">
        <v>8321</v>
      </c>
      <c r="R3186" s="14" t="s">
        <v>8322</v>
      </c>
      <c r="S3186">
        <v>46</v>
      </c>
      <c r="T3186" t="b">
        <v>1</v>
      </c>
      <c r="U3186" t="s">
        <v>8271</v>
      </c>
      <c r="V3186">
        <f t="shared" si="400"/>
        <v>46</v>
      </c>
      <c r="W3186" s="21" t="str">
        <f t="shared" si="401"/>
        <v xml:space="preserve"> </v>
      </c>
      <c r="X3186" s="21" t="str">
        <f t="shared" si="402"/>
        <v xml:space="preserve"> </v>
      </c>
    </row>
    <row r="3187" spans="1:24" ht="43.2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395"/>
        <v>41836.977326388893</v>
      </c>
      <c r="K3187">
        <v>1404948441</v>
      </c>
      <c r="L3187" s="10">
        <f t="shared" si="396"/>
        <v>41829.977326388893</v>
      </c>
      <c r="M3187" s="11">
        <f t="shared" si="397"/>
        <v>7</v>
      </c>
      <c r="N3187" t="b">
        <v>1</v>
      </c>
      <c r="O3187" s="9">
        <f t="shared" si="398"/>
        <v>1</v>
      </c>
      <c r="P3187" s="14">
        <f t="shared" si="399"/>
        <v>41.666666666666664</v>
      </c>
      <c r="Q3187" s="14" t="s">
        <v>8321</v>
      </c>
      <c r="R3187" s="14" t="s">
        <v>8322</v>
      </c>
      <c r="S3187">
        <v>24</v>
      </c>
      <c r="T3187" t="b">
        <v>1</v>
      </c>
      <c r="U3187" t="s">
        <v>8271</v>
      </c>
      <c r="V3187">
        <f t="shared" si="400"/>
        <v>24</v>
      </c>
      <c r="W3187" s="21" t="str">
        <f t="shared" si="401"/>
        <v xml:space="preserve"> </v>
      </c>
      <c r="X3187" s="21" t="str">
        <f t="shared" si="402"/>
        <v xml:space="preserve"> </v>
      </c>
    </row>
    <row r="3188" spans="1:24" ht="43.2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395"/>
        <v>41898.875</v>
      </c>
      <c r="K3188">
        <v>1408313438</v>
      </c>
      <c r="L3188" s="10">
        <f t="shared" si="396"/>
        <v>41868.924050925925</v>
      </c>
      <c r="M3188" s="11">
        <f t="shared" si="397"/>
        <v>29.950949074074742</v>
      </c>
      <c r="N3188" t="b">
        <v>1</v>
      </c>
      <c r="O3188" s="9">
        <f t="shared" si="398"/>
        <v>1.0218750000000001</v>
      </c>
      <c r="P3188" s="14">
        <f t="shared" si="399"/>
        <v>46.714285714285715</v>
      </c>
      <c r="Q3188" s="14" t="s">
        <v>8321</v>
      </c>
      <c r="R3188" s="14" t="s">
        <v>8322</v>
      </c>
      <c r="S3188">
        <v>70</v>
      </c>
      <c r="T3188" t="b">
        <v>1</v>
      </c>
      <c r="U3188" t="s">
        <v>8271</v>
      </c>
      <c r="V3188">
        <f t="shared" si="400"/>
        <v>70</v>
      </c>
      <c r="W3188" s="21" t="str">
        <f t="shared" si="401"/>
        <v xml:space="preserve"> </v>
      </c>
      <c r="X3188" s="21" t="str">
        <f t="shared" si="402"/>
        <v xml:space="preserve"> </v>
      </c>
    </row>
    <row r="3189" spans="1:24" ht="57.6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395"/>
        <v>41855.666354166664</v>
      </c>
      <c r="K3189">
        <v>1405439973</v>
      </c>
      <c r="L3189" s="10">
        <f t="shared" si="396"/>
        <v>41835.666354166664</v>
      </c>
      <c r="M3189" s="11">
        <f t="shared" si="397"/>
        <v>20</v>
      </c>
      <c r="N3189" t="b">
        <v>1</v>
      </c>
      <c r="O3189" s="9">
        <f t="shared" si="398"/>
        <v>1.1629333333333334</v>
      </c>
      <c r="P3189" s="14">
        <f t="shared" si="399"/>
        <v>71.491803278688522</v>
      </c>
      <c r="Q3189" s="14" t="s">
        <v>8321</v>
      </c>
      <c r="R3189" s="14" t="s">
        <v>8322</v>
      </c>
      <c r="S3189">
        <v>244</v>
      </c>
      <c r="T3189" t="b">
        <v>1</v>
      </c>
      <c r="U3189" t="s">
        <v>8271</v>
      </c>
      <c r="V3189">
        <f t="shared" si="400"/>
        <v>244</v>
      </c>
      <c r="W3189" s="21" t="str">
        <f t="shared" si="401"/>
        <v xml:space="preserve"> </v>
      </c>
      <c r="X3189" s="21" t="str">
        <f t="shared" si="402"/>
        <v xml:space="preserve"> </v>
      </c>
    </row>
    <row r="3190" spans="1:24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395"/>
        <v>42165.415532407409</v>
      </c>
      <c r="K3190">
        <v>1432115902</v>
      </c>
      <c r="L3190" s="10">
        <f t="shared" si="396"/>
        <v>42144.415532407409</v>
      </c>
      <c r="M3190" s="11">
        <f t="shared" si="397"/>
        <v>21</v>
      </c>
      <c r="N3190" t="b">
        <v>0</v>
      </c>
      <c r="O3190" s="9">
        <f t="shared" si="398"/>
        <v>0.65</v>
      </c>
      <c r="P3190" s="14">
        <f t="shared" si="399"/>
        <v>14.444444444444445</v>
      </c>
      <c r="Q3190" s="14" t="s">
        <v>8321</v>
      </c>
      <c r="R3190" s="14" t="s">
        <v>8363</v>
      </c>
      <c r="S3190">
        <v>9</v>
      </c>
      <c r="T3190" t="b">
        <v>0</v>
      </c>
      <c r="U3190" t="s">
        <v>8305</v>
      </c>
      <c r="V3190" t="str">
        <f t="shared" si="400"/>
        <v xml:space="preserve"> </v>
      </c>
      <c r="W3190" s="21">
        <f t="shared" si="401"/>
        <v>9</v>
      </c>
      <c r="X3190" s="21" t="str">
        <f t="shared" si="402"/>
        <v xml:space="preserve"> </v>
      </c>
    </row>
    <row r="3191" spans="1:24" ht="57.6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395"/>
        <v>42148.346435185187</v>
      </c>
      <c r="K3191">
        <v>1429863532</v>
      </c>
      <c r="L3191" s="10">
        <f t="shared" si="396"/>
        <v>42118.346435185187</v>
      </c>
      <c r="M3191" s="11">
        <f t="shared" si="397"/>
        <v>30</v>
      </c>
      <c r="N3191" t="b">
        <v>0</v>
      </c>
      <c r="O3191" s="9">
        <f t="shared" si="398"/>
        <v>0.12327272727272727</v>
      </c>
      <c r="P3191" s="14">
        <f t="shared" si="399"/>
        <v>356.84210526315792</v>
      </c>
      <c r="Q3191" s="14" t="s">
        <v>8321</v>
      </c>
      <c r="R3191" s="14" t="s">
        <v>8363</v>
      </c>
      <c r="S3191">
        <v>19</v>
      </c>
      <c r="T3191" t="b">
        <v>0</v>
      </c>
      <c r="U3191" t="s">
        <v>8305</v>
      </c>
      <c r="V3191" t="str">
        <f t="shared" si="400"/>
        <v xml:space="preserve"> </v>
      </c>
      <c r="W3191" s="21">
        <f t="shared" si="401"/>
        <v>19</v>
      </c>
      <c r="X3191" s="21" t="str">
        <f t="shared" si="402"/>
        <v xml:space="preserve"> </v>
      </c>
    </row>
    <row r="3192" spans="1:24" ht="43.2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395"/>
        <v>42713.192997685182</v>
      </c>
      <c r="K3192">
        <v>1478662675</v>
      </c>
      <c r="L3192" s="10">
        <f t="shared" si="396"/>
        <v>42683.151331018518</v>
      </c>
      <c r="M3192" s="11">
        <f t="shared" si="397"/>
        <v>30.041666666664241</v>
      </c>
      <c r="N3192" t="b">
        <v>0</v>
      </c>
      <c r="O3192" s="9">
        <f t="shared" si="398"/>
        <v>0</v>
      </c>
      <c r="P3192" s="14">
        <f t="shared" si="399"/>
        <v>0</v>
      </c>
      <c r="Q3192" s="14" t="s">
        <v>8321</v>
      </c>
      <c r="R3192" s="14" t="s">
        <v>8363</v>
      </c>
      <c r="S3192">
        <v>0</v>
      </c>
      <c r="T3192" t="b">
        <v>0</v>
      </c>
      <c r="U3192" t="s">
        <v>8305</v>
      </c>
      <c r="V3192" t="str">
        <f t="shared" si="400"/>
        <v xml:space="preserve"> </v>
      </c>
      <c r="W3192" s="21">
        <f t="shared" si="401"/>
        <v>0</v>
      </c>
      <c r="X3192" s="21" t="str">
        <f t="shared" si="402"/>
        <v xml:space="preserve"> </v>
      </c>
    </row>
    <row r="3193" spans="1:24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395"/>
        <v>42598.755428240736</v>
      </c>
      <c r="K3193">
        <v>1466186869</v>
      </c>
      <c r="L3193" s="10">
        <f t="shared" si="396"/>
        <v>42538.755428240736</v>
      </c>
      <c r="M3193" s="11">
        <f t="shared" si="397"/>
        <v>60</v>
      </c>
      <c r="N3193" t="b">
        <v>0</v>
      </c>
      <c r="O3193" s="9">
        <f t="shared" si="398"/>
        <v>4.0266666666666666E-2</v>
      </c>
      <c r="P3193" s="14">
        <f t="shared" si="399"/>
        <v>37.75</v>
      </c>
      <c r="Q3193" s="14" t="s">
        <v>8321</v>
      </c>
      <c r="R3193" s="14" t="s">
        <v>8363</v>
      </c>
      <c r="S3193">
        <v>4</v>
      </c>
      <c r="T3193" t="b">
        <v>0</v>
      </c>
      <c r="U3193" t="s">
        <v>8305</v>
      </c>
      <c r="V3193" t="str">
        <f t="shared" si="400"/>
        <v xml:space="preserve"> </v>
      </c>
      <c r="W3193" s="21">
        <f t="shared" si="401"/>
        <v>4</v>
      </c>
      <c r="X3193" s="21" t="str">
        <f t="shared" si="402"/>
        <v xml:space="preserve"> </v>
      </c>
    </row>
    <row r="3194" spans="1:24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395"/>
        <v>42063.916666666672</v>
      </c>
      <c r="K3194">
        <v>1421274859</v>
      </c>
      <c r="L3194" s="10">
        <f t="shared" si="396"/>
        <v>42018.94049768518</v>
      </c>
      <c r="M3194" s="11">
        <f t="shared" si="397"/>
        <v>44.976168981491355</v>
      </c>
      <c r="N3194" t="b">
        <v>0</v>
      </c>
      <c r="O3194" s="9">
        <f t="shared" si="398"/>
        <v>1.0200000000000001E-2</v>
      </c>
      <c r="P3194" s="14">
        <f t="shared" si="399"/>
        <v>12.75</v>
      </c>
      <c r="Q3194" s="14" t="s">
        <v>8321</v>
      </c>
      <c r="R3194" s="14" t="s">
        <v>8363</v>
      </c>
      <c r="S3194">
        <v>8</v>
      </c>
      <c r="T3194" t="b">
        <v>0</v>
      </c>
      <c r="U3194" t="s">
        <v>8305</v>
      </c>
      <c r="V3194" t="str">
        <f t="shared" si="400"/>
        <v xml:space="preserve"> </v>
      </c>
      <c r="W3194" s="21">
        <f t="shared" si="401"/>
        <v>8</v>
      </c>
      <c r="X3194" s="21" t="str">
        <f t="shared" si="402"/>
        <v xml:space="preserve"> </v>
      </c>
    </row>
    <row r="3195" spans="1:24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395"/>
        <v>42055.968240740738</v>
      </c>
      <c r="K3195">
        <v>1420586056</v>
      </c>
      <c r="L3195" s="10">
        <f t="shared" si="396"/>
        <v>42010.968240740738</v>
      </c>
      <c r="M3195" s="11">
        <f t="shared" si="397"/>
        <v>45</v>
      </c>
      <c r="N3195" t="b">
        <v>0</v>
      </c>
      <c r="O3195" s="9">
        <f t="shared" si="398"/>
        <v>0.1174</v>
      </c>
      <c r="P3195" s="14">
        <f t="shared" si="399"/>
        <v>24.458333333333332</v>
      </c>
      <c r="Q3195" s="14" t="s">
        <v>8321</v>
      </c>
      <c r="R3195" s="14" t="s">
        <v>8363</v>
      </c>
      <c r="S3195">
        <v>24</v>
      </c>
      <c r="T3195" t="b">
        <v>0</v>
      </c>
      <c r="U3195" t="s">
        <v>8305</v>
      </c>
      <c r="V3195" t="str">
        <f t="shared" si="400"/>
        <v xml:space="preserve"> </v>
      </c>
      <c r="W3195" s="21">
        <f t="shared" si="401"/>
        <v>24</v>
      </c>
      <c r="X3195" s="21" t="str">
        <f t="shared" si="402"/>
        <v xml:space="preserve"> </v>
      </c>
    </row>
    <row r="3196" spans="1:24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395"/>
        <v>42212.062476851846</v>
      </c>
      <c r="K3196">
        <v>1435368598</v>
      </c>
      <c r="L3196" s="10">
        <f t="shared" si="396"/>
        <v>42182.062476851846</v>
      </c>
      <c r="M3196" s="11">
        <f t="shared" si="397"/>
        <v>30</v>
      </c>
      <c r="N3196" t="b">
        <v>0</v>
      </c>
      <c r="O3196" s="9">
        <f t="shared" si="398"/>
        <v>0</v>
      </c>
      <c r="P3196" s="14">
        <f t="shared" si="399"/>
        <v>0</v>
      </c>
      <c r="Q3196" s="14" t="s">
        <v>8321</v>
      </c>
      <c r="R3196" s="14" t="s">
        <v>8363</v>
      </c>
      <c r="S3196">
        <v>0</v>
      </c>
      <c r="T3196" t="b">
        <v>0</v>
      </c>
      <c r="U3196" t="s">
        <v>8305</v>
      </c>
      <c r="V3196" t="str">
        <f t="shared" si="400"/>
        <v xml:space="preserve"> </v>
      </c>
      <c r="W3196" s="21">
        <f t="shared" si="401"/>
        <v>0</v>
      </c>
      <c r="X3196" s="21" t="str">
        <f t="shared" si="402"/>
        <v xml:space="preserve"> </v>
      </c>
    </row>
    <row r="3197" spans="1:24" ht="57.6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395"/>
        <v>42047.594236111108</v>
      </c>
      <c r="K3197">
        <v>1421158542</v>
      </c>
      <c r="L3197" s="10">
        <f t="shared" si="396"/>
        <v>42017.594236111108</v>
      </c>
      <c r="M3197" s="11">
        <f t="shared" si="397"/>
        <v>30</v>
      </c>
      <c r="N3197" t="b">
        <v>0</v>
      </c>
      <c r="O3197" s="9">
        <f t="shared" si="398"/>
        <v>0.59142857142857141</v>
      </c>
      <c r="P3197" s="14">
        <f t="shared" si="399"/>
        <v>53.07692307692308</v>
      </c>
      <c r="Q3197" s="14" t="s">
        <v>8321</v>
      </c>
      <c r="R3197" s="14" t="s">
        <v>8363</v>
      </c>
      <c r="S3197">
        <v>39</v>
      </c>
      <c r="T3197" t="b">
        <v>0</v>
      </c>
      <c r="U3197" t="s">
        <v>8305</v>
      </c>
      <c r="V3197" t="str">
        <f t="shared" si="400"/>
        <v xml:space="preserve"> </v>
      </c>
      <c r="W3197" s="21">
        <f t="shared" si="401"/>
        <v>39</v>
      </c>
      <c r="X3197" s="21" t="str">
        <f t="shared" si="402"/>
        <v xml:space="preserve"> </v>
      </c>
    </row>
    <row r="3198" spans="1:24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395"/>
        <v>42217.583333333328</v>
      </c>
      <c r="K3198">
        <v>1433254875</v>
      </c>
      <c r="L3198" s="10">
        <f t="shared" si="396"/>
        <v>42157.598090277781</v>
      </c>
      <c r="M3198" s="11">
        <f t="shared" si="397"/>
        <v>59.985243055547471</v>
      </c>
      <c r="N3198" t="b">
        <v>0</v>
      </c>
      <c r="O3198" s="9">
        <f t="shared" si="398"/>
        <v>5.9999999999999995E-4</v>
      </c>
      <c r="P3198" s="14">
        <f t="shared" si="399"/>
        <v>300</v>
      </c>
      <c r="Q3198" s="14" t="s">
        <v>8321</v>
      </c>
      <c r="R3198" s="14" t="s">
        <v>8363</v>
      </c>
      <c r="S3198">
        <v>6</v>
      </c>
      <c r="T3198" t="b">
        <v>0</v>
      </c>
      <c r="U3198" t="s">
        <v>8305</v>
      </c>
      <c r="V3198" t="str">
        <f t="shared" si="400"/>
        <v xml:space="preserve"> </v>
      </c>
      <c r="W3198" s="21">
        <f t="shared" si="401"/>
        <v>6</v>
      </c>
      <c r="X3198" s="21" t="str">
        <f t="shared" si="402"/>
        <v xml:space="preserve"> </v>
      </c>
    </row>
    <row r="3199" spans="1:24" ht="28.8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395"/>
        <v>42039.493263888886</v>
      </c>
      <c r="K3199">
        <v>1420458618</v>
      </c>
      <c r="L3199" s="10">
        <f t="shared" si="396"/>
        <v>42009.493263888886</v>
      </c>
      <c r="M3199" s="11">
        <f t="shared" si="397"/>
        <v>30</v>
      </c>
      <c r="N3199" t="b">
        <v>0</v>
      </c>
      <c r="O3199" s="9">
        <f t="shared" si="398"/>
        <v>0.1145</v>
      </c>
      <c r="P3199" s="14">
        <f t="shared" si="399"/>
        <v>286.25</v>
      </c>
      <c r="Q3199" s="14" t="s">
        <v>8321</v>
      </c>
      <c r="R3199" s="14" t="s">
        <v>8363</v>
      </c>
      <c r="S3199">
        <v>4</v>
      </c>
      <c r="T3199" t="b">
        <v>0</v>
      </c>
      <c r="U3199" t="s">
        <v>8305</v>
      </c>
      <c r="V3199" t="str">
        <f t="shared" si="400"/>
        <v xml:space="preserve"> </v>
      </c>
      <c r="W3199" s="21">
        <f t="shared" si="401"/>
        <v>4</v>
      </c>
      <c r="X3199" s="21" t="str">
        <f t="shared" si="402"/>
        <v xml:space="preserve"> </v>
      </c>
    </row>
    <row r="3200" spans="1:24" ht="57.6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395"/>
        <v>42051.424502314811</v>
      </c>
      <c r="K3200">
        <v>1420798277</v>
      </c>
      <c r="L3200" s="10">
        <f t="shared" si="396"/>
        <v>42013.424502314811</v>
      </c>
      <c r="M3200" s="11">
        <f t="shared" si="397"/>
        <v>38</v>
      </c>
      <c r="N3200" t="b">
        <v>0</v>
      </c>
      <c r="O3200" s="9">
        <f t="shared" si="398"/>
        <v>3.6666666666666666E-3</v>
      </c>
      <c r="P3200" s="14">
        <f t="shared" si="399"/>
        <v>36.666666666666664</v>
      </c>
      <c r="Q3200" s="14" t="s">
        <v>8321</v>
      </c>
      <c r="R3200" s="14" t="s">
        <v>8363</v>
      </c>
      <c r="S3200">
        <v>3</v>
      </c>
      <c r="T3200" t="b">
        <v>0</v>
      </c>
      <c r="U3200" t="s">
        <v>8305</v>
      </c>
      <c r="V3200" t="str">
        <f t="shared" si="400"/>
        <v xml:space="preserve"> </v>
      </c>
      <c r="W3200" s="21">
        <f t="shared" si="401"/>
        <v>3</v>
      </c>
      <c r="X3200" s="21" t="str">
        <f t="shared" si="402"/>
        <v xml:space="preserve"> </v>
      </c>
    </row>
    <row r="3201" spans="1:24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395"/>
        <v>41888.875</v>
      </c>
      <c r="K3201">
        <v>1407435418</v>
      </c>
      <c r="L3201" s="10">
        <f t="shared" si="396"/>
        <v>41858.761782407404</v>
      </c>
      <c r="M3201" s="11">
        <f t="shared" si="397"/>
        <v>30.113217592595902</v>
      </c>
      <c r="N3201" t="b">
        <v>0</v>
      </c>
      <c r="O3201" s="9">
        <f t="shared" si="398"/>
        <v>0.52159999999999995</v>
      </c>
      <c r="P3201" s="14">
        <f t="shared" si="399"/>
        <v>49.20754716981132</v>
      </c>
      <c r="Q3201" s="14" t="s">
        <v>8321</v>
      </c>
      <c r="R3201" s="14" t="s">
        <v>8363</v>
      </c>
      <c r="S3201">
        <v>53</v>
      </c>
      <c r="T3201" t="b">
        <v>0</v>
      </c>
      <c r="U3201" t="s">
        <v>8305</v>
      </c>
      <c r="V3201" t="str">
        <f t="shared" si="400"/>
        <v xml:space="preserve"> </v>
      </c>
      <c r="W3201" s="21">
        <f t="shared" si="401"/>
        <v>53</v>
      </c>
      <c r="X3201" s="21" t="str">
        <f t="shared" si="402"/>
        <v xml:space="preserve"> </v>
      </c>
    </row>
    <row r="3202" spans="1:24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ref="J3202:J3265" si="403">(((I3202/60)/60)/24)+DATE(1970,1,1)</f>
        <v>42490.231944444444</v>
      </c>
      <c r="K3202">
        <v>1459410101</v>
      </c>
      <c r="L3202" s="10">
        <f t="shared" ref="L3202:L3265" si="404">(((K3202/60)/60)/24)+DATE(1970,1,1)</f>
        <v>42460.320613425924</v>
      </c>
      <c r="M3202" s="11">
        <f t="shared" ref="M3202:M3265" si="405">J3202-L3202</f>
        <v>29.911331018520286</v>
      </c>
      <c r="N3202" t="b">
        <v>0</v>
      </c>
      <c r="O3202" s="9">
        <f t="shared" ref="O3202:O3265" si="406">E3202/D3202</f>
        <v>2.0000000000000002E-5</v>
      </c>
      <c r="P3202" s="14">
        <f t="shared" ref="P3202:P3265" si="407">IF(E3202&gt;0,(E3202/S3202),0)</f>
        <v>1</v>
      </c>
      <c r="Q3202" s="14" t="s">
        <v>8321</v>
      </c>
      <c r="R3202" s="14" t="s">
        <v>8363</v>
      </c>
      <c r="S3202">
        <v>1</v>
      </c>
      <c r="T3202" t="b">
        <v>0</v>
      </c>
      <c r="U3202" t="s">
        <v>8305</v>
      </c>
      <c r="V3202" t="str">
        <f t="shared" si="400"/>
        <v xml:space="preserve"> </v>
      </c>
      <c r="W3202" s="21">
        <f t="shared" si="401"/>
        <v>1</v>
      </c>
      <c r="X3202" s="21" t="str">
        <f t="shared" si="402"/>
        <v xml:space="preserve"> </v>
      </c>
    </row>
    <row r="3203" spans="1:24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si="403"/>
        <v>41882.767094907409</v>
      </c>
      <c r="K3203">
        <v>1407695077</v>
      </c>
      <c r="L3203" s="10">
        <f t="shared" si="404"/>
        <v>41861.767094907409</v>
      </c>
      <c r="M3203" s="11">
        <f t="shared" si="405"/>
        <v>21</v>
      </c>
      <c r="N3203" t="b">
        <v>0</v>
      </c>
      <c r="O3203" s="9">
        <f t="shared" si="406"/>
        <v>1.2500000000000001E-2</v>
      </c>
      <c r="P3203" s="14">
        <f t="shared" si="407"/>
        <v>12.5</v>
      </c>
      <c r="Q3203" s="14" t="s">
        <v>8321</v>
      </c>
      <c r="R3203" s="14" t="s">
        <v>8363</v>
      </c>
      <c r="S3203">
        <v>2</v>
      </c>
      <c r="T3203" t="b">
        <v>0</v>
      </c>
      <c r="U3203" t="s">
        <v>8305</v>
      </c>
      <c r="V3203" t="str">
        <f t="shared" ref="V3203:V3266" si="408">IF(F3203 = "successful",S3203," ")</f>
        <v xml:space="preserve"> </v>
      </c>
      <c r="W3203" s="21">
        <f t="shared" ref="W3203:W3266" si="409">IF(F3203 = "failed",S3203," ")</f>
        <v>2</v>
      </c>
      <c r="X3203" s="21" t="str">
        <f t="shared" ref="X3203:X3266" si="410">IF(F3203 = "canceled",S3203," ")</f>
        <v xml:space="preserve"> </v>
      </c>
    </row>
    <row r="3204" spans="1:24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403"/>
        <v>42352.249305555553</v>
      </c>
      <c r="K3204">
        <v>1445027346</v>
      </c>
      <c r="L3204" s="10">
        <f t="shared" si="404"/>
        <v>42293.853541666671</v>
      </c>
      <c r="M3204" s="11">
        <f t="shared" si="405"/>
        <v>58.395763888882357</v>
      </c>
      <c r="N3204" t="b">
        <v>0</v>
      </c>
      <c r="O3204" s="9">
        <f t="shared" si="406"/>
        <v>0.54520000000000002</v>
      </c>
      <c r="P3204" s="14">
        <f t="shared" si="407"/>
        <v>109.04</v>
      </c>
      <c r="Q3204" s="14" t="s">
        <v>8321</v>
      </c>
      <c r="R3204" s="14" t="s">
        <v>8363</v>
      </c>
      <c r="S3204">
        <v>25</v>
      </c>
      <c r="T3204" t="b">
        <v>0</v>
      </c>
      <c r="U3204" t="s">
        <v>8305</v>
      </c>
      <c r="V3204" t="str">
        <f t="shared" si="408"/>
        <v xml:space="preserve"> </v>
      </c>
      <c r="W3204" s="21">
        <f t="shared" si="409"/>
        <v>25</v>
      </c>
      <c r="X3204" s="21" t="str">
        <f t="shared" si="410"/>
        <v xml:space="preserve"> </v>
      </c>
    </row>
    <row r="3205" spans="1:24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403"/>
        <v>42272.988680555558</v>
      </c>
      <c r="K3205">
        <v>1440632622</v>
      </c>
      <c r="L3205" s="10">
        <f t="shared" si="404"/>
        <v>42242.988680555558</v>
      </c>
      <c r="M3205" s="11">
        <f t="shared" si="405"/>
        <v>30</v>
      </c>
      <c r="N3205" t="b">
        <v>0</v>
      </c>
      <c r="O3205" s="9">
        <f t="shared" si="406"/>
        <v>0.25</v>
      </c>
      <c r="P3205" s="14">
        <f t="shared" si="407"/>
        <v>41.666666666666664</v>
      </c>
      <c r="Q3205" s="14" t="s">
        <v>8321</v>
      </c>
      <c r="R3205" s="14" t="s">
        <v>8363</v>
      </c>
      <c r="S3205">
        <v>6</v>
      </c>
      <c r="T3205" t="b">
        <v>0</v>
      </c>
      <c r="U3205" t="s">
        <v>8305</v>
      </c>
      <c r="V3205" t="str">
        <f t="shared" si="408"/>
        <v xml:space="preserve"> </v>
      </c>
      <c r="W3205" s="21">
        <f t="shared" si="409"/>
        <v>6</v>
      </c>
      <c r="X3205" s="21" t="str">
        <f t="shared" si="410"/>
        <v xml:space="preserve"> </v>
      </c>
    </row>
    <row r="3206" spans="1:24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403"/>
        <v>42202.676388888889</v>
      </c>
      <c r="K3206">
        <v>1434558479</v>
      </c>
      <c r="L3206" s="10">
        <f t="shared" si="404"/>
        <v>42172.686099537037</v>
      </c>
      <c r="M3206" s="11">
        <f t="shared" si="405"/>
        <v>29.99028935185197</v>
      </c>
      <c r="N3206" t="b">
        <v>0</v>
      </c>
      <c r="O3206" s="9">
        <f t="shared" si="406"/>
        <v>0</v>
      </c>
      <c r="P3206" s="14">
        <f t="shared" si="407"/>
        <v>0</v>
      </c>
      <c r="Q3206" s="14" t="s">
        <v>8321</v>
      </c>
      <c r="R3206" s="14" t="s">
        <v>8363</v>
      </c>
      <c r="S3206">
        <v>0</v>
      </c>
      <c r="T3206" t="b">
        <v>0</v>
      </c>
      <c r="U3206" t="s">
        <v>8305</v>
      </c>
      <c r="V3206" t="str">
        <f t="shared" si="408"/>
        <v xml:space="preserve"> </v>
      </c>
      <c r="W3206" s="21">
        <f t="shared" si="409"/>
        <v>0</v>
      </c>
      <c r="X3206" s="21" t="str">
        <f t="shared" si="410"/>
        <v xml:space="preserve"> </v>
      </c>
    </row>
    <row r="3207" spans="1:24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403"/>
        <v>42125.374675925923</v>
      </c>
      <c r="K3207">
        <v>1427878772</v>
      </c>
      <c r="L3207" s="10">
        <f t="shared" si="404"/>
        <v>42095.374675925923</v>
      </c>
      <c r="M3207" s="11">
        <f t="shared" si="405"/>
        <v>30</v>
      </c>
      <c r="N3207" t="b">
        <v>0</v>
      </c>
      <c r="O3207" s="9">
        <f t="shared" si="406"/>
        <v>3.4125000000000003E-2</v>
      </c>
      <c r="P3207" s="14">
        <f t="shared" si="407"/>
        <v>22.75</v>
      </c>
      <c r="Q3207" s="14" t="s">
        <v>8321</v>
      </c>
      <c r="R3207" s="14" t="s">
        <v>8363</v>
      </c>
      <c r="S3207">
        <v>12</v>
      </c>
      <c r="T3207" t="b">
        <v>0</v>
      </c>
      <c r="U3207" t="s">
        <v>8305</v>
      </c>
      <c r="V3207" t="str">
        <f t="shared" si="408"/>
        <v xml:space="preserve"> </v>
      </c>
      <c r="W3207" s="21">
        <f t="shared" si="409"/>
        <v>12</v>
      </c>
      <c r="X3207" s="21" t="str">
        <f t="shared" si="410"/>
        <v xml:space="preserve"> </v>
      </c>
    </row>
    <row r="3208" spans="1:24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403"/>
        <v>42266.276053240741</v>
      </c>
      <c r="K3208">
        <v>1440052651</v>
      </c>
      <c r="L3208" s="10">
        <f t="shared" si="404"/>
        <v>42236.276053240741</v>
      </c>
      <c r="M3208" s="11">
        <f t="shared" si="405"/>
        <v>30</v>
      </c>
      <c r="N3208" t="b">
        <v>0</v>
      </c>
      <c r="O3208" s="9">
        <f t="shared" si="406"/>
        <v>0</v>
      </c>
      <c r="P3208" s="14">
        <f t="shared" si="407"/>
        <v>0</v>
      </c>
      <c r="Q3208" s="14" t="s">
        <v>8321</v>
      </c>
      <c r="R3208" s="14" t="s">
        <v>8363</v>
      </c>
      <c r="S3208">
        <v>0</v>
      </c>
      <c r="T3208" t="b">
        <v>0</v>
      </c>
      <c r="U3208" t="s">
        <v>8305</v>
      </c>
      <c r="V3208" t="str">
        <f t="shared" si="408"/>
        <v xml:space="preserve"> </v>
      </c>
      <c r="W3208" s="21">
        <f t="shared" si="409"/>
        <v>0</v>
      </c>
      <c r="X3208" s="21" t="str">
        <f t="shared" si="410"/>
        <v xml:space="preserve"> </v>
      </c>
    </row>
    <row r="3209" spans="1:24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403"/>
        <v>42117.236192129625</v>
      </c>
      <c r="K3209">
        <v>1424587207</v>
      </c>
      <c r="L3209" s="10">
        <f t="shared" si="404"/>
        <v>42057.277858796297</v>
      </c>
      <c r="M3209" s="11">
        <f t="shared" si="405"/>
        <v>59.958333333328483</v>
      </c>
      <c r="N3209" t="b">
        <v>0</v>
      </c>
      <c r="O3209" s="9">
        <f t="shared" si="406"/>
        <v>0.46363636363636362</v>
      </c>
      <c r="P3209" s="14">
        <f t="shared" si="407"/>
        <v>70.833333333333329</v>
      </c>
      <c r="Q3209" s="14" t="s">
        <v>8321</v>
      </c>
      <c r="R3209" s="14" t="s">
        <v>8363</v>
      </c>
      <c r="S3209">
        <v>36</v>
      </c>
      <c r="T3209" t="b">
        <v>0</v>
      </c>
      <c r="U3209" t="s">
        <v>8305</v>
      </c>
      <c r="V3209" t="str">
        <f t="shared" si="408"/>
        <v xml:space="preserve"> </v>
      </c>
      <c r="W3209" s="21">
        <f t="shared" si="409"/>
        <v>36</v>
      </c>
      <c r="X3209" s="21" t="str">
        <f t="shared" si="410"/>
        <v xml:space="preserve"> </v>
      </c>
    </row>
    <row r="3210" spans="1:24" ht="43.2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403"/>
        <v>41848.605057870373</v>
      </c>
      <c r="K3210">
        <v>1404743477</v>
      </c>
      <c r="L3210" s="10">
        <f t="shared" si="404"/>
        <v>41827.605057870373</v>
      </c>
      <c r="M3210" s="11">
        <f t="shared" si="405"/>
        <v>21</v>
      </c>
      <c r="N3210" t="b">
        <v>1</v>
      </c>
      <c r="O3210" s="9">
        <f t="shared" si="406"/>
        <v>1.0349999999999999</v>
      </c>
      <c r="P3210" s="14">
        <f t="shared" si="407"/>
        <v>63.109756097560975</v>
      </c>
      <c r="Q3210" s="14" t="s">
        <v>8321</v>
      </c>
      <c r="R3210" s="14" t="s">
        <v>8322</v>
      </c>
      <c r="S3210">
        <v>82</v>
      </c>
      <c r="T3210" t="b">
        <v>1</v>
      </c>
      <c r="U3210" t="s">
        <v>8271</v>
      </c>
      <c r="V3210">
        <f t="shared" si="408"/>
        <v>82</v>
      </c>
      <c r="W3210" s="21" t="str">
        <f t="shared" si="409"/>
        <v xml:space="preserve"> </v>
      </c>
      <c r="X3210" s="21" t="str">
        <f t="shared" si="410"/>
        <v xml:space="preserve"> </v>
      </c>
    </row>
    <row r="3211" spans="1:24" ht="43.2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403"/>
        <v>41810.958333333336</v>
      </c>
      <c r="K3211">
        <v>1400512658</v>
      </c>
      <c r="L3211" s="10">
        <f t="shared" si="404"/>
        <v>41778.637245370373</v>
      </c>
      <c r="M3211" s="11">
        <f t="shared" si="405"/>
        <v>32.321087962962338</v>
      </c>
      <c r="N3211" t="b">
        <v>1</v>
      </c>
      <c r="O3211" s="9">
        <f t="shared" si="406"/>
        <v>1.1932315789473684</v>
      </c>
      <c r="P3211" s="14">
        <f t="shared" si="407"/>
        <v>50.157964601769912</v>
      </c>
      <c r="Q3211" s="14" t="s">
        <v>8321</v>
      </c>
      <c r="R3211" s="14" t="s">
        <v>8322</v>
      </c>
      <c r="S3211">
        <v>226</v>
      </c>
      <c r="T3211" t="b">
        <v>1</v>
      </c>
      <c r="U3211" t="s">
        <v>8271</v>
      </c>
      <c r="V3211">
        <f t="shared" si="408"/>
        <v>226</v>
      </c>
      <c r="W3211" s="21" t="str">
        <f t="shared" si="409"/>
        <v xml:space="preserve"> </v>
      </c>
      <c r="X3211" s="21" t="str">
        <f t="shared" si="410"/>
        <v xml:space="preserve"> </v>
      </c>
    </row>
    <row r="3212" spans="1:24" ht="43.2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403"/>
        <v>41061.165972222225</v>
      </c>
      <c r="K3212">
        <v>1334442519</v>
      </c>
      <c r="L3212" s="10">
        <f t="shared" si="404"/>
        <v>41013.936562499999</v>
      </c>
      <c r="M3212" s="11">
        <f t="shared" si="405"/>
        <v>47.229409722225682</v>
      </c>
      <c r="N3212" t="b">
        <v>1</v>
      </c>
      <c r="O3212" s="9">
        <f t="shared" si="406"/>
        <v>1.2576666666666667</v>
      </c>
      <c r="P3212" s="14">
        <f t="shared" si="407"/>
        <v>62.883333333333333</v>
      </c>
      <c r="Q3212" s="14" t="s">
        <v>8321</v>
      </c>
      <c r="R3212" s="14" t="s">
        <v>8322</v>
      </c>
      <c r="S3212">
        <v>60</v>
      </c>
      <c r="T3212" t="b">
        <v>1</v>
      </c>
      <c r="U3212" t="s">
        <v>8271</v>
      </c>
      <c r="V3212">
        <f t="shared" si="408"/>
        <v>60</v>
      </c>
      <c r="W3212" s="21" t="str">
        <f t="shared" si="409"/>
        <v xml:space="preserve"> </v>
      </c>
      <c r="X3212" s="21" t="str">
        <f t="shared" si="410"/>
        <v xml:space="preserve"> </v>
      </c>
    </row>
    <row r="3213" spans="1:24" ht="43.2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403"/>
        <v>41866.083333333336</v>
      </c>
      <c r="K3213">
        <v>1405346680</v>
      </c>
      <c r="L3213" s="10">
        <f t="shared" si="404"/>
        <v>41834.586574074077</v>
      </c>
      <c r="M3213" s="11">
        <f t="shared" si="405"/>
        <v>31.496759259258397</v>
      </c>
      <c r="N3213" t="b">
        <v>1</v>
      </c>
      <c r="O3213" s="9">
        <f t="shared" si="406"/>
        <v>1.1974347826086957</v>
      </c>
      <c r="P3213" s="14">
        <f t="shared" si="407"/>
        <v>85.531055900621112</v>
      </c>
      <c r="Q3213" s="14" t="s">
        <v>8321</v>
      </c>
      <c r="R3213" s="14" t="s">
        <v>8322</v>
      </c>
      <c r="S3213">
        <v>322</v>
      </c>
      <c r="T3213" t="b">
        <v>1</v>
      </c>
      <c r="U3213" t="s">
        <v>8271</v>
      </c>
      <c r="V3213">
        <f t="shared" si="408"/>
        <v>322</v>
      </c>
      <c r="W3213" s="21" t="str">
        <f t="shared" si="409"/>
        <v xml:space="preserve"> </v>
      </c>
      <c r="X3213" s="21" t="str">
        <f t="shared" si="410"/>
        <v xml:space="preserve"> </v>
      </c>
    </row>
    <row r="3214" spans="1:24" ht="28.8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403"/>
        <v>41859.795729166668</v>
      </c>
      <c r="K3214">
        <v>1404932751</v>
      </c>
      <c r="L3214" s="10">
        <f t="shared" si="404"/>
        <v>41829.795729166668</v>
      </c>
      <c r="M3214" s="11">
        <f t="shared" si="405"/>
        <v>30</v>
      </c>
      <c r="N3214" t="b">
        <v>1</v>
      </c>
      <c r="O3214" s="9">
        <f t="shared" si="406"/>
        <v>1.2625</v>
      </c>
      <c r="P3214" s="14">
        <f t="shared" si="407"/>
        <v>53.723404255319146</v>
      </c>
      <c r="Q3214" s="14" t="s">
        <v>8321</v>
      </c>
      <c r="R3214" s="14" t="s">
        <v>8322</v>
      </c>
      <c r="S3214">
        <v>94</v>
      </c>
      <c r="T3214" t="b">
        <v>1</v>
      </c>
      <c r="U3214" t="s">
        <v>8271</v>
      </c>
      <c r="V3214">
        <f t="shared" si="408"/>
        <v>94</v>
      </c>
      <c r="W3214" s="21" t="str">
        <f t="shared" si="409"/>
        <v xml:space="preserve"> </v>
      </c>
      <c r="X3214" s="21" t="str">
        <f t="shared" si="410"/>
        <v xml:space="preserve"> </v>
      </c>
    </row>
    <row r="3215" spans="1:24" ht="43.2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403"/>
        <v>42211.763414351852</v>
      </c>
      <c r="K3215">
        <v>1434478759</v>
      </c>
      <c r="L3215" s="10">
        <f t="shared" si="404"/>
        <v>42171.763414351852</v>
      </c>
      <c r="M3215" s="11">
        <f t="shared" si="405"/>
        <v>40</v>
      </c>
      <c r="N3215" t="b">
        <v>1</v>
      </c>
      <c r="O3215" s="9">
        <f t="shared" si="406"/>
        <v>1.0011666666666668</v>
      </c>
      <c r="P3215" s="14">
        <f t="shared" si="407"/>
        <v>127.80851063829788</v>
      </c>
      <c r="Q3215" s="14" t="s">
        <v>8321</v>
      </c>
      <c r="R3215" s="14" t="s">
        <v>8322</v>
      </c>
      <c r="S3215">
        <v>47</v>
      </c>
      <c r="T3215" t="b">
        <v>1</v>
      </c>
      <c r="U3215" t="s">
        <v>8271</v>
      </c>
      <c r="V3215">
        <f t="shared" si="408"/>
        <v>47</v>
      </c>
      <c r="W3215" s="21" t="str">
        <f t="shared" si="409"/>
        <v xml:space="preserve"> </v>
      </c>
      <c r="X3215" s="21" t="str">
        <f t="shared" si="410"/>
        <v xml:space="preserve"> </v>
      </c>
    </row>
    <row r="3216" spans="1:24" ht="43.2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403"/>
        <v>42374.996527777781</v>
      </c>
      <c r="K3216">
        <v>1448823673</v>
      </c>
      <c r="L3216" s="10">
        <f t="shared" si="404"/>
        <v>42337.792511574073</v>
      </c>
      <c r="M3216" s="11">
        <f t="shared" si="405"/>
        <v>37.204016203708306</v>
      </c>
      <c r="N3216" t="b">
        <v>1</v>
      </c>
      <c r="O3216" s="9">
        <f t="shared" si="406"/>
        <v>1.0213333333333334</v>
      </c>
      <c r="P3216" s="14">
        <f t="shared" si="407"/>
        <v>106.57391304347826</v>
      </c>
      <c r="Q3216" s="14" t="s">
        <v>8321</v>
      </c>
      <c r="R3216" s="14" t="s">
        <v>8322</v>
      </c>
      <c r="S3216">
        <v>115</v>
      </c>
      <c r="T3216" t="b">
        <v>1</v>
      </c>
      <c r="U3216" t="s">
        <v>8271</v>
      </c>
      <c r="V3216">
        <f t="shared" si="408"/>
        <v>115</v>
      </c>
      <c r="W3216" s="21" t="str">
        <f t="shared" si="409"/>
        <v xml:space="preserve"> </v>
      </c>
      <c r="X3216" s="21" t="str">
        <f t="shared" si="410"/>
        <v xml:space="preserve"> </v>
      </c>
    </row>
    <row r="3217" spans="1:24" ht="57.6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403"/>
        <v>42257.165972222225</v>
      </c>
      <c r="K3217">
        <v>1438617471</v>
      </c>
      <c r="L3217" s="10">
        <f t="shared" si="404"/>
        <v>42219.665173611109</v>
      </c>
      <c r="M3217" s="11">
        <f t="shared" si="405"/>
        <v>37.500798611115897</v>
      </c>
      <c r="N3217" t="b">
        <v>1</v>
      </c>
      <c r="O3217" s="9">
        <f t="shared" si="406"/>
        <v>1.0035142857142858</v>
      </c>
      <c r="P3217" s="14">
        <f t="shared" si="407"/>
        <v>262.11194029850748</v>
      </c>
      <c r="Q3217" s="14" t="s">
        <v>8321</v>
      </c>
      <c r="R3217" s="14" t="s">
        <v>8322</v>
      </c>
      <c r="S3217">
        <v>134</v>
      </c>
      <c r="T3217" t="b">
        <v>1</v>
      </c>
      <c r="U3217" t="s">
        <v>8271</v>
      </c>
      <c r="V3217">
        <f t="shared" si="408"/>
        <v>134</v>
      </c>
      <c r="W3217" s="21" t="str">
        <f t="shared" si="409"/>
        <v xml:space="preserve"> </v>
      </c>
      <c r="X3217" s="21" t="str">
        <f t="shared" si="410"/>
        <v xml:space="preserve"> </v>
      </c>
    </row>
    <row r="3218" spans="1:24" ht="43.2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403"/>
        <v>42196.604166666672</v>
      </c>
      <c r="K3218">
        <v>1433934371</v>
      </c>
      <c r="L3218" s="10">
        <f t="shared" si="404"/>
        <v>42165.462627314817</v>
      </c>
      <c r="M3218" s="11">
        <f t="shared" si="405"/>
        <v>31.14153935185459</v>
      </c>
      <c r="N3218" t="b">
        <v>1</v>
      </c>
      <c r="O3218" s="9">
        <f t="shared" si="406"/>
        <v>1.0004999999999999</v>
      </c>
      <c r="P3218" s="14">
        <f t="shared" si="407"/>
        <v>57.171428571428571</v>
      </c>
      <c r="Q3218" s="14" t="s">
        <v>8321</v>
      </c>
      <c r="R3218" s="14" t="s">
        <v>8322</v>
      </c>
      <c r="S3218">
        <v>35</v>
      </c>
      <c r="T3218" t="b">
        <v>1</v>
      </c>
      <c r="U3218" t="s">
        <v>8271</v>
      </c>
      <c r="V3218">
        <f t="shared" si="408"/>
        <v>35</v>
      </c>
      <c r="W3218" s="21" t="str">
        <f t="shared" si="409"/>
        <v xml:space="preserve"> </v>
      </c>
      <c r="X3218" s="21" t="str">
        <f t="shared" si="410"/>
        <v xml:space="preserve"> </v>
      </c>
    </row>
    <row r="3219" spans="1:24" ht="28.8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403"/>
        <v>42678.546111111107</v>
      </c>
      <c r="K3219">
        <v>1475672784</v>
      </c>
      <c r="L3219" s="10">
        <f t="shared" si="404"/>
        <v>42648.546111111107</v>
      </c>
      <c r="M3219" s="11">
        <f t="shared" si="405"/>
        <v>30</v>
      </c>
      <c r="N3219" t="b">
        <v>1</v>
      </c>
      <c r="O3219" s="9">
        <f t="shared" si="406"/>
        <v>1.1602222222222223</v>
      </c>
      <c r="P3219" s="14">
        <f t="shared" si="407"/>
        <v>50.20192307692308</v>
      </c>
      <c r="Q3219" s="14" t="s">
        <v>8321</v>
      </c>
      <c r="R3219" s="14" t="s">
        <v>8322</v>
      </c>
      <c r="S3219">
        <v>104</v>
      </c>
      <c r="T3219" t="b">
        <v>1</v>
      </c>
      <c r="U3219" t="s">
        <v>8271</v>
      </c>
      <c r="V3219">
        <f t="shared" si="408"/>
        <v>104</v>
      </c>
      <c r="W3219" s="21" t="str">
        <f t="shared" si="409"/>
        <v xml:space="preserve"> </v>
      </c>
      <c r="X3219" s="21" t="str">
        <f t="shared" si="410"/>
        <v xml:space="preserve"> </v>
      </c>
    </row>
    <row r="3220" spans="1:24" ht="43.2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403"/>
        <v>42004</v>
      </c>
      <c r="K3220">
        <v>1417132986</v>
      </c>
      <c r="L3220" s="10">
        <f t="shared" si="404"/>
        <v>41971.002152777779</v>
      </c>
      <c r="M3220" s="11">
        <f t="shared" si="405"/>
        <v>32.997847222221026</v>
      </c>
      <c r="N3220" t="b">
        <v>1</v>
      </c>
      <c r="O3220" s="9">
        <f t="shared" si="406"/>
        <v>1.0209999999999999</v>
      </c>
      <c r="P3220" s="14">
        <f t="shared" si="407"/>
        <v>66.586956521739125</v>
      </c>
      <c r="Q3220" s="14" t="s">
        <v>8321</v>
      </c>
      <c r="R3220" s="14" t="s">
        <v>8322</v>
      </c>
      <c r="S3220">
        <v>184</v>
      </c>
      <c r="T3220" t="b">
        <v>1</v>
      </c>
      <c r="U3220" t="s">
        <v>8271</v>
      </c>
      <c r="V3220">
        <f t="shared" si="408"/>
        <v>184</v>
      </c>
      <c r="W3220" s="21" t="str">
        <f t="shared" si="409"/>
        <v xml:space="preserve"> </v>
      </c>
      <c r="X3220" s="21" t="str">
        <f t="shared" si="410"/>
        <v xml:space="preserve"> </v>
      </c>
    </row>
    <row r="3221" spans="1:24" ht="43.2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403"/>
        <v>42085.941516203704</v>
      </c>
      <c r="K3221">
        <v>1424043347</v>
      </c>
      <c r="L3221" s="10">
        <f t="shared" si="404"/>
        <v>42050.983182870375</v>
      </c>
      <c r="M3221" s="11">
        <f t="shared" si="405"/>
        <v>34.958333333328483</v>
      </c>
      <c r="N3221" t="b">
        <v>1</v>
      </c>
      <c r="O3221" s="9">
        <f t="shared" si="406"/>
        <v>1.0011000000000001</v>
      </c>
      <c r="P3221" s="14">
        <f t="shared" si="407"/>
        <v>168.25210084033614</v>
      </c>
      <c r="Q3221" s="14" t="s">
        <v>8321</v>
      </c>
      <c r="R3221" s="14" t="s">
        <v>8322</v>
      </c>
      <c r="S3221">
        <v>119</v>
      </c>
      <c r="T3221" t="b">
        <v>1</v>
      </c>
      <c r="U3221" t="s">
        <v>8271</v>
      </c>
      <c r="V3221">
        <f t="shared" si="408"/>
        <v>119</v>
      </c>
      <c r="W3221" s="21" t="str">
        <f t="shared" si="409"/>
        <v xml:space="preserve"> </v>
      </c>
      <c r="X3221" s="21" t="str">
        <f t="shared" si="410"/>
        <v xml:space="preserve"> </v>
      </c>
    </row>
    <row r="3222" spans="1:24" ht="28.8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403"/>
        <v>42806.875</v>
      </c>
      <c r="K3222">
        <v>1486411204</v>
      </c>
      <c r="L3222" s="10">
        <f t="shared" si="404"/>
        <v>42772.833379629628</v>
      </c>
      <c r="M3222" s="11">
        <f t="shared" si="405"/>
        <v>34.041620370371675</v>
      </c>
      <c r="N3222" t="b">
        <v>1</v>
      </c>
      <c r="O3222" s="9">
        <f t="shared" si="406"/>
        <v>1.0084</v>
      </c>
      <c r="P3222" s="14">
        <f t="shared" si="407"/>
        <v>256.37288135593218</v>
      </c>
      <c r="Q3222" s="14" t="s">
        <v>8321</v>
      </c>
      <c r="R3222" s="14" t="s">
        <v>8322</v>
      </c>
      <c r="S3222">
        <v>59</v>
      </c>
      <c r="T3222" t="b">
        <v>1</v>
      </c>
      <c r="U3222" t="s">
        <v>8271</v>
      </c>
      <c r="V3222">
        <f t="shared" si="408"/>
        <v>59</v>
      </c>
      <c r="W3222" s="21" t="str">
        <f t="shared" si="409"/>
        <v xml:space="preserve"> </v>
      </c>
      <c r="X3222" s="21" t="str">
        <f t="shared" si="410"/>
        <v xml:space="preserve"> </v>
      </c>
    </row>
    <row r="3223" spans="1:24" ht="57.6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403"/>
        <v>42190.696793981479</v>
      </c>
      <c r="K3223">
        <v>1433090603</v>
      </c>
      <c r="L3223" s="10">
        <f t="shared" si="404"/>
        <v>42155.696793981479</v>
      </c>
      <c r="M3223" s="11">
        <f t="shared" si="405"/>
        <v>35</v>
      </c>
      <c r="N3223" t="b">
        <v>1</v>
      </c>
      <c r="O3223" s="9">
        <f t="shared" si="406"/>
        <v>1.0342499999999999</v>
      </c>
      <c r="P3223" s="14">
        <f t="shared" si="407"/>
        <v>36.610619469026545</v>
      </c>
      <c r="Q3223" s="14" t="s">
        <v>8321</v>
      </c>
      <c r="R3223" s="14" t="s">
        <v>8322</v>
      </c>
      <c r="S3223">
        <v>113</v>
      </c>
      <c r="T3223" t="b">
        <v>1</v>
      </c>
      <c r="U3223" t="s">
        <v>8271</v>
      </c>
      <c r="V3223">
        <f t="shared" si="408"/>
        <v>113</v>
      </c>
      <c r="W3223" s="21" t="str">
        <f t="shared" si="409"/>
        <v xml:space="preserve"> </v>
      </c>
      <c r="X3223" s="21" t="str">
        <f t="shared" si="410"/>
        <v xml:space="preserve"> </v>
      </c>
    </row>
    <row r="3224" spans="1:24" ht="43.2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403"/>
        <v>42301.895138888889</v>
      </c>
      <c r="K3224">
        <v>1443016697</v>
      </c>
      <c r="L3224" s="10">
        <f t="shared" si="404"/>
        <v>42270.582141203704</v>
      </c>
      <c r="M3224" s="11">
        <f t="shared" si="405"/>
        <v>31.31299768518511</v>
      </c>
      <c r="N3224" t="b">
        <v>1</v>
      </c>
      <c r="O3224" s="9">
        <f t="shared" si="406"/>
        <v>1.248</v>
      </c>
      <c r="P3224" s="14">
        <f t="shared" si="407"/>
        <v>37.142857142857146</v>
      </c>
      <c r="Q3224" s="14" t="s">
        <v>8321</v>
      </c>
      <c r="R3224" s="14" t="s">
        <v>8322</v>
      </c>
      <c r="S3224">
        <v>84</v>
      </c>
      <c r="T3224" t="b">
        <v>1</v>
      </c>
      <c r="U3224" t="s">
        <v>8271</v>
      </c>
      <c r="V3224">
        <f t="shared" si="408"/>
        <v>84</v>
      </c>
      <c r="W3224" s="21" t="str">
        <f t="shared" si="409"/>
        <v xml:space="preserve"> </v>
      </c>
      <c r="X3224" s="21" t="str">
        <f t="shared" si="410"/>
        <v xml:space="preserve"> </v>
      </c>
    </row>
    <row r="3225" spans="1:24" ht="28.8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403"/>
        <v>42236.835370370376</v>
      </c>
      <c r="K3225">
        <v>1437508976</v>
      </c>
      <c r="L3225" s="10">
        <f t="shared" si="404"/>
        <v>42206.835370370376</v>
      </c>
      <c r="M3225" s="11">
        <f t="shared" si="405"/>
        <v>30</v>
      </c>
      <c r="N3225" t="b">
        <v>1</v>
      </c>
      <c r="O3225" s="9">
        <f t="shared" si="406"/>
        <v>1.0951612903225807</v>
      </c>
      <c r="P3225" s="14">
        <f t="shared" si="407"/>
        <v>45.878378378378379</v>
      </c>
      <c r="Q3225" s="14" t="s">
        <v>8321</v>
      </c>
      <c r="R3225" s="14" t="s">
        <v>8322</v>
      </c>
      <c r="S3225">
        <v>74</v>
      </c>
      <c r="T3225" t="b">
        <v>1</v>
      </c>
      <c r="U3225" t="s">
        <v>8271</v>
      </c>
      <c r="V3225">
        <f t="shared" si="408"/>
        <v>74</v>
      </c>
      <c r="W3225" s="21" t="str">
        <f t="shared" si="409"/>
        <v xml:space="preserve"> </v>
      </c>
      <c r="X3225" s="21" t="str">
        <f t="shared" si="410"/>
        <v xml:space="preserve"> </v>
      </c>
    </row>
    <row r="3226" spans="1:24" ht="57.6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403"/>
        <v>42745.208333333328</v>
      </c>
      <c r="K3226">
        <v>1479932713</v>
      </c>
      <c r="L3226" s="10">
        <f t="shared" si="404"/>
        <v>42697.850844907407</v>
      </c>
      <c r="M3226" s="11">
        <f t="shared" si="405"/>
        <v>47.357488425921474</v>
      </c>
      <c r="N3226" t="b">
        <v>1</v>
      </c>
      <c r="O3226" s="9">
        <f t="shared" si="406"/>
        <v>1.0203333333333333</v>
      </c>
      <c r="P3226" s="14">
        <f t="shared" si="407"/>
        <v>141.71296296296296</v>
      </c>
      <c r="Q3226" s="14" t="s">
        <v>8321</v>
      </c>
      <c r="R3226" s="14" t="s">
        <v>8322</v>
      </c>
      <c r="S3226">
        <v>216</v>
      </c>
      <c r="T3226" t="b">
        <v>1</v>
      </c>
      <c r="U3226" t="s">
        <v>8271</v>
      </c>
      <c r="V3226">
        <f t="shared" si="408"/>
        <v>216</v>
      </c>
      <c r="W3226" s="21" t="str">
        <f t="shared" si="409"/>
        <v xml:space="preserve"> </v>
      </c>
      <c r="X3226" s="21" t="str">
        <f t="shared" si="410"/>
        <v xml:space="preserve"> </v>
      </c>
    </row>
    <row r="3227" spans="1:24" ht="43.2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403"/>
        <v>42524.875</v>
      </c>
      <c r="K3227">
        <v>1463145938</v>
      </c>
      <c r="L3227" s="10">
        <f t="shared" si="404"/>
        <v>42503.559467592597</v>
      </c>
      <c r="M3227" s="11">
        <f t="shared" si="405"/>
        <v>21.315532407403225</v>
      </c>
      <c r="N3227" t="b">
        <v>1</v>
      </c>
      <c r="O3227" s="9">
        <f t="shared" si="406"/>
        <v>1.0235000000000001</v>
      </c>
      <c r="P3227" s="14">
        <f t="shared" si="407"/>
        <v>52.487179487179489</v>
      </c>
      <c r="Q3227" s="14" t="s">
        <v>8321</v>
      </c>
      <c r="R3227" s="14" t="s">
        <v>8322</v>
      </c>
      <c r="S3227">
        <v>39</v>
      </c>
      <c r="T3227" t="b">
        <v>1</v>
      </c>
      <c r="U3227" t="s">
        <v>8271</v>
      </c>
      <c r="V3227">
        <f t="shared" si="408"/>
        <v>39</v>
      </c>
      <c r="W3227" s="21" t="str">
        <f t="shared" si="409"/>
        <v xml:space="preserve"> </v>
      </c>
      <c r="X3227" s="21" t="str">
        <f t="shared" si="410"/>
        <v xml:space="preserve"> </v>
      </c>
    </row>
    <row r="3228" spans="1:24" ht="43.2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403"/>
        <v>42307.583472222221</v>
      </c>
      <c r="K3228">
        <v>1443621612</v>
      </c>
      <c r="L3228" s="10">
        <f t="shared" si="404"/>
        <v>42277.583472222221</v>
      </c>
      <c r="M3228" s="11">
        <f t="shared" si="405"/>
        <v>30</v>
      </c>
      <c r="N3228" t="b">
        <v>1</v>
      </c>
      <c r="O3228" s="9">
        <f t="shared" si="406"/>
        <v>1.0416666666666667</v>
      </c>
      <c r="P3228" s="14">
        <f t="shared" si="407"/>
        <v>59.523809523809526</v>
      </c>
      <c r="Q3228" s="14" t="s">
        <v>8321</v>
      </c>
      <c r="R3228" s="14" t="s">
        <v>8322</v>
      </c>
      <c r="S3228">
        <v>21</v>
      </c>
      <c r="T3228" t="b">
        <v>1</v>
      </c>
      <c r="U3228" t="s">
        <v>8271</v>
      </c>
      <c r="V3228">
        <f t="shared" si="408"/>
        <v>21</v>
      </c>
      <c r="W3228" s="21" t="str">
        <f t="shared" si="409"/>
        <v xml:space="preserve"> </v>
      </c>
      <c r="X3228" s="21" t="str">
        <f t="shared" si="410"/>
        <v xml:space="preserve"> </v>
      </c>
    </row>
    <row r="3229" spans="1:24" ht="43.2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403"/>
        <v>42752.882361111115</v>
      </c>
      <c r="K3229">
        <v>1482095436</v>
      </c>
      <c r="L3229" s="10">
        <f t="shared" si="404"/>
        <v>42722.882361111115</v>
      </c>
      <c r="M3229" s="11">
        <f t="shared" si="405"/>
        <v>30</v>
      </c>
      <c r="N3229" t="b">
        <v>0</v>
      </c>
      <c r="O3229" s="9">
        <f t="shared" si="406"/>
        <v>1.25</v>
      </c>
      <c r="P3229" s="14">
        <f t="shared" si="407"/>
        <v>50</v>
      </c>
      <c r="Q3229" s="14" t="s">
        <v>8321</v>
      </c>
      <c r="R3229" s="14" t="s">
        <v>8322</v>
      </c>
      <c r="S3229">
        <v>30</v>
      </c>
      <c r="T3229" t="b">
        <v>1</v>
      </c>
      <c r="U3229" t="s">
        <v>8271</v>
      </c>
      <c r="V3229">
        <f t="shared" si="408"/>
        <v>30</v>
      </c>
      <c r="W3229" s="21" t="str">
        <f t="shared" si="409"/>
        <v xml:space="preserve"> </v>
      </c>
      <c r="X3229" s="21" t="str">
        <f t="shared" si="410"/>
        <v xml:space="preserve"> </v>
      </c>
    </row>
    <row r="3230" spans="1:24" ht="28.8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403"/>
        <v>42355.207638888889</v>
      </c>
      <c r="K3230">
        <v>1447606884</v>
      </c>
      <c r="L3230" s="10">
        <f t="shared" si="404"/>
        <v>42323.70930555556</v>
      </c>
      <c r="M3230" s="11">
        <f t="shared" si="405"/>
        <v>31.498333333329356</v>
      </c>
      <c r="N3230" t="b">
        <v>1</v>
      </c>
      <c r="O3230" s="9">
        <f t="shared" si="406"/>
        <v>1.0234285714285714</v>
      </c>
      <c r="P3230" s="14">
        <f t="shared" si="407"/>
        <v>193.62162162162161</v>
      </c>
      <c r="Q3230" s="14" t="s">
        <v>8321</v>
      </c>
      <c r="R3230" s="14" t="s">
        <v>8322</v>
      </c>
      <c r="S3230">
        <v>37</v>
      </c>
      <c r="T3230" t="b">
        <v>1</v>
      </c>
      <c r="U3230" t="s">
        <v>8271</v>
      </c>
      <c r="V3230">
        <f t="shared" si="408"/>
        <v>37</v>
      </c>
      <c r="W3230" s="21" t="str">
        <f t="shared" si="409"/>
        <v xml:space="preserve"> </v>
      </c>
      <c r="X3230" s="21" t="str">
        <f t="shared" si="410"/>
        <v xml:space="preserve"> </v>
      </c>
    </row>
    <row r="3231" spans="1:24" ht="43.2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403"/>
        <v>41963.333310185189</v>
      </c>
      <c r="K3231">
        <v>1413874798</v>
      </c>
      <c r="L3231" s="10">
        <f t="shared" si="404"/>
        <v>41933.291643518518</v>
      </c>
      <c r="M3231" s="11">
        <f t="shared" si="405"/>
        <v>30.041666666671517</v>
      </c>
      <c r="N3231" t="b">
        <v>1</v>
      </c>
      <c r="O3231" s="9">
        <f t="shared" si="406"/>
        <v>1.0786500000000001</v>
      </c>
      <c r="P3231" s="14">
        <f t="shared" si="407"/>
        <v>106.79702970297029</v>
      </c>
      <c r="Q3231" s="14" t="s">
        <v>8321</v>
      </c>
      <c r="R3231" s="14" t="s">
        <v>8322</v>
      </c>
      <c r="S3231">
        <v>202</v>
      </c>
      <c r="T3231" t="b">
        <v>1</v>
      </c>
      <c r="U3231" t="s">
        <v>8271</v>
      </c>
      <c r="V3231">
        <f t="shared" si="408"/>
        <v>202</v>
      </c>
      <c r="W3231" s="21" t="str">
        <f t="shared" si="409"/>
        <v xml:space="preserve"> </v>
      </c>
      <c r="X3231" s="21" t="str">
        <f t="shared" si="410"/>
        <v xml:space="preserve"> </v>
      </c>
    </row>
    <row r="3232" spans="1:24" ht="43.2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403"/>
        <v>41913.165972222225</v>
      </c>
      <c r="K3232">
        <v>1410840126</v>
      </c>
      <c r="L3232" s="10">
        <f t="shared" si="404"/>
        <v>41898.168125000004</v>
      </c>
      <c r="M3232" s="11">
        <f t="shared" si="405"/>
        <v>14.997847222221026</v>
      </c>
      <c r="N3232" t="b">
        <v>1</v>
      </c>
      <c r="O3232" s="9">
        <f t="shared" si="406"/>
        <v>1.0988461538461538</v>
      </c>
      <c r="P3232" s="14">
        <f t="shared" si="407"/>
        <v>77.21621621621621</v>
      </c>
      <c r="Q3232" s="14" t="s">
        <v>8321</v>
      </c>
      <c r="R3232" s="14" t="s">
        <v>8322</v>
      </c>
      <c r="S3232">
        <v>37</v>
      </c>
      <c r="T3232" t="b">
        <v>1</v>
      </c>
      <c r="U3232" t="s">
        <v>8271</v>
      </c>
      <c r="V3232">
        <f t="shared" si="408"/>
        <v>37</v>
      </c>
      <c r="W3232" s="21" t="str">
        <f t="shared" si="409"/>
        <v xml:space="preserve"> </v>
      </c>
      <c r="X3232" s="21" t="str">
        <f t="shared" si="410"/>
        <v xml:space="preserve"> </v>
      </c>
    </row>
    <row r="3233" spans="1:24" ht="43.2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403"/>
        <v>42476.943831018521</v>
      </c>
      <c r="K3233">
        <v>1458254347</v>
      </c>
      <c r="L3233" s="10">
        <f t="shared" si="404"/>
        <v>42446.943831018521</v>
      </c>
      <c r="M3233" s="11">
        <f t="shared" si="405"/>
        <v>30</v>
      </c>
      <c r="N3233" t="b">
        <v>0</v>
      </c>
      <c r="O3233" s="9">
        <f t="shared" si="406"/>
        <v>1.61</v>
      </c>
      <c r="P3233" s="14">
        <f t="shared" si="407"/>
        <v>57.5</v>
      </c>
      <c r="Q3233" s="14" t="s">
        <v>8321</v>
      </c>
      <c r="R3233" s="14" t="s">
        <v>8322</v>
      </c>
      <c r="S3233">
        <v>28</v>
      </c>
      <c r="T3233" t="b">
        <v>1</v>
      </c>
      <c r="U3233" t="s">
        <v>8271</v>
      </c>
      <c r="V3233">
        <f t="shared" si="408"/>
        <v>28</v>
      </c>
      <c r="W3233" s="21" t="str">
        <f t="shared" si="409"/>
        <v xml:space="preserve"> </v>
      </c>
      <c r="X3233" s="21" t="str">
        <f t="shared" si="410"/>
        <v xml:space="preserve"> </v>
      </c>
    </row>
    <row r="3234" spans="1:24" ht="43.2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403"/>
        <v>42494.165972222225</v>
      </c>
      <c r="K3234">
        <v>1459711917</v>
      </c>
      <c r="L3234" s="10">
        <f t="shared" si="404"/>
        <v>42463.81385416667</v>
      </c>
      <c r="M3234" s="11">
        <f t="shared" si="405"/>
        <v>30.352118055554456</v>
      </c>
      <c r="N3234" t="b">
        <v>1</v>
      </c>
      <c r="O3234" s="9">
        <f t="shared" si="406"/>
        <v>1.3120000000000001</v>
      </c>
      <c r="P3234" s="14">
        <f t="shared" si="407"/>
        <v>50.46153846153846</v>
      </c>
      <c r="Q3234" s="14" t="s">
        <v>8321</v>
      </c>
      <c r="R3234" s="14" t="s">
        <v>8322</v>
      </c>
      <c r="S3234">
        <v>26</v>
      </c>
      <c r="T3234" t="b">
        <v>1</v>
      </c>
      <c r="U3234" t="s">
        <v>8271</v>
      </c>
      <c r="V3234">
        <f t="shared" si="408"/>
        <v>26</v>
      </c>
      <c r="W3234" s="21" t="str">
        <f t="shared" si="409"/>
        <v xml:space="preserve"> </v>
      </c>
      <c r="X3234" s="21" t="str">
        <f t="shared" si="410"/>
        <v xml:space="preserve"> </v>
      </c>
    </row>
    <row r="3235" spans="1:24" ht="43.2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403"/>
        <v>42796.805034722223</v>
      </c>
      <c r="K3235">
        <v>1485890355</v>
      </c>
      <c r="L3235" s="10">
        <f t="shared" si="404"/>
        <v>42766.805034722223</v>
      </c>
      <c r="M3235" s="11">
        <f t="shared" si="405"/>
        <v>30</v>
      </c>
      <c r="N3235" t="b">
        <v>0</v>
      </c>
      <c r="O3235" s="9">
        <f t="shared" si="406"/>
        <v>1.1879999999999999</v>
      </c>
      <c r="P3235" s="14">
        <f t="shared" si="407"/>
        <v>97.377049180327873</v>
      </c>
      <c r="Q3235" s="14" t="s">
        <v>8321</v>
      </c>
      <c r="R3235" s="14" t="s">
        <v>8322</v>
      </c>
      <c r="S3235">
        <v>61</v>
      </c>
      <c r="T3235" t="b">
        <v>1</v>
      </c>
      <c r="U3235" t="s">
        <v>8271</v>
      </c>
      <c r="V3235">
        <f t="shared" si="408"/>
        <v>61</v>
      </c>
      <c r="W3235" s="21" t="str">
        <f t="shared" si="409"/>
        <v xml:space="preserve"> </v>
      </c>
      <c r="X3235" s="21" t="str">
        <f t="shared" si="410"/>
        <v xml:space="preserve"> </v>
      </c>
    </row>
    <row r="3236" spans="1:24" ht="43.2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403"/>
        <v>42767.979861111111</v>
      </c>
      <c r="K3236">
        <v>1483124208</v>
      </c>
      <c r="L3236" s="10">
        <f t="shared" si="404"/>
        <v>42734.789444444439</v>
      </c>
      <c r="M3236" s="11">
        <f t="shared" si="405"/>
        <v>33.190416666671808</v>
      </c>
      <c r="N3236" t="b">
        <v>0</v>
      </c>
      <c r="O3236" s="9">
        <f t="shared" si="406"/>
        <v>1.0039275000000001</v>
      </c>
      <c r="P3236" s="14">
        <f t="shared" si="407"/>
        <v>34.91921739130435</v>
      </c>
      <c r="Q3236" s="14" t="s">
        <v>8321</v>
      </c>
      <c r="R3236" s="14" t="s">
        <v>8322</v>
      </c>
      <c r="S3236">
        <v>115</v>
      </c>
      <c r="T3236" t="b">
        <v>1</v>
      </c>
      <c r="U3236" t="s">
        <v>8271</v>
      </c>
      <c r="V3236">
        <f t="shared" si="408"/>
        <v>115</v>
      </c>
      <c r="W3236" s="21" t="str">
        <f t="shared" si="409"/>
        <v xml:space="preserve"> </v>
      </c>
      <c r="X3236" s="21" t="str">
        <f t="shared" si="410"/>
        <v xml:space="preserve"> </v>
      </c>
    </row>
    <row r="3237" spans="1:24" ht="43.2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403"/>
        <v>42552.347812499997</v>
      </c>
      <c r="K3237">
        <v>1464769251</v>
      </c>
      <c r="L3237" s="10">
        <f t="shared" si="404"/>
        <v>42522.347812499997</v>
      </c>
      <c r="M3237" s="11">
        <f t="shared" si="405"/>
        <v>30</v>
      </c>
      <c r="N3237" t="b">
        <v>1</v>
      </c>
      <c r="O3237" s="9">
        <f t="shared" si="406"/>
        <v>1.0320666666666667</v>
      </c>
      <c r="P3237" s="14">
        <f t="shared" si="407"/>
        <v>85.530386740331494</v>
      </c>
      <c r="Q3237" s="14" t="s">
        <v>8321</v>
      </c>
      <c r="R3237" s="14" t="s">
        <v>8322</v>
      </c>
      <c r="S3237">
        <v>181</v>
      </c>
      <c r="T3237" t="b">
        <v>1</v>
      </c>
      <c r="U3237" t="s">
        <v>8271</v>
      </c>
      <c r="V3237">
        <f t="shared" si="408"/>
        <v>181</v>
      </c>
      <c r="W3237" s="21" t="str">
        <f t="shared" si="409"/>
        <v xml:space="preserve"> </v>
      </c>
      <c r="X3237" s="21" t="str">
        <f t="shared" si="410"/>
        <v xml:space="preserve"> </v>
      </c>
    </row>
    <row r="3238" spans="1:24" ht="43.2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403"/>
        <v>42732.917048611111</v>
      </c>
      <c r="K3238">
        <v>1480370433</v>
      </c>
      <c r="L3238" s="10">
        <f t="shared" si="404"/>
        <v>42702.917048611111</v>
      </c>
      <c r="M3238" s="11">
        <f t="shared" si="405"/>
        <v>30</v>
      </c>
      <c r="N3238" t="b">
        <v>0</v>
      </c>
      <c r="O3238" s="9">
        <f t="shared" si="406"/>
        <v>1.006</v>
      </c>
      <c r="P3238" s="14">
        <f t="shared" si="407"/>
        <v>182.90909090909091</v>
      </c>
      <c r="Q3238" s="14" t="s">
        <v>8321</v>
      </c>
      <c r="R3238" s="14" t="s">
        <v>8322</v>
      </c>
      <c r="S3238">
        <v>110</v>
      </c>
      <c r="T3238" t="b">
        <v>1</v>
      </c>
      <c r="U3238" t="s">
        <v>8271</v>
      </c>
      <c r="V3238">
        <f t="shared" si="408"/>
        <v>110</v>
      </c>
      <c r="W3238" s="21" t="str">
        <f t="shared" si="409"/>
        <v xml:space="preserve"> </v>
      </c>
      <c r="X3238" s="21" t="str">
        <f t="shared" si="410"/>
        <v xml:space="preserve"> </v>
      </c>
    </row>
    <row r="3239" spans="1:24" ht="28.8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403"/>
        <v>42276.165972222225</v>
      </c>
      <c r="K3239">
        <v>1441452184</v>
      </c>
      <c r="L3239" s="10">
        <f t="shared" si="404"/>
        <v>42252.474351851852</v>
      </c>
      <c r="M3239" s="11">
        <f t="shared" si="405"/>
        <v>23.69162037037313</v>
      </c>
      <c r="N3239" t="b">
        <v>1</v>
      </c>
      <c r="O3239" s="9">
        <f t="shared" si="406"/>
        <v>1.0078754285714286</v>
      </c>
      <c r="P3239" s="14">
        <f t="shared" si="407"/>
        <v>131.13620817843866</v>
      </c>
      <c r="Q3239" s="14" t="s">
        <v>8321</v>
      </c>
      <c r="R3239" s="14" t="s">
        <v>8322</v>
      </c>
      <c r="S3239">
        <v>269</v>
      </c>
      <c r="T3239" t="b">
        <v>1</v>
      </c>
      <c r="U3239" t="s">
        <v>8271</v>
      </c>
      <c r="V3239">
        <f t="shared" si="408"/>
        <v>269</v>
      </c>
      <c r="W3239" s="21" t="str">
        <f t="shared" si="409"/>
        <v xml:space="preserve"> </v>
      </c>
      <c r="X3239" s="21" t="str">
        <f t="shared" si="410"/>
        <v xml:space="preserve"> </v>
      </c>
    </row>
    <row r="3240" spans="1:24" ht="43.2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403"/>
        <v>42186.510393518518</v>
      </c>
      <c r="K3240">
        <v>1433160898</v>
      </c>
      <c r="L3240" s="10">
        <f t="shared" si="404"/>
        <v>42156.510393518518</v>
      </c>
      <c r="M3240" s="11">
        <f t="shared" si="405"/>
        <v>30</v>
      </c>
      <c r="N3240" t="b">
        <v>1</v>
      </c>
      <c r="O3240" s="9">
        <f t="shared" si="406"/>
        <v>1.1232142857142857</v>
      </c>
      <c r="P3240" s="14">
        <f t="shared" si="407"/>
        <v>39.810126582278478</v>
      </c>
      <c r="Q3240" s="14" t="s">
        <v>8321</v>
      </c>
      <c r="R3240" s="14" t="s">
        <v>8322</v>
      </c>
      <c r="S3240">
        <v>79</v>
      </c>
      <c r="T3240" t="b">
        <v>1</v>
      </c>
      <c r="U3240" t="s">
        <v>8271</v>
      </c>
      <c r="V3240">
        <f t="shared" si="408"/>
        <v>79</v>
      </c>
      <c r="W3240" s="21" t="str">
        <f t="shared" si="409"/>
        <v xml:space="preserve"> </v>
      </c>
      <c r="X3240" s="21" t="str">
        <f t="shared" si="410"/>
        <v xml:space="preserve"> </v>
      </c>
    </row>
    <row r="3241" spans="1:24" ht="57.6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403"/>
        <v>42302.999305555553</v>
      </c>
      <c r="K3241">
        <v>1443665293</v>
      </c>
      <c r="L3241" s="10">
        <f t="shared" si="404"/>
        <v>42278.089039351849</v>
      </c>
      <c r="M3241" s="11">
        <f t="shared" si="405"/>
        <v>24.910266203703941</v>
      </c>
      <c r="N3241" t="b">
        <v>1</v>
      </c>
      <c r="O3241" s="9">
        <f t="shared" si="406"/>
        <v>1.0591914022517912</v>
      </c>
      <c r="P3241" s="14">
        <f t="shared" si="407"/>
        <v>59.701730769230764</v>
      </c>
      <c r="Q3241" s="14" t="s">
        <v>8321</v>
      </c>
      <c r="R3241" s="14" t="s">
        <v>8322</v>
      </c>
      <c r="S3241">
        <v>104</v>
      </c>
      <c r="T3241" t="b">
        <v>1</v>
      </c>
      <c r="U3241" t="s">
        <v>8271</v>
      </c>
      <c r="V3241">
        <f t="shared" si="408"/>
        <v>104</v>
      </c>
      <c r="W3241" s="21" t="str">
        <f t="shared" si="409"/>
        <v xml:space="preserve"> </v>
      </c>
      <c r="X3241" s="21" t="str">
        <f t="shared" si="410"/>
        <v xml:space="preserve"> </v>
      </c>
    </row>
    <row r="3242" spans="1:24" ht="43.2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403"/>
        <v>42782.958333333328</v>
      </c>
      <c r="K3242">
        <v>1484843948</v>
      </c>
      <c r="L3242" s="10">
        <f t="shared" si="404"/>
        <v>42754.693842592591</v>
      </c>
      <c r="M3242" s="11">
        <f t="shared" si="405"/>
        <v>28.264490740737529</v>
      </c>
      <c r="N3242" t="b">
        <v>0</v>
      </c>
      <c r="O3242" s="9">
        <f t="shared" si="406"/>
        <v>1.0056666666666667</v>
      </c>
      <c r="P3242" s="14">
        <f t="shared" si="407"/>
        <v>88.735294117647058</v>
      </c>
      <c r="Q3242" s="14" t="s">
        <v>8321</v>
      </c>
      <c r="R3242" s="14" t="s">
        <v>8322</v>
      </c>
      <c r="S3242">
        <v>34</v>
      </c>
      <c r="T3242" t="b">
        <v>1</v>
      </c>
      <c r="U3242" t="s">
        <v>8271</v>
      </c>
      <c r="V3242">
        <f t="shared" si="408"/>
        <v>34</v>
      </c>
      <c r="W3242" s="21" t="str">
        <f t="shared" si="409"/>
        <v xml:space="preserve"> </v>
      </c>
      <c r="X3242" s="21" t="str">
        <f t="shared" si="410"/>
        <v xml:space="preserve"> </v>
      </c>
    </row>
    <row r="3243" spans="1:24" ht="57.6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403"/>
        <v>41926.290972222225</v>
      </c>
      <c r="K3243">
        <v>1410421670</v>
      </c>
      <c r="L3243" s="10">
        <f t="shared" si="404"/>
        <v>41893.324884259258</v>
      </c>
      <c r="M3243" s="11">
        <f t="shared" si="405"/>
        <v>32.966087962966412</v>
      </c>
      <c r="N3243" t="b">
        <v>1</v>
      </c>
      <c r="O3243" s="9">
        <f t="shared" si="406"/>
        <v>1.1530588235294117</v>
      </c>
      <c r="P3243" s="14">
        <f t="shared" si="407"/>
        <v>58.688622754491021</v>
      </c>
      <c r="Q3243" s="14" t="s">
        <v>8321</v>
      </c>
      <c r="R3243" s="14" t="s">
        <v>8322</v>
      </c>
      <c r="S3243">
        <v>167</v>
      </c>
      <c r="T3243" t="b">
        <v>1</v>
      </c>
      <c r="U3243" t="s">
        <v>8271</v>
      </c>
      <c r="V3243">
        <f t="shared" si="408"/>
        <v>167</v>
      </c>
      <c r="W3243" s="21" t="str">
        <f t="shared" si="409"/>
        <v xml:space="preserve"> </v>
      </c>
      <c r="X3243" s="21" t="str">
        <f t="shared" si="410"/>
        <v xml:space="preserve"> </v>
      </c>
    </row>
    <row r="3244" spans="1:24" ht="43.2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403"/>
        <v>41901.755694444444</v>
      </c>
      <c r="K3244">
        <v>1408558092</v>
      </c>
      <c r="L3244" s="10">
        <f t="shared" si="404"/>
        <v>41871.755694444444</v>
      </c>
      <c r="M3244" s="11">
        <f t="shared" si="405"/>
        <v>30</v>
      </c>
      <c r="N3244" t="b">
        <v>1</v>
      </c>
      <c r="O3244" s="9">
        <f t="shared" si="406"/>
        <v>1.273042</v>
      </c>
      <c r="P3244" s="14">
        <f t="shared" si="407"/>
        <v>69.56513661202186</v>
      </c>
      <c r="Q3244" s="14" t="s">
        <v>8321</v>
      </c>
      <c r="R3244" s="14" t="s">
        <v>8322</v>
      </c>
      <c r="S3244">
        <v>183</v>
      </c>
      <c r="T3244" t="b">
        <v>1</v>
      </c>
      <c r="U3244" t="s">
        <v>8271</v>
      </c>
      <c r="V3244">
        <f t="shared" si="408"/>
        <v>183</v>
      </c>
      <c r="W3244" s="21" t="str">
        <f t="shared" si="409"/>
        <v xml:space="preserve"> </v>
      </c>
      <c r="X3244" s="21" t="str">
        <f t="shared" si="410"/>
        <v xml:space="preserve"> </v>
      </c>
    </row>
    <row r="3245" spans="1:24" ht="43.2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403"/>
        <v>42286</v>
      </c>
      <c r="K3245">
        <v>1442283562</v>
      </c>
      <c r="L3245" s="10">
        <f t="shared" si="404"/>
        <v>42262.096782407403</v>
      </c>
      <c r="M3245" s="11">
        <f t="shared" si="405"/>
        <v>23.903217592596775</v>
      </c>
      <c r="N3245" t="b">
        <v>1</v>
      </c>
      <c r="O3245" s="9">
        <f t="shared" si="406"/>
        <v>1.028375</v>
      </c>
      <c r="P3245" s="14">
        <f t="shared" si="407"/>
        <v>115.87323943661971</v>
      </c>
      <c r="Q3245" s="14" t="s">
        <v>8321</v>
      </c>
      <c r="R3245" s="14" t="s">
        <v>8322</v>
      </c>
      <c r="S3245">
        <v>71</v>
      </c>
      <c r="T3245" t="b">
        <v>1</v>
      </c>
      <c r="U3245" t="s">
        <v>8271</v>
      </c>
      <c r="V3245">
        <f t="shared" si="408"/>
        <v>71</v>
      </c>
      <c r="W3245" s="21" t="str">
        <f t="shared" si="409"/>
        <v xml:space="preserve"> </v>
      </c>
      <c r="X3245" s="21" t="str">
        <f t="shared" si="410"/>
        <v xml:space="preserve"> </v>
      </c>
    </row>
    <row r="3246" spans="1:24" ht="43.2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403"/>
        <v>42705.735902777778</v>
      </c>
      <c r="K3246">
        <v>1478018382</v>
      </c>
      <c r="L3246" s="10">
        <f t="shared" si="404"/>
        <v>42675.694236111114</v>
      </c>
      <c r="M3246" s="11">
        <f t="shared" si="405"/>
        <v>30.041666666664241</v>
      </c>
      <c r="N3246" t="b">
        <v>0</v>
      </c>
      <c r="O3246" s="9">
        <f t="shared" si="406"/>
        <v>1.0293749999999999</v>
      </c>
      <c r="P3246" s="14">
        <f t="shared" si="407"/>
        <v>23.869565217391305</v>
      </c>
      <c r="Q3246" s="14" t="s">
        <v>8321</v>
      </c>
      <c r="R3246" s="14" t="s">
        <v>8322</v>
      </c>
      <c r="S3246">
        <v>69</v>
      </c>
      <c r="T3246" t="b">
        <v>1</v>
      </c>
      <c r="U3246" t="s">
        <v>8271</v>
      </c>
      <c r="V3246">
        <f t="shared" si="408"/>
        <v>69</v>
      </c>
      <c r="W3246" s="21" t="str">
        <f t="shared" si="409"/>
        <v xml:space="preserve"> </v>
      </c>
      <c r="X3246" s="21" t="str">
        <f t="shared" si="410"/>
        <v xml:space="preserve"> </v>
      </c>
    </row>
    <row r="3247" spans="1:24" ht="43.2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403"/>
        <v>42167.083333333328</v>
      </c>
      <c r="K3247">
        <v>1431354258</v>
      </c>
      <c r="L3247" s="10">
        <f t="shared" si="404"/>
        <v>42135.60020833333</v>
      </c>
      <c r="M3247" s="11">
        <f t="shared" si="405"/>
        <v>31.483124999998836</v>
      </c>
      <c r="N3247" t="b">
        <v>0</v>
      </c>
      <c r="O3247" s="9">
        <f t="shared" si="406"/>
        <v>1.043047619047619</v>
      </c>
      <c r="P3247" s="14">
        <f t="shared" si="407"/>
        <v>81.125925925925927</v>
      </c>
      <c r="Q3247" s="14" t="s">
        <v>8321</v>
      </c>
      <c r="R3247" s="14" t="s">
        <v>8322</v>
      </c>
      <c r="S3247">
        <v>270</v>
      </c>
      <c r="T3247" t="b">
        <v>1</v>
      </c>
      <c r="U3247" t="s">
        <v>8271</v>
      </c>
      <c r="V3247">
        <f t="shared" si="408"/>
        <v>270</v>
      </c>
      <c r="W3247" s="21" t="str">
        <f t="shared" si="409"/>
        <v xml:space="preserve"> </v>
      </c>
      <c r="X3247" s="21" t="str">
        <f t="shared" si="410"/>
        <v xml:space="preserve"> </v>
      </c>
    </row>
    <row r="3248" spans="1:24" ht="43.2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403"/>
        <v>42259.165972222225</v>
      </c>
      <c r="K3248">
        <v>1439551200</v>
      </c>
      <c r="L3248" s="10">
        <f t="shared" si="404"/>
        <v>42230.472222222219</v>
      </c>
      <c r="M3248" s="11">
        <f t="shared" si="405"/>
        <v>28.693750000005821</v>
      </c>
      <c r="N3248" t="b">
        <v>1</v>
      </c>
      <c r="O3248" s="9">
        <f t="shared" si="406"/>
        <v>1.1122000000000001</v>
      </c>
      <c r="P3248" s="14">
        <f t="shared" si="407"/>
        <v>57.626943005181346</v>
      </c>
      <c r="Q3248" s="14" t="s">
        <v>8321</v>
      </c>
      <c r="R3248" s="14" t="s">
        <v>8322</v>
      </c>
      <c r="S3248">
        <v>193</v>
      </c>
      <c r="T3248" t="b">
        <v>1</v>
      </c>
      <c r="U3248" t="s">
        <v>8271</v>
      </c>
      <c r="V3248">
        <f t="shared" si="408"/>
        <v>193</v>
      </c>
      <c r="W3248" s="21" t="str">
        <f t="shared" si="409"/>
        <v xml:space="preserve"> </v>
      </c>
      <c r="X3248" s="21" t="str">
        <f t="shared" si="410"/>
        <v xml:space="preserve"> </v>
      </c>
    </row>
    <row r="3249" spans="1:24" ht="43.2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403"/>
        <v>42197.434166666666</v>
      </c>
      <c r="K3249">
        <v>1434104712</v>
      </c>
      <c r="L3249" s="10">
        <f t="shared" si="404"/>
        <v>42167.434166666666</v>
      </c>
      <c r="M3249" s="11">
        <f t="shared" si="405"/>
        <v>30</v>
      </c>
      <c r="N3249" t="b">
        <v>1</v>
      </c>
      <c r="O3249" s="9">
        <f t="shared" si="406"/>
        <v>1.0586</v>
      </c>
      <c r="P3249" s="14">
        <f t="shared" si="407"/>
        <v>46.429824561403507</v>
      </c>
      <c r="Q3249" s="14" t="s">
        <v>8321</v>
      </c>
      <c r="R3249" s="14" t="s">
        <v>8322</v>
      </c>
      <c r="S3249">
        <v>57</v>
      </c>
      <c r="T3249" t="b">
        <v>1</v>
      </c>
      <c r="U3249" t="s">
        <v>8271</v>
      </c>
      <c r="V3249">
        <f t="shared" si="408"/>
        <v>57</v>
      </c>
      <c r="W3249" s="21" t="str">
        <f t="shared" si="409"/>
        <v xml:space="preserve"> </v>
      </c>
      <c r="X3249" s="21" t="str">
        <f t="shared" si="410"/>
        <v xml:space="preserve"> </v>
      </c>
    </row>
    <row r="3250" spans="1:24" ht="28.8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403"/>
        <v>42098.846724537041</v>
      </c>
      <c r="K3250">
        <v>1425590357</v>
      </c>
      <c r="L3250" s="10">
        <f t="shared" si="404"/>
        <v>42068.888391203705</v>
      </c>
      <c r="M3250" s="11">
        <f t="shared" si="405"/>
        <v>29.958333333335759</v>
      </c>
      <c r="N3250" t="b">
        <v>1</v>
      </c>
      <c r="O3250" s="9">
        <f t="shared" si="406"/>
        <v>1.0079166666666666</v>
      </c>
      <c r="P3250" s="14">
        <f t="shared" si="407"/>
        <v>60.475000000000001</v>
      </c>
      <c r="Q3250" s="14" t="s">
        <v>8321</v>
      </c>
      <c r="R3250" s="14" t="s">
        <v>8322</v>
      </c>
      <c r="S3250">
        <v>200</v>
      </c>
      <c r="T3250" t="b">
        <v>1</v>
      </c>
      <c r="U3250" t="s">
        <v>8271</v>
      </c>
      <c r="V3250">
        <f t="shared" si="408"/>
        <v>200</v>
      </c>
      <c r="W3250" s="21" t="str">
        <f t="shared" si="409"/>
        <v xml:space="preserve"> </v>
      </c>
      <c r="X3250" s="21" t="str">
        <f t="shared" si="410"/>
        <v xml:space="preserve"> </v>
      </c>
    </row>
    <row r="3251" spans="1:24" ht="43.2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403"/>
        <v>42175.746689814812</v>
      </c>
      <c r="K3251">
        <v>1432230914</v>
      </c>
      <c r="L3251" s="10">
        <f t="shared" si="404"/>
        <v>42145.746689814812</v>
      </c>
      <c r="M3251" s="11">
        <f t="shared" si="405"/>
        <v>30</v>
      </c>
      <c r="N3251" t="b">
        <v>1</v>
      </c>
      <c r="O3251" s="9">
        <f t="shared" si="406"/>
        <v>1.0492727272727274</v>
      </c>
      <c r="P3251" s="14">
        <f t="shared" si="407"/>
        <v>65.579545454545453</v>
      </c>
      <c r="Q3251" s="14" t="s">
        <v>8321</v>
      </c>
      <c r="R3251" s="14" t="s">
        <v>8322</v>
      </c>
      <c r="S3251">
        <v>88</v>
      </c>
      <c r="T3251" t="b">
        <v>1</v>
      </c>
      <c r="U3251" t="s">
        <v>8271</v>
      </c>
      <c r="V3251">
        <f t="shared" si="408"/>
        <v>88</v>
      </c>
      <c r="W3251" s="21" t="str">
        <f t="shared" si="409"/>
        <v xml:space="preserve"> </v>
      </c>
      <c r="X3251" s="21" t="str">
        <f t="shared" si="410"/>
        <v xml:space="preserve"> </v>
      </c>
    </row>
    <row r="3252" spans="1:24" ht="57.6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403"/>
        <v>41948.783842592595</v>
      </c>
      <c r="K3252">
        <v>1412617724</v>
      </c>
      <c r="L3252" s="10">
        <f t="shared" si="404"/>
        <v>41918.742175925923</v>
      </c>
      <c r="M3252" s="11">
        <f t="shared" si="405"/>
        <v>30.041666666671517</v>
      </c>
      <c r="N3252" t="b">
        <v>1</v>
      </c>
      <c r="O3252" s="9">
        <f t="shared" si="406"/>
        <v>1.01552</v>
      </c>
      <c r="P3252" s="14">
        <f t="shared" si="407"/>
        <v>119.1924882629108</v>
      </c>
      <c r="Q3252" s="14" t="s">
        <v>8321</v>
      </c>
      <c r="R3252" s="14" t="s">
        <v>8322</v>
      </c>
      <c r="S3252">
        <v>213</v>
      </c>
      <c r="T3252" t="b">
        <v>1</v>
      </c>
      <c r="U3252" t="s">
        <v>8271</v>
      </c>
      <c r="V3252">
        <f t="shared" si="408"/>
        <v>213</v>
      </c>
      <c r="W3252" s="21" t="str">
        <f t="shared" si="409"/>
        <v xml:space="preserve"> </v>
      </c>
      <c r="X3252" s="21" t="str">
        <f t="shared" si="410"/>
        <v xml:space="preserve"> </v>
      </c>
    </row>
    <row r="3253" spans="1:24" ht="43.2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403"/>
        <v>42176.731087962966</v>
      </c>
      <c r="K3253">
        <v>1432315966</v>
      </c>
      <c r="L3253" s="10">
        <f t="shared" si="404"/>
        <v>42146.731087962966</v>
      </c>
      <c r="M3253" s="11">
        <f t="shared" si="405"/>
        <v>30</v>
      </c>
      <c r="N3253" t="b">
        <v>1</v>
      </c>
      <c r="O3253" s="9">
        <f t="shared" si="406"/>
        <v>1.1073333333333333</v>
      </c>
      <c r="P3253" s="14">
        <f t="shared" si="407"/>
        <v>83.05</v>
      </c>
      <c r="Q3253" s="14" t="s">
        <v>8321</v>
      </c>
      <c r="R3253" s="14" t="s">
        <v>8322</v>
      </c>
      <c r="S3253">
        <v>20</v>
      </c>
      <c r="T3253" t="b">
        <v>1</v>
      </c>
      <c r="U3253" t="s">
        <v>8271</v>
      </c>
      <c r="V3253">
        <f t="shared" si="408"/>
        <v>20</v>
      </c>
      <c r="W3253" s="21" t="str">
        <f t="shared" si="409"/>
        <v xml:space="preserve"> </v>
      </c>
      <c r="X3253" s="21" t="str">
        <f t="shared" si="410"/>
        <v xml:space="preserve"> </v>
      </c>
    </row>
    <row r="3254" spans="1:24" ht="43.2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403"/>
        <v>42620.472685185188</v>
      </c>
      <c r="K3254">
        <v>1470655240</v>
      </c>
      <c r="L3254" s="10">
        <f t="shared" si="404"/>
        <v>42590.472685185188</v>
      </c>
      <c r="M3254" s="11">
        <f t="shared" si="405"/>
        <v>30</v>
      </c>
      <c r="N3254" t="b">
        <v>1</v>
      </c>
      <c r="O3254" s="9">
        <f t="shared" si="406"/>
        <v>1.2782222222222221</v>
      </c>
      <c r="P3254" s="14">
        <f t="shared" si="407"/>
        <v>57.52</v>
      </c>
      <c r="Q3254" s="14" t="s">
        <v>8321</v>
      </c>
      <c r="R3254" s="14" t="s">
        <v>8322</v>
      </c>
      <c r="S3254">
        <v>50</v>
      </c>
      <c r="T3254" t="b">
        <v>1</v>
      </c>
      <c r="U3254" t="s">
        <v>8271</v>
      </c>
      <c r="V3254">
        <f t="shared" si="408"/>
        <v>50</v>
      </c>
      <c r="W3254" s="21" t="str">
        <f t="shared" si="409"/>
        <v xml:space="preserve"> </v>
      </c>
      <c r="X3254" s="21" t="str">
        <f t="shared" si="410"/>
        <v xml:space="preserve"> </v>
      </c>
    </row>
    <row r="3255" spans="1:24" ht="43.2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403"/>
        <v>42621.15625</v>
      </c>
      <c r="K3255">
        <v>1471701028</v>
      </c>
      <c r="L3255" s="10">
        <f t="shared" si="404"/>
        <v>42602.576712962968</v>
      </c>
      <c r="M3255" s="11">
        <f t="shared" si="405"/>
        <v>18.579537037032424</v>
      </c>
      <c r="N3255" t="b">
        <v>1</v>
      </c>
      <c r="O3255" s="9">
        <f t="shared" si="406"/>
        <v>1.0182500000000001</v>
      </c>
      <c r="P3255" s="14">
        <f t="shared" si="407"/>
        <v>177.08695652173913</v>
      </c>
      <c r="Q3255" s="14" t="s">
        <v>8321</v>
      </c>
      <c r="R3255" s="14" t="s">
        <v>8322</v>
      </c>
      <c r="S3255">
        <v>115</v>
      </c>
      <c r="T3255" t="b">
        <v>1</v>
      </c>
      <c r="U3255" t="s">
        <v>8271</v>
      </c>
      <c r="V3255">
        <f t="shared" si="408"/>
        <v>115</v>
      </c>
      <c r="W3255" s="21" t="str">
        <f t="shared" si="409"/>
        <v xml:space="preserve"> </v>
      </c>
      <c r="X3255" s="21" t="str">
        <f t="shared" si="410"/>
        <v xml:space="preserve"> </v>
      </c>
    </row>
    <row r="3256" spans="1:24" ht="43.2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403"/>
        <v>42089.044085648144</v>
      </c>
      <c r="K3256">
        <v>1424743409</v>
      </c>
      <c r="L3256" s="10">
        <f t="shared" si="404"/>
        <v>42059.085752314815</v>
      </c>
      <c r="M3256" s="11">
        <f t="shared" si="405"/>
        <v>29.958333333328483</v>
      </c>
      <c r="N3256" t="b">
        <v>1</v>
      </c>
      <c r="O3256" s="9">
        <f t="shared" si="406"/>
        <v>1.012576923076923</v>
      </c>
      <c r="P3256" s="14">
        <f t="shared" si="407"/>
        <v>70.771505376344081</v>
      </c>
      <c r="Q3256" s="14" t="s">
        <v>8321</v>
      </c>
      <c r="R3256" s="14" t="s">
        <v>8322</v>
      </c>
      <c r="S3256">
        <v>186</v>
      </c>
      <c r="T3256" t="b">
        <v>1</v>
      </c>
      <c r="U3256" t="s">
        <v>8271</v>
      </c>
      <c r="V3256">
        <f t="shared" si="408"/>
        <v>186</v>
      </c>
      <c r="W3256" s="21" t="str">
        <f t="shared" si="409"/>
        <v xml:space="preserve"> </v>
      </c>
      <c r="X3256" s="21" t="str">
        <f t="shared" si="410"/>
        <v xml:space="preserve"> </v>
      </c>
    </row>
    <row r="3257" spans="1:24" ht="57.6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403"/>
        <v>41919.768229166664</v>
      </c>
      <c r="K3257">
        <v>1410114375</v>
      </c>
      <c r="L3257" s="10">
        <f t="shared" si="404"/>
        <v>41889.768229166664</v>
      </c>
      <c r="M3257" s="11">
        <f t="shared" si="405"/>
        <v>30</v>
      </c>
      <c r="N3257" t="b">
        <v>1</v>
      </c>
      <c r="O3257" s="9">
        <f t="shared" si="406"/>
        <v>1.75</v>
      </c>
      <c r="P3257" s="14">
        <f t="shared" si="407"/>
        <v>29.166666666666668</v>
      </c>
      <c r="Q3257" s="14" t="s">
        <v>8321</v>
      </c>
      <c r="R3257" s="14" t="s">
        <v>8322</v>
      </c>
      <c r="S3257">
        <v>18</v>
      </c>
      <c r="T3257" t="b">
        <v>1</v>
      </c>
      <c r="U3257" t="s">
        <v>8271</v>
      </c>
      <c r="V3257">
        <f t="shared" si="408"/>
        <v>18</v>
      </c>
      <c r="W3257" s="21" t="str">
        <f t="shared" si="409"/>
        <v xml:space="preserve"> </v>
      </c>
      <c r="X3257" s="21" t="str">
        <f t="shared" si="410"/>
        <v xml:space="preserve"> </v>
      </c>
    </row>
    <row r="3258" spans="1:24" ht="43.2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403"/>
        <v>42166.165972222225</v>
      </c>
      <c r="K3258">
        <v>1432129577</v>
      </c>
      <c r="L3258" s="10">
        <f t="shared" si="404"/>
        <v>42144.573807870373</v>
      </c>
      <c r="M3258" s="11">
        <f t="shared" si="405"/>
        <v>21.592164351852261</v>
      </c>
      <c r="N3258" t="b">
        <v>1</v>
      </c>
      <c r="O3258" s="9">
        <f t="shared" si="406"/>
        <v>1.2806</v>
      </c>
      <c r="P3258" s="14">
        <f t="shared" si="407"/>
        <v>72.76136363636364</v>
      </c>
      <c r="Q3258" s="14" t="s">
        <v>8321</v>
      </c>
      <c r="R3258" s="14" t="s">
        <v>8322</v>
      </c>
      <c r="S3258">
        <v>176</v>
      </c>
      <c r="T3258" t="b">
        <v>1</v>
      </c>
      <c r="U3258" t="s">
        <v>8271</v>
      </c>
      <c r="V3258">
        <f t="shared" si="408"/>
        <v>176</v>
      </c>
      <c r="W3258" s="21" t="str">
        <f t="shared" si="409"/>
        <v xml:space="preserve"> </v>
      </c>
      <c r="X3258" s="21" t="str">
        <f t="shared" si="410"/>
        <v xml:space="preserve"> </v>
      </c>
    </row>
    <row r="3259" spans="1:24" ht="43.2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403"/>
        <v>42788.559629629628</v>
      </c>
      <c r="K3259">
        <v>1485177952</v>
      </c>
      <c r="L3259" s="10">
        <f t="shared" si="404"/>
        <v>42758.559629629628</v>
      </c>
      <c r="M3259" s="11">
        <f t="shared" si="405"/>
        <v>30</v>
      </c>
      <c r="N3259" t="b">
        <v>0</v>
      </c>
      <c r="O3259" s="9">
        <f t="shared" si="406"/>
        <v>1.0629949999999999</v>
      </c>
      <c r="P3259" s="14">
        <f t="shared" si="407"/>
        <v>51.853414634146333</v>
      </c>
      <c r="Q3259" s="14" t="s">
        <v>8321</v>
      </c>
      <c r="R3259" s="14" t="s">
        <v>8322</v>
      </c>
      <c r="S3259">
        <v>41</v>
      </c>
      <c r="T3259" t="b">
        <v>1</v>
      </c>
      <c r="U3259" t="s">
        <v>8271</v>
      </c>
      <c r="V3259">
        <f t="shared" si="408"/>
        <v>41</v>
      </c>
      <c r="W3259" s="21" t="str">
        <f t="shared" si="409"/>
        <v xml:space="preserve"> </v>
      </c>
      <c r="X3259" s="21" t="str">
        <f t="shared" si="410"/>
        <v xml:space="preserve"> </v>
      </c>
    </row>
    <row r="3260" spans="1:24" ht="43.2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403"/>
        <v>42012.887280092589</v>
      </c>
      <c r="K3260">
        <v>1418159861</v>
      </c>
      <c r="L3260" s="10">
        <f t="shared" si="404"/>
        <v>41982.887280092589</v>
      </c>
      <c r="M3260" s="11">
        <f t="shared" si="405"/>
        <v>30</v>
      </c>
      <c r="N3260" t="b">
        <v>1</v>
      </c>
      <c r="O3260" s="9">
        <f t="shared" si="406"/>
        <v>1.052142857142857</v>
      </c>
      <c r="P3260" s="14">
        <f t="shared" si="407"/>
        <v>98.2</v>
      </c>
      <c r="Q3260" s="14" t="s">
        <v>8321</v>
      </c>
      <c r="R3260" s="14" t="s">
        <v>8322</v>
      </c>
      <c r="S3260">
        <v>75</v>
      </c>
      <c r="T3260" t="b">
        <v>1</v>
      </c>
      <c r="U3260" t="s">
        <v>8271</v>
      </c>
      <c r="V3260">
        <f t="shared" si="408"/>
        <v>75</v>
      </c>
      <c r="W3260" s="21" t="str">
        <f t="shared" si="409"/>
        <v xml:space="preserve"> </v>
      </c>
      <c r="X3260" s="21" t="str">
        <f t="shared" si="410"/>
        <v xml:space="preserve"> </v>
      </c>
    </row>
    <row r="3261" spans="1:24" ht="43.2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403"/>
        <v>42644.165972222225</v>
      </c>
      <c r="K3261">
        <v>1472753745</v>
      </c>
      <c r="L3261" s="10">
        <f t="shared" si="404"/>
        <v>42614.760937500003</v>
      </c>
      <c r="M3261" s="11">
        <f t="shared" si="405"/>
        <v>29.405034722221899</v>
      </c>
      <c r="N3261" t="b">
        <v>1</v>
      </c>
      <c r="O3261" s="9">
        <f t="shared" si="406"/>
        <v>1.0616782608695652</v>
      </c>
      <c r="P3261" s="14">
        <f t="shared" si="407"/>
        <v>251.7381443298969</v>
      </c>
      <c r="Q3261" s="14" t="s">
        <v>8321</v>
      </c>
      <c r="R3261" s="14" t="s">
        <v>8322</v>
      </c>
      <c r="S3261">
        <v>97</v>
      </c>
      <c r="T3261" t="b">
        <v>1</v>
      </c>
      <c r="U3261" t="s">
        <v>8271</v>
      </c>
      <c r="V3261">
        <f t="shared" si="408"/>
        <v>97</v>
      </c>
      <c r="W3261" s="21" t="str">
        <f t="shared" si="409"/>
        <v xml:space="preserve"> </v>
      </c>
      <c r="X3261" s="21" t="str">
        <f t="shared" si="410"/>
        <v xml:space="preserve"> </v>
      </c>
    </row>
    <row r="3262" spans="1:24" ht="43.2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403"/>
        <v>42338.714328703703</v>
      </c>
      <c r="K3262">
        <v>1445875718</v>
      </c>
      <c r="L3262" s="10">
        <f t="shared" si="404"/>
        <v>42303.672662037032</v>
      </c>
      <c r="M3262" s="11">
        <f t="shared" si="405"/>
        <v>35.041666666671517</v>
      </c>
      <c r="N3262" t="b">
        <v>1</v>
      </c>
      <c r="O3262" s="9">
        <f t="shared" si="406"/>
        <v>1.0924</v>
      </c>
      <c r="P3262" s="14">
        <f t="shared" si="407"/>
        <v>74.821917808219183</v>
      </c>
      <c r="Q3262" s="14" t="s">
        <v>8321</v>
      </c>
      <c r="R3262" s="14" t="s">
        <v>8322</v>
      </c>
      <c r="S3262">
        <v>73</v>
      </c>
      <c r="T3262" t="b">
        <v>1</v>
      </c>
      <c r="U3262" t="s">
        <v>8271</v>
      </c>
      <c r="V3262">
        <f t="shared" si="408"/>
        <v>73</v>
      </c>
      <c r="W3262" s="21" t="str">
        <f t="shared" si="409"/>
        <v xml:space="preserve"> </v>
      </c>
      <c r="X3262" s="21" t="str">
        <f t="shared" si="410"/>
        <v xml:space="preserve"> </v>
      </c>
    </row>
    <row r="3263" spans="1:24" ht="43.2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403"/>
        <v>42201.725416666668</v>
      </c>
      <c r="K3263">
        <v>1434475476</v>
      </c>
      <c r="L3263" s="10">
        <f t="shared" si="404"/>
        <v>42171.725416666668</v>
      </c>
      <c r="M3263" s="11">
        <f t="shared" si="405"/>
        <v>30</v>
      </c>
      <c r="N3263" t="b">
        <v>1</v>
      </c>
      <c r="O3263" s="9">
        <f t="shared" si="406"/>
        <v>1.0045454545454546</v>
      </c>
      <c r="P3263" s="14">
        <f t="shared" si="407"/>
        <v>67.65306122448979</v>
      </c>
      <c r="Q3263" s="14" t="s">
        <v>8321</v>
      </c>
      <c r="R3263" s="14" t="s">
        <v>8322</v>
      </c>
      <c r="S3263">
        <v>49</v>
      </c>
      <c r="T3263" t="b">
        <v>1</v>
      </c>
      <c r="U3263" t="s">
        <v>8271</v>
      </c>
      <c r="V3263">
        <f t="shared" si="408"/>
        <v>49</v>
      </c>
      <c r="W3263" s="21" t="str">
        <f t="shared" si="409"/>
        <v xml:space="preserve"> </v>
      </c>
      <c r="X3263" s="21" t="str">
        <f t="shared" si="410"/>
        <v xml:space="preserve"> </v>
      </c>
    </row>
    <row r="3264" spans="1:24" ht="28.8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403"/>
        <v>41995.166666666672</v>
      </c>
      <c r="K3264">
        <v>1416555262</v>
      </c>
      <c r="L3264" s="10">
        <f t="shared" si="404"/>
        <v>41964.315532407403</v>
      </c>
      <c r="M3264" s="11">
        <f t="shared" si="405"/>
        <v>30.851134259268292</v>
      </c>
      <c r="N3264" t="b">
        <v>1</v>
      </c>
      <c r="O3264" s="9">
        <f t="shared" si="406"/>
        <v>1.0304098360655738</v>
      </c>
      <c r="P3264" s="14">
        <f t="shared" si="407"/>
        <v>93.81343283582089</v>
      </c>
      <c r="Q3264" s="14" t="s">
        <v>8321</v>
      </c>
      <c r="R3264" s="14" t="s">
        <v>8322</v>
      </c>
      <c r="S3264">
        <v>134</v>
      </c>
      <c r="T3264" t="b">
        <v>1</v>
      </c>
      <c r="U3264" t="s">
        <v>8271</v>
      </c>
      <c r="V3264">
        <f t="shared" si="408"/>
        <v>134</v>
      </c>
      <c r="W3264" s="21" t="str">
        <f t="shared" si="409"/>
        <v xml:space="preserve"> </v>
      </c>
      <c r="X3264" s="21" t="str">
        <f t="shared" si="410"/>
        <v xml:space="preserve"> </v>
      </c>
    </row>
    <row r="3265" spans="1:24" ht="28.8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403"/>
        <v>42307.875</v>
      </c>
      <c r="K3265">
        <v>1444220588</v>
      </c>
      <c r="L3265" s="10">
        <f t="shared" si="404"/>
        <v>42284.516064814816</v>
      </c>
      <c r="M3265" s="11">
        <f t="shared" si="405"/>
        <v>23.358935185184237</v>
      </c>
      <c r="N3265" t="b">
        <v>1</v>
      </c>
      <c r="O3265" s="9">
        <f t="shared" si="406"/>
        <v>1.121664</v>
      </c>
      <c r="P3265" s="14">
        <f t="shared" si="407"/>
        <v>41.237647058823526</v>
      </c>
      <c r="Q3265" s="14" t="s">
        <v>8321</v>
      </c>
      <c r="R3265" s="14" t="s">
        <v>8322</v>
      </c>
      <c r="S3265">
        <v>68</v>
      </c>
      <c r="T3265" t="b">
        <v>1</v>
      </c>
      <c r="U3265" t="s">
        <v>8271</v>
      </c>
      <c r="V3265">
        <f t="shared" si="408"/>
        <v>68</v>
      </c>
      <c r="W3265" s="21" t="str">
        <f t="shared" si="409"/>
        <v xml:space="preserve"> </v>
      </c>
      <c r="X3265" s="21" t="str">
        <f t="shared" si="410"/>
        <v xml:space="preserve"> </v>
      </c>
    </row>
    <row r="3266" spans="1:24" ht="28.8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ref="J3266:J3329" si="411">(((I3266/60)/60)/24)+DATE(1970,1,1)</f>
        <v>42032.916666666672</v>
      </c>
      <c r="K3266">
        <v>1421089938</v>
      </c>
      <c r="L3266" s="10">
        <f t="shared" ref="L3266:L3329" si="412">(((K3266/60)/60)/24)+DATE(1970,1,1)</f>
        <v>42016.800208333334</v>
      </c>
      <c r="M3266" s="11">
        <f t="shared" ref="M3266:M3329" si="413">J3266-L3266</f>
        <v>16.116458333337505</v>
      </c>
      <c r="N3266" t="b">
        <v>1</v>
      </c>
      <c r="O3266" s="9">
        <f t="shared" ref="O3266:O3329" si="414">E3266/D3266</f>
        <v>1.03</v>
      </c>
      <c r="P3266" s="14">
        <f t="shared" ref="P3266:P3329" si="415">IF(E3266&gt;0,(E3266/S3266),0)</f>
        <v>52.551020408163268</v>
      </c>
      <c r="Q3266" s="14" t="s">
        <v>8321</v>
      </c>
      <c r="R3266" s="14" t="s">
        <v>8322</v>
      </c>
      <c r="S3266">
        <v>49</v>
      </c>
      <c r="T3266" t="b">
        <v>1</v>
      </c>
      <c r="U3266" t="s">
        <v>8271</v>
      </c>
      <c r="V3266">
        <f t="shared" si="408"/>
        <v>49</v>
      </c>
      <c r="W3266" s="21" t="str">
        <f t="shared" si="409"/>
        <v xml:space="preserve"> </v>
      </c>
      <c r="X3266" s="21" t="str">
        <f t="shared" si="410"/>
        <v xml:space="preserve"> </v>
      </c>
    </row>
    <row r="3267" spans="1:24" ht="43.2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si="411"/>
        <v>42341.708333333328</v>
      </c>
      <c r="K3267">
        <v>1446570315</v>
      </c>
      <c r="L3267" s="10">
        <f t="shared" si="412"/>
        <v>42311.711979166663</v>
      </c>
      <c r="M3267" s="11">
        <f t="shared" si="413"/>
        <v>29.996354166665697</v>
      </c>
      <c r="N3267" t="b">
        <v>1</v>
      </c>
      <c r="O3267" s="9">
        <f t="shared" si="414"/>
        <v>1.64</v>
      </c>
      <c r="P3267" s="14">
        <f t="shared" si="415"/>
        <v>70.285714285714292</v>
      </c>
      <c r="Q3267" s="14" t="s">
        <v>8321</v>
      </c>
      <c r="R3267" s="14" t="s">
        <v>8322</v>
      </c>
      <c r="S3267">
        <v>63</v>
      </c>
      <c r="T3267" t="b">
        <v>1</v>
      </c>
      <c r="U3267" t="s">
        <v>8271</v>
      </c>
      <c r="V3267">
        <f t="shared" ref="V3267:V3330" si="416">IF(F3267 = "successful",S3267," ")</f>
        <v>63</v>
      </c>
      <c r="W3267" s="21" t="str">
        <f t="shared" ref="W3267:W3330" si="417">IF(F3267 = "failed",S3267," ")</f>
        <v xml:space="preserve"> </v>
      </c>
      <c r="X3267" s="21" t="str">
        <f t="shared" ref="X3267:X3330" si="418">IF(F3267 = "canceled",S3267," ")</f>
        <v xml:space="preserve"> </v>
      </c>
    </row>
    <row r="3268" spans="1:24" ht="43.2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411"/>
        <v>42167.875</v>
      </c>
      <c r="K3268">
        <v>1431435122</v>
      </c>
      <c r="L3268" s="10">
        <f t="shared" si="412"/>
        <v>42136.536134259266</v>
      </c>
      <c r="M3268" s="11">
        <f t="shared" si="413"/>
        <v>31.338865740734036</v>
      </c>
      <c r="N3268" t="b">
        <v>1</v>
      </c>
      <c r="O3268" s="9">
        <f t="shared" si="414"/>
        <v>1.3128333333333333</v>
      </c>
      <c r="P3268" s="14">
        <f t="shared" si="415"/>
        <v>48.325153374233132</v>
      </c>
      <c r="Q3268" s="14" t="s">
        <v>8321</v>
      </c>
      <c r="R3268" s="14" t="s">
        <v>8322</v>
      </c>
      <c r="S3268">
        <v>163</v>
      </c>
      <c r="T3268" t="b">
        <v>1</v>
      </c>
      <c r="U3268" t="s">
        <v>8271</v>
      </c>
      <c r="V3268">
        <f t="shared" si="416"/>
        <v>163</v>
      </c>
      <c r="W3268" s="21" t="str">
        <f t="shared" si="417"/>
        <v xml:space="preserve"> </v>
      </c>
      <c r="X3268" s="21" t="str">
        <f t="shared" si="418"/>
        <v xml:space="preserve"> </v>
      </c>
    </row>
    <row r="3269" spans="1:24" ht="43.2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411"/>
        <v>42202.757638888885</v>
      </c>
      <c r="K3269">
        <v>1434564660</v>
      </c>
      <c r="L3269" s="10">
        <f t="shared" si="412"/>
        <v>42172.757638888885</v>
      </c>
      <c r="M3269" s="11">
        <f t="shared" si="413"/>
        <v>30</v>
      </c>
      <c r="N3269" t="b">
        <v>1</v>
      </c>
      <c r="O3269" s="9">
        <f t="shared" si="414"/>
        <v>1.0209999999999999</v>
      </c>
      <c r="P3269" s="14">
        <f t="shared" si="415"/>
        <v>53.177083333333336</v>
      </c>
      <c r="Q3269" s="14" t="s">
        <v>8321</v>
      </c>
      <c r="R3269" s="14" t="s">
        <v>8322</v>
      </c>
      <c r="S3269">
        <v>288</v>
      </c>
      <c r="T3269" t="b">
        <v>1</v>
      </c>
      <c r="U3269" t="s">
        <v>8271</v>
      </c>
      <c r="V3269">
        <f t="shared" si="416"/>
        <v>288</v>
      </c>
      <c r="W3269" s="21" t="str">
        <f t="shared" si="417"/>
        <v xml:space="preserve"> </v>
      </c>
      <c r="X3269" s="21" t="str">
        <f t="shared" si="418"/>
        <v xml:space="preserve"> </v>
      </c>
    </row>
    <row r="3270" spans="1:24" ht="43.2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411"/>
        <v>42606.90425925926</v>
      </c>
      <c r="K3270">
        <v>1470692528</v>
      </c>
      <c r="L3270" s="10">
        <f t="shared" si="412"/>
        <v>42590.90425925926</v>
      </c>
      <c r="M3270" s="11">
        <f t="shared" si="413"/>
        <v>16</v>
      </c>
      <c r="N3270" t="b">
        <v>1</v>
      </c>
      <c r="O3270" s="9">
        <f t="shared" si="414"/>
        <v>1.28</v>
      </c>
      <c r="P3270" s="14">
        <f t="shared" si="415"/>
        <v>60.952380952380949</v>
      </c>
      <c r="Q3270" s="14" t="s">
        <v>8321</v>
      </c>
      <c r="R3270" s="14" t="s">
        <v>8322</v>
      </c>
      <c r="S3270">
        <v>42</v>
      </c>
      <c r="T3270" t="b">
        <v>1</v>
      </c>
      <c r="U3270" t="s">
        <v>8271</v>
      </c>
      <c r="V3270">
        <f t="shared" si="416"/>
        <v>42</v>
      </c>
      <c r="W3270" s="21" t="str">
        <f t="shared" si="417"/>
        <v xml:space="preserve"> </v>
      </c>
      <c r="X3270" s="21" t="str">
        <f t="shared" si="418"/>
        <v xml:space="preserve"> </v>
      </c>
    </row>
    <row r="3271" spans="1:24" ht="43.2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411"/>
        <v>42171.458333333328</v>
      </c>
      <c r="K3271">
        <v>1431509397</v>
      </c>
      <c r="L3271" s="10">
        <f t="shared" si="412"/>
        <v>42137.395798611105</v>
      </c>
      <c r="M3271" s="11">
        <f t="shared" si="413"/>
        <v>34.062534722223063</v>
      </c>
      <c r="N3271" t="b">
        <v>1</v>
      </c>
      <c r="O3271" s="9">
        <f t="shared" si="414"/>
        <v>1.0149999999999999</v>
      </c>
      <c r="P3271" s="14">
        <f t="shared" si="415"/>
        <v>116</v>
      </c>
      <c r="Q3271" s="14" t="s">
        <v>8321</v>
      </c>
      <c r="R3271" s="14" t="s">
        <v>8322</v>
      </c>
      <c r="S3271">
        <v>70</v>
      </c>
      <c r="T3271" t="b">
        <v>1</v>
      </c>
      <c r="U3271" t="s">
        <v>8271</v>
      </c>
      <c r="V3271">
        <f t="shared" si="416"/>
        <v>70</v>
      </c>
      <c r="W3271" s="21" t="str">
        <f t="shared" si="417"/>
        <v xml:space="preserve"> </v>
      </c>
      <c r="X3271" s="21" t="str">
        <f t="shared" si="418"/>
        <v xml:space="preserve"> </v>
      </c>
    </row>
    <row r="3272" spans="1:24" ht="57.6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411"/>
        <v>42197.533159722225</v>
      </c>
      <c r="K3272">
        <v>1434113265</v>
      </c>
      <c r="L3272" s="10">
        <f t="shared" si="412"/>
        <v>42167.533159722225</v>
      </c>
      <c r="M3272" s="11">
        <f t="shared" si="413"/>
        <v>30</v>
      </c>
      <c r="N3272" t="b">
        <v>1</v>
      </c>
      <c r="O3272" s="9">
        <f t="shared" si="414"/>
        <v>1.0166666666666666</v>
      </c>
      <c r="P3272" s="14">
        <f t="shared" si="415"/>
        <v>61</v>
      </c>
      <c r="Q3272" s="14" t="s">
        <v>8321</v>
      </c>
      <c r="R3272" s="14" t="s">
        <v>8322</v>
      </c>
      <c r="S3272">
        <v>30</v>
      </c>
      <c r="T3272" t="b">
        <v>1</v>
      </c>
      <c r="U3272" t="s">
        <v>8271</v>
      </c>
      <c r="V3272">
        <f t="shared" si="416"/>
        <v>30</v>
      </c>
      <c r="W3272" s="21" t="str">
        <f t="shared" si="417"/>
        <v xml:space="preserve"> </v>
      </c>
      <c r="X3272" s="21" t="str">
        <f t="shared" si="418"/>
        <v xml:space="preserve"> </v>
      </c>
    </row>
    <row r="3273" spans="1:24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411"/>
        <v>41945.478877314818</v>
      </c>
      <c r="K3273">
        <v>1412332175</v>
      </c>
      <c r="L3273" s="10">
        <f t="shared" si="412"/>
        <v>41915.437210648146</v>
      </c>
      <c r="M3273" s="11">
        <f t="shared" si="413"/>
        <v>30.041666666671517</v>
      </c>
      <c r="N3273" t="b">
        <v>1</v>
      </c>
      <c r="O3273" s="9">
        <f t="shared" si="414"/>
        <v>1.3</v>
      </c>
      <c r="P3273" s="14">
        <f t="shared" si="415"/>
        <v>38.235294117647058</v>
      </c>
      <c r="Q3273" s="14" t="s">
        <v>8321</v>
      </c>
      <c r="R3273" s="14" t="s">
        <v>8322</v>
      </c>
      <c r="S3273">
        <v>51</v>
      </c>
      <c r="T3273" t="b">
        <v>1</v>
      </c>
      <c r="U3273" t="s">
        <v>8271</v>
      </c>
      <c r="V3273">
        <f t="shared" si="416"/>
        <v>51</v>
      </c>
      <c r="W3273" s="21" t="str">
        <f t="shared" si="417"/>
        <v xml:space="preserve"> </v>
      </c>
      <c r="X3273" s="21" t="str">
        <f t="shared" si="418"/>
        <v xml:space="preserve"> </v>
      </c>
    </row>
    <row r="3274" spans="1:24" ht="43.2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411"/>
        <v>42314.541770833333</v>
      </c>
      <c r="K3274">
        <v>1444219209</v>
      </c>
      <c r="L3274" s="10">
        <f t="shared" si="412"/>
        <v>42284.500104166669</v>
      </c>
      <c r="M3274" s="11">
        <f t="shared" si="413"/>
        <v>30.041666666664241</v>
      </c>
      <c r="N3274" t="b">
        <v>1</v>
      </c>
      <c r="O3274" s="9">
        <f t="shared" si="414"/>
        <v>1.5443</v>
      </c>
      <c r="P3274" s="14">
        <f t="shared" si="415"/>
        <v>106.50344827586207</v>
      </c>
      <c r="Q3274" s="14" t="s">
        <v>8321</v>
      </c>
      <c r="R3274" s="14" t="s">
        <v>8322</v>
      </c>
      <c r="S3274">
        <v>145</v>
      </c>
      <c r="T3274" t="b">
        <v>1</v>
      </c>
      <c r="U3274" t="s">
        <v>8271</v>
      </c>
      <c r="V3274">
        <f t="shared" si="416"/>
        <v>145</v>
      </c>
      <c r="W3274" s="21" t="str">
        <f t="shared" si="417"/>
        <v xml:space="preserve"> </v>
      </c>
      <c r="X3274" s="21" t="str">
        <f t="shared" si="418"/>
        <v xml:space="preserve"> </v>
      </c>
    </row>
    <row r="3275" spans="1:24" ht="57.6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411"/>
        <v>42627.791666666672</v>
      </c>
      <c r="K3275">
        <v>1472498042</v>
      </c>
      <c r="L3275" s="10">
        <f t="shared" si="412"/>
        <v>42611.801412037035</v>
      </c>
      <c r="M3275" s="11">
        <f t="shared" si="413"/>
        <v>15.990254629636183</v>
      </c>
      <c r="N3275" t="b">
        <v>1</v>
      </c>
      <c r="O3275" s="9">
        <f t="shared" si="414"/>
        <v>1.0740000000000001</v>
      </c>
      <c r="P3275" s="14">
        <f t="shared" si="415"/>
        <v>204.57142857142858</v>
      </c>
      <c r="Q3275" s="14" t="s">
        <v>8321</v>
      </c>
      <c r="R3275" s="14" t="s">
        <v>8322</v>
      </c>
      <c r="S3275">
        <v>21</v>
      </c>
      <c r="T3275" t="b">
        <v>1</v>
      </c>
      <c r="U3275" t="s">
        <v>8271</v>
      </c>
      <c r="V3275">
        <f t="shared" si="416"/>
        <v>21</v>
      </c>
      <c r="W3275" s="21" t="str">
        <f t="shared" si="417"/>
        <v xml:space="preserve"> </v>
      </c>
      <c r="X3275" s="21" t="str">
        <f t="shared" si="418"/>
        <v xml:space="preserve"> </v>
      </c>
    </row>
    <row r="3276" spans="1:24" ht="43.2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411"/>
        <v>42444.875</v>
      </c>
      <c r="K3276">
        <v>1454259272</v>
      </c>
      <c r="L3276" s="10">
        <f t="shared" si="412"/>
        <v>42400.704537037032</v>
      </c>
      <c r="M3276" s="11">
        <f t="shared" si="413"/>
        <v>44.170462962967576</v>
      </c>
      <c r="N3276" t="b">
        <v>1</v>
      </c>
      <c r="O3276" s="9">
        <f t="shared" si="414"/>
        <v>1.0132258064516129</v>
      </c>
      <c r="P3276" s="14">
        <f t="shared" si="415"/>
        <v>54.912587412587413</v>
      </c>
      <c r="Q3276" s="14" t="s">
        <v>8321</v>
      </c>
      <c r="R3276" s="14" t="s">
        <v>8322</v>
      </c>
      <c r="S3276">
        <v>286</v>
      </c>
      <c r="T3276" t="b">
        <v>1</v>
      </c>
      <c r="U3276" t="s">
        <v>8271</v>
      </c>
      <c r="V3276">
        <f t="shared" si="416"/>
        <v>286</v>
      </c>
      <c r="W3276" s="21" t="str">
        <f t="shared" si="417"/>
        <v xml:space="preserve"> </v>
      </c>
      <c r="X3276" s="21" t="str">
        <f t="shared" si="418"/>
        <v xml:space="preserve"> </v>
      </c>
    </row>
    <row r="3277" spans="1:24" ht="43.2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411"/>
        <v>42044.1875</v>
      </c>
      <c r="K3277">
        <v>1421183271</v>
      </c>
      <c r="L3277" s="10">
        <f t="shared" si="412"/>
        <v>42017.88045138889</v>
      </c>
      <c r="M3277" s="11">
        <f t="shared" si="413"/>
        <v>26.307048611110076</v>
      </c>
      <c r="N3277" t="b">
        <v>1</v>
      </c>
      <c r="O3277" s="9">
        <f t="shared" si="414"/>
        <v>1.0027777777777778</v>
      </c>
      <c r="P3277" s="14">
        <f t="shared" si="415"/>
        <v>150.41666666666666</v>
      </c>
      <c r="Q3277" s="14" t="s">
        <v>8321</v>
      </c>
      <c r="R3277" s="14" t="s">
        <v>8322</v>
      </c>
      <c r="S3277">
        <v>12</v>
      </c>
      <c r="T3277" t="b">
        <v>1</v>
      </c>
      <c r="U3277" t="s">
        <v>8271</v>
      </c>
      <c r="V3277">
        <f t="shared" si="416"/>
        <v>12</v>
      </c>
      <c r="W3277" s="21" t="str">
        <f t="shared" si="417"/>
        <v xml:space="preserve"> </v>
      </c>
      <c r="X3277" s="21" t="str">
        <f t="shared" si="418"/>
        <v xml:space="preserve"> </v>
      </c>
    </row>
    <row r="3278" spans="1:24" ht="43.2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411"/>
        <v>42461.165972222225</v>
      </c>
      <c r="K3278">
        <v>1456526879</v>
      </c>
      <c r="L3278" s="10">
        <f t="shared" si="412"/>
        <v>42426.949988425928</v>
      </c>
      <c r="M3278" s="11">
        <f t="shared" si="413"/>
        <v>34.215983796297223</v>
      </c>
      <c r="N3278" t="b">
        <v>1</v>
      </c>
      <c r="O3278" s="9">
        <f t="shared" si="414"/>
        <v>1.1684444444444444</v>
      </c>
      <c r="P3278" s="14">
        <f t="shared" si="415"/>
        <v>52.58</v>
      </c>
      <c r="Q3278" s="14" t="s">
        <v>8321</v>
      </c>
      <c r="R3278" s="14" t="s">
        <v>8322</v>
      </c>
      <c r="S3278">
        <v>100</v>
      </c>
      <c r="T3278" t="b">
        <v>1</v>
      </c>
      <c r="U3278" t="s">
        <v>8271</v>
      </c>
      <c r="V3278">
        <f t="shared" si="416"/>
        <v>100</v>
      </c>
      <c r="W3278" s="21" t="str">
        <f t="shared" si="417"/>
        <v xml:space="preserve"> </v>
      </c>
      <c r="X3278" s="21" t="str">
        <f t="shared" si="418"/>
        <v xml:space="preserve"> </v>
      </c>
    </row>
    <row r="3279" spans="1:24" ht="57.6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411"/>
        <v>41961.724606481483</v>
      </c>
      <c r="K3279">
        <v>1413735806</v>
      </c>
      <c r="L3279" s="10">
        <f t="shared" si="412"/>
        <v>41931.682939814818</v>
      </c>
      <c r="M3279" s="11">
        <f t="shared" si="413"/>
        <v>30.041666666664241</v>
      </c>
      <c r="N3279" t="b">
        <v>1</v>
      </c>
      <c r="O3279" s="9">
        <f t="shared" si="414"/>
        <v>1.0860000000000001</v>
      </c>
      <c r="P3279" s="14">
        <f t="shared" si="415"/>
        <v>54.3</v>
      </c>
      <c r="Q3279" s="14" t="s">
        <v>8321</v>
      </c>
      <c r="R3279" s="14" t="s">
        <v>8322</v>
      </c>
      <c r="S3279">
        <v>100</v>
      </c>
      <c r="T3279" t="b">
        <v>1</v>
      </c>
      <c r="U3279" t="s">
        <v>8271</v>
      </c>
      <c r="V3279">
        <f t="shared" si="416"/>
        <v>100</v>
      </c>
      <c r="W3279" s="21" t="str">
        <f t="shared" si="417"/>
        <v xml:space="preserve"> </v>
      </c>
      <c r="X3279" s="21" t="str">
        <f t="shared" si="418"/>
        <v xml:space="preserve"> </v>
      </c>
    </row>
    <row r="3280" spans="1:24" ht="43.2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411"/>
        <v>42154.848414351851</v>
      </c>
      <c r="K3280">
        <v>1430425303</v>
      </c>
      <c r="L3280" s="10">
        <f t="shared" si="412"/>
        <v>42124.848414351851</v>
      </c>
      <c r="M3280" s="11">
        <f t="shared" si="413"/>
        <v>30</v>
      </c>
      <c r="N3280" t="b">
        <v>1</v>
      </c>
      <c r="O3280" s="9">
        <f t="shared" si="414"/>
        <v>1.034</v>
      </c>
      <c r="P3280" s="14">
        <f t="shared" si="415"/>
        <v>76.029411764705884</v>
      </c>
      <c r="Q3280" s="14" t="s">
        <v>8321</v>
      </c>
      <c r="R3280" s="14" t="s">
        <v>8322</v>
      </c>
      <c r="S3280">
        <v>34</v>
      </c>
      <c r="T3280" t="b">
        <v>1</v>
      </c>
      <c r="U3280" t="s">
        <v>8271</v>
      </c>
      <c r="V3280">
        <f t="shared" si="416"/>
        <v>34</v>
      </c>
      <c r="W3280" s="21" t="str">
        <f t="shared" si="417"/>
        <v xml:space="preserve"> </v>
      </c>
      <c r="X3280" s="21" t="str">
        <f t="shared" si="418"/>
        <v xml:space="preserve"> </v>
      </c>
    </row>
    <row r="3281" spans="1:24" ht="57.6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411"/>
        <v>42461.06086805556</v>
      </c>
      <c r="K3281">
        <v>1456885659</v>
      </c>
      <c r="L3281" s="10">
        <f t="shared" si="412"/>
        <v>42431.102534722217</v>
      </c>
      <c r="M3281" s="11">
        <f t="shared" si="413"/>
        <v>29.958333333343035</v>
      </c>
      <c r="N3281" t="b">
        <v>0</v>
      </c>
      <c r="O3281" s="9">
        <f t="shared" si="414"/>
        <v>1.1427586206896552</v>
      </c>
      <c r="P3281" s="14">
        <f t="shared" si="415"/>
        <v>105.2063492063492</v>
      </c>
      <c r="Q3281" s="14" t="s">
        <v>8321</v>
      </c>
      <c r="R3281" s="14" t="s">
        <v>8322</v>
      </c>
      <c r="S3281">
        <v>63</v>
      </c>
      <c r="T3281" t="b">
        <v>1</v>
      </c>
      <c r="U3281" t="s">
        <v>8271</v>
      </c>
      <c r="V3281">
        <f t="shared" si="416"/>
        <v>63</v>
      </c>
      <c r="W3281" s="21" t="str">
        <f t="shared" si="417"/>
        <v xml:space="preserve"> </v>
      </c>
      <c r="X3281" s="21" t="str">
        <f t="shared" si="418"/>
        <v xml:space="preserve"> </v>
      </c>
    </row>
    <row r="3282" spans="1:24" ht="43.2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411"/>
        <v>42156.208333333328</v>
      </c>
      <c r="K3282">
        <v>1430158198</v>
      </c>
      <c r="L3282" s="10">
        <f t="shared" si="412"/>
        <v>42121.756921296299</v>
      </c>
      <c r="M3282" s="11">
        <f t="shared" si="413"/>
        <v>34.451412037029513</v>
      </c>
      <c r="N3282" t="b">
        <v>0</v>
      </c>
      <c r="O3282" s="9">
        <f t="shared" si="414"/>
        <v>1.03</v>
      </c>
      <c r="P3282" s="14">
        <f t="shared" si="415"/>
        <v>68.666666666666671</v>
      </c>
      <c r="Q3282" s="14" t="s">
        <v>8321</v>
      </c>
      <c r="R3282" s="14" t="s">
        <v>8322</v>
      </c>
      <c r="S3282">
        <v>30</v>
      </c>
      <c r="T3282" t="b">
        <v>1</v>
      </c>
      <c r="U3282" t="s">
        <v>8271</v>
      </c>
      <c r="V3282">
        <f t="shared" si="416"/>
        <v>30</v>
      </c>
      <c r="W3282" s="21" t="str">
        <f t="shared" si="417"/>
        <v xml:space="preserve"> </v>
      </c>
      <c r="X3282" s="21" t="str">
        <f t="shared" si="418"/>
        <v xml:space="preserve"> </v>
      </c>
    </row>
    <row r="3283" spans="1:24" ht="28.8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411"/>
        <v>42249.019733796296</v>
      </c>
      <c r="K3283">
        <v>1438561705</v>
      </c>
      <c r="L3283" s="10">
        <f t="shared" si="412"/>
        <v>42219.019733796296</v>
      </c>
      <c r="M3283" s="11">
        <f t="shared" si="413"/>
        <v>30</v>
      </c>
      <c r="N3283" t="b">
        <v>0</v>
      </c>
      <c r="O3283" s="9">
        <f t="shared" si="414"/>
        <v>1.216</v>
      </c>
      <c r="P3283" s="14">
        <f t="shared" si="415"/>
        <v>129.36170212765958</v>
      </c>
      <c r="Q3283" s="14" t="s">
        <v>8321</v>
      </c>
      <c r="R3283" s="14" t="s">
        <v>8322</v>
      </c>
      <c r="S3283">
        <v>47</v>
      </c>
      <c r="T3283" t="b">
        <v>1</v>
      </c>
      <c r="U3283" t="s">
        <v>8271</v>
      </c>
      <c r="V3283">
        <f t="shared" si="416"/>
        <v>47</v>
      </c>
      <c r="W3283" s="21" t="str">
        <f t="shared" si="417"/>
        <v xml:space="preserve"> </v>
      </c>
      <c r="X3283" s="21" t="str">
        <f t="shared" si="418"/>
        <v xml:space="preserve"> </v>
      </c>
    </row>
    <row r="3284" spans="1:24" ht="43.2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411"/>
        <v>42489.19430555556</v>
      </c>
      <c r="K3284">
        <v>1458103188</v>
      </c>
      <c r="L3284" s="10">
        <f t="shared" si="412"/>
        <v>42445.19430555556</v>
      </c>
      <c r="M3284" s="11">
        <f t="shared" si="413"/>
        <v>44</v>
      </c>
      <c r="N3284" t="b">
        <v>0</v>
      </c>
      <c r="O3284" s="9">
        <f t="shared" si="414"/>
        <v>1.026467741935484</v>
      </c>
      <c r="P3284" s="14">
        <f t="shared" si="415"/>
        <v>134.26371308016877</v>
      </c>
      <c r="Q3284" s="14" t="s">
        <v>8321</v>
      </c>
      <c r="R3284" s="14" t="s">
        <v>8322</v>
      </c>
      <c r="S3284">
        <v>237</v>
      </c>
      <c r="T3284" t="b">
        <v>1</v>
      </c>
      <c r="U3284" t="s">
        <v>8271</v>
      </c>
      <c r="V3284">
        <f t="shared" si="416"/>
        <v>237</v>
      </c>
      <c r="W3284" s="21" t="str">
        <f t="shared" si="417"/>
        <v xml:space="preserve"> </v>
      </c>
      <c r="X3284" s="21" t="str">
        <f t="shared" si="418"/>
        <v xml:space="preserve"> </v>
      </c>
    </row>
    <row r="3285" spans="1:24" ht="43.2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411"/>
        <v>42410.875</v>
      </c>
      <c r="K3285">
        <v>1452448298</v>
      </c>
      <c r="L3285" s="10">
        <f t="shared" si="412"/>
        <v>42379.74418981481</v>
      </c>
      <c r="M3285" s="11">
        <f t="shared" si="413"/>
        <v>31.130810185190057</v>
      </c>
      <c r="N3285" t="b">
        <v>0</v>
      </c>
      <c r="O3285" s="9">
        <f t="shared" si="414"/>
        <v>1.0475000000000001</v>
      </c>
      <c r="P3285" s="14">
        <f t="shared" si="415"/>
        <v>17.829787234042552</v>
      </c>
      <c r="Q3285" s="14" t="s">
        <v>8321</v>
      </c>
      <c r="R3285" s="14" t="s">
        <v>8322</v>
      </c>
      <c r="S3285">
        <v>47</v>
      </c>
      <c r="T3285" t="b">
        <v>1</v>
      </c>
      <c r="U3285" t="s">
        <v>8271</v>
      </c>
      <c r="V3285">
        <f t="shared" si="416"/>
        <v>47</v>
      </c>
      <c r="W3285" s="21" t="str">
        <f t="shared" si="417"/>
        <v xml:space="preserve"> </v>
      </c>
      <c r="X3285" s="21" t="str">
        <f t="shared" si="418"/>
        <v xml:space="preserve"> </v>
      </c>
    </row>
    <row r="3286" spans="1:24" ht="43.2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411"/>
        <v>42398.249305555553</v>
      </c>
      <c r="K3286">
        <v>1452546853</v>
      </c>
      <c r="L3286" s="10">
        <f t="shared" si="412"/>
        <v>42380.884872685187</v>
      </c>
      <c r="M3286" s="11">
        <f t="shared" si="413"/>
        <v>17.364432870366727</v>
      </c>
      <c r="N3286" t="b">
        <v>0</v>
      </c>
      <c r="O3286" s="9">
        <f t="shared" si="414"/>
        <v>1.016</v>
      </c>
      <c r="P3286" s="14">
        <f t="shared" si="415"/>
        <v>203.2</v>
      </c>
      <c r="Q3286" s="14" t="s">
        <v>8321</v>
      </c>
      <c r="R3286" s="14" t="s">
        <v>8322</v>
      </c>
      <c r="S3286">
        <v>15</v>
      </c>
      <c r="T3286" t="b">
        <v>1</v>
      </c>
      <c r="U3286" t="s">
        <v>8271</v>
      </c>
      <c r="V3286">
        <f t="shared" si="416"/>
        <v>15</v>
      </c>
      <c r="W3286" s="21" t="str">
        <f t="shared" si="417"/>
        <v xml:space="preserve"> </v>
      </c>
      <c r="X3286" s="21" t="str">
        <f t="shared" si="418"/>
        <v xml:space="preserve"> </v>
      </c>
    </row>
    <row r="3287" spans="1:24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411"/>
        <v>42794.208333333328</v>
      </c>
      <c r="K3287">
        <v>1485556626</v>
      </c>
      <c r="L3287" s="10">
        <f t="shared" si="412"/>
        <v>42762.942430555559</v>
      </c>
      <c r="M3287" s="11">
        <f t="shared" si="413"/>
        <v>31.265902777769952</v>
      </c>
      <c r="N3287" t="b">
        <v>0</v>
      </c>
      <c r="O3287" s="9">
        <f t="shared" si="414"/>
        <v>1.1210242048409682</v>
      </c>
      <c r="P3287" s="14">
        <f t="shared" si="415"/>
        <v>69.18518518518519</v>
      </c>
      <c r="Q3287" s="14" t="s">
        <v>8321</v>
      </c>
      <c r="R3287" s="14" t="s">
        <v>8322</v>
      </c>
      <c r="S3287">
        <v>81</v>
      </c>
      <c r="T3287" t="b">
        <v>1</v>
      </c>
      <c r="U3287" t="s">
        <v>8271</v>
      </c>
      <c r="V3287">
        <f t="shared" si="416"/>
        <v>81</v>
      </c>
      <c r="W3287" s="21" t="str">
        <f t="shared" si="417"/>
        <v xml:space="preserve"> </v>
      </c>
      <c r="X3287" s="21" t="str">
        <f t="shared" si="418"/>
        <v xml:space="preserve"> </v>
      </c>
    </row>
    <row r="3288" spans="1:24" ht="57.6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411"/>
        <v>42597.840069444443</v>
      </c>
      <c r="K3288">
        <v>1468699782</v>
      </c>
      <c r="L3288" s="10">
        <f t="shared" si="412"/>
        <v>42567.840069444443</v>
      </c>
      <c r="M3288" s="11">
        <f t="shared" si="413"/>
        <v>30</v>
      </c>
      <c r="N3288" t="b">
        <v>0</v>
      </c>
      <c r="O3288" s="9">
        <f t="shared" si="414"/>
        <v>1.0176666666666667</v>
      </c>
      <c r="P3288" s="14">
        <f t="shared" si="415"/>
        <v>125.12295081967213</v>
      </c>
      <c r="Q3288" s="14" t="s">
        <v>8321</v>
      </c>
      <c r="R3288" s="14" t="s">
        <v>8322</v>
      </c>
      <c r="S3288">
        <v>122</v>
      </c>
      <c r="T3288" t="b">
        <v>1</v>
      </c>
      <c r="U3288" t="s">
        <v>8271</v>
      </c>
      <c r="V3288">
        <f t="shared" si="416"/>
        <v>122</v>
      </c>
      <c r="W3288" s="21" t="str">
        <f t="shared" si="417"/>
        <v xml:space="preserve"> </v>
      </c>
      <c r="X3288" s="21" t="str">
        <f t="shared" si="418"/>
        <v xml:space="preserve"> </v>
      </c>
    </row>
    <row r="3289" spans="1:24" ht="28.8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411"/>
        <v>42336.750324074077</v>
      </c>
      <c r="K3289">
        <v>1446573628</v>
      </c>
      <c r="L3289" s="10">
        <f t="shared" si="412"/>
        <v>42311.750324074077</v>
      </c>
      <c r="M3289" s="11">
        <f t="shared" si="413"/>
        <v>25</v>
      </c>
      <c r="N3289" t="b">
        <v>0</v>
      </c>
      <c r="O3289" s="9">
        <f t="shared" si="414"/>
        <v>1</v>
      </c>
      <c r="P3289" s="14">
        <f t="shared" si="415"/>
        <v>73.529411764705884</v>
      </c>
      <c r="Q3289" s="14" t="s">
        <v>8321</v>
      </c>
      <c r="R3289" s="14" t="s">
        <v>8322</v>
      </c>
      <c r="S3289">
        <v>34</v>
      </c>
      <c r="T3289" t="b">
        <v>1</v>
      </c>
      <c r="U3289" t="s">
        <v>8271</v>
      </c>
      <c r="V3289">
        <f t="shared" si="416"/>
        <v>34</v>
      </c>
      <c r="W3289" s="21" t="str">
        <f t="shared" si="417"/>
        <v xml:space="preserve"> </v>
      </c>
      <c r="X3289" s="21" t="str">
        <f t="shared" si="418"/>
        <v xml:space="preserve"> </v>
      </c>
    </row>
    <row r="3290" spans="1:24" ht="43.2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411"/>
        <v>42541.958333333328</v>
      </c>
      <c r="K3290">
        <v>1463337315</v>
      </c>
      <c r="L3290" s="10">
        <f t="shared" si="412"/>
        <v>42505.774479166663</v>
      </c>
      <c r="M3290" s="11">
        <f t="shared" si="413"/>
        <v>36.183854166665697</v>
      </c>
      <c r="N3290" t="b">
        <v>0</v>
      </c>
      <c r="O3290" s="9">
        <f t="shared" si="414"/>
        <v>1.0026489999999999</v>
      </c>
      <c r="P3290" s="14">
        <f t="shared" si="415"/>
        <v>48.437149758454105</v>
      </c>
      <c r="Q3290" s="14" t="s">
        <v>8321</v>
      </c>
      <c r="R3290" s="14" t="s">
        <v>8322</v>
      </c>
      <c r="S3290">
        <v>207</v>
      </c>
      <c r="T3290" t="b">
        <v>1</v>
      </c>
      <c r="U3290" t="s">
        <v>8271</v>
      </c>
      <c r="V3290">
        <f t="shared" si="416"/>
        <v>207</v>
      </c>
      <c r="W3290" s="21" t="str">
        <f t="shared" si="417"/>
        <v xml:space="preserve"> </v>
      </c>
      <c r="X3290" s="21" t="str">
        <f t="shared" si="418"/>
        <v xml:space="preserve"> </v>
      </c>
    </row>
    <row r="3291" spans="1:24" ht="43.2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411"/>
        <v>42786.368078703701</v>
      </c>
      <c r="K3291">
        <v>1485161402</v>
      </c>
      <c r="L3291" s="10">
        <f t="shared" si="412"/>
        <v>42758.368078703701</v>
      </c>
      <c r="M3291" s="11">
        <f t="shared" si="413"/>
        <v>28</v>
      </c>
      <c r="N3291" t="b">
        <v>0</v>
      </c>
      <c r="O3291" s="9">
        <f t="shared" si="414"/>
        <v>1.3304200000000002</v>
      </c>
      <c r="P3291" s="14">
        <f t="shared" si="415"/>
        <v>26.608400000000003</v>
      </c>
      <c r="Q3291" s="14" t="s">
        <v>8321</v>
      </c>
      <c r="R3291" s="14" t="s">
        <v>8322</v>
      </c>
      <c r="S3291">
        <v>25</v>
      </c>
      <c r="T3291" t="b">
        <v>1</v>
      </c>
      <c r="U3291" t="s">
        <v>8271</v>
      </c>
      <c r="V3291">
        <f t="shared" si="416"/>
        <v>25</v>
      </c>
      <c r="W3291" s="21" t="str">
        <f t="shared" si="417"/>
        <v xml:space="preserve"> </v>
      </c>
      <c r="X3291" s="21" t="str">
        <f t="shared" si="418"/>
        <v xml:space="preserve"> </v>
      </c>
    </row>
    <row r="3292" spans="1:24" ht="72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411"/>
        <v>42805.51494212963</v>
      </c>
      <c r="K3292">
        <v>1486642891</v>
      </c>
      <c r="L3292" s="10">
        <f t="shared" si="412"/>
        <v>42775.51494212963</v>
      </c>
      <c r="M3292" s="11">
        <f t="shared" si="413"/>
        <v>30</v>
      </c>
      <c r="N3292" t="b">
        <v>0</v>
      </c>
      <c r="O3292" s="9">
        <f t="shared" si="414"/>
        <v>1.212</v>
      </c>
      <c r="P3292" s="14">
        <f t="shared" si="415"/>
        <v>33.666666666666664</v>
      </c>
      <c r="Q3292" s="14" t="s">
        <v>8321</v>
      </c>
      <c r="R3292" s="14" t="s">
        <v>8322</v>
      </c>
      <c r="S3292">
        <v>72</v>
      </c>
      <c r="T3292" t="b">
        <v>1</v>
      </c>
      <c r="U3292" t="s">
        <v>8271</v>
      </c>
      <c r="V3292">
        <f t="shared" si="416"/>
        <v>72</v>
      </c>
      <c r="W3292" s="21" t="str">
        <f t="shared" si="417"/>
        <v xml:space="preserve"> </v>
      </c>
      <c r="X3292" s="21" t="str">
        <f t="shared" si="418"/>
        <v xml:space="preserve"> </v>
      </c>
    </row>
    <row r="3293" spans="1:24" ht="57.6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411"/>
        <v>42264.165972222225</v>
      </c>
      <c r="K3293">
        <v>1439743900</v>
      </c>
      <c r="L3293" s="10">
        <f t="shared" si="412"/>
        <v>42232.702546296292</v>
      </c>
      <c r="M3293" s="11">
        <f t="shared" si="413"/>
        <v>31.463425925932825</v>
      </c>
      <c r="N3293" t="b">
        <v>0</v>
      </c>
      <c r="O3293" s="9">
        <f t="shared" si="414"/>
        <v>1.1399999999999999</v>
      </c>
      <c r="P3293" s="14">
        <f t="shared" si="415"/>
        <v>40.714285714285715</v>
      </c>
      <c r="Q3293" s="14" t="s">
        <v>8321</v>
      </c>
      <c r="R3293" s="14" t="s">
        <v>8322</v>
      </c>
      <c r="S3293">
        <v>14</v>
      </c>
      <c r="T3293" t="b">
        <v>1</v>
      </c>
      <c r="U3293" t="s">
        <v>8271</v>
      </c>
      <c r="V3293">
        <f t="shared" si="416"/>
        <v>14</v>
      </c>
      <c r="W3293" s="21" t="str">
        <f t="shared" si="417"/>
        <v xml:space="preserve"> </v>
      </c>
      <c r="X3293" s="21" t="str">
        <f t="shared" si="418"/>
        <v xml:space="preserve"> </v>
      </c>
    </row>
    <row r="3294" spans="1:24" ht="43.2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411"/>
        <v>42342.811898148153</v>
      </c>
      <c r="K3294">
        <v>1444069748</v>
      </c>
      <c r="L3294" s="10">
        <f t="shared" si="412"/>
        <v>42282.770231481481</v>
      </c>
      <c r="M3294" s="11">
        <f t="shared" si="413"/>
        <v>60.041666666671517</v>
      </c>
      <c r="N3294" t="b">
        <v>0</v>
      </c>
      <c r="O3294" s="9">
        <f t="shared" si="414"/>
        <v>2.8613861386138613</v>
      </c>
      <c r="P3294" s="14">
        <f t="shared" si="415"/>
        <v>19.266666666666666</v>
      </c>
      <c r="Q3294" s="14" t="s">
        <v>8321</v>
      </c>
      <c r="R3294" s="14" t="s">
        <v>8322</v>
      </c>
      <c r="S3294">
        <v>15</v>
      </c>
      <c r="T3294" t="b">
        <v>1</v>
      </c>
      <c r="U3294" t="s">
        <v>8271</v>
      </c>
      <c r="V3294">
        <f t="shared" si="416"/>
        <v>15</v>
      </c>
      <c r="W3294" s="21" t="str">
        <f t="shared" si="417"/>
        <v xml:space="preserve"> </v>
      </c>
      <c r="X3294" s="21" t="str">
        <f t="shared" si="418"/>
        <v xml:space="preserve"> </v>
      </c>
    </row>
    <row r="3295" spans="1:24" ht="57.6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411"/>
        <v>42798.425370370373</v>
      </c>
      <c r="K3295">
        <v>1486030352</v>
      </c>
      <c r="L3295" s="10">
        <f t="shared" si="412"/>
        <v>42768.425370370373</v>
      </c>
      <c r="M3295" s="11">
        <f t="shared" si="413"/>
        <v>30</v>
      </c>
      <c r="N3295" t="b">
        <v>0</v>
      </c>
      <c r="O3295" s="9">
        <f t="shared" si="414"/>
        <v>1.7044444444444444</v>
      </c>
      <c r="P3295" s="14">
        <f t="shared" si="415"/>
        <v>84.285714285714292</v>
      </c>
      <c r="Q3295" s="14" t="s">
        <v>8321</v>
      </c>
      <c r="R3295" s="14" t="s">
        <v>8322</v>
      </c>
      <c r="S3295">
        <v>91</v>
      </c>
      <c r="T3295" t="b">
        <v>1</v>
      </c>
      <c r="U3295" t="s">
        <v>8271</v>
      </c>
      <c r="V3295">
        <f t="shared" si="416"/>
        <v>91</v>
      </c>
      <c r="W3295" s="21" t="str">
        <f t="shared" si="417"/>
        <v xml:space="preserve"> </v>
      </c>
      <c r="X3295" s="21" t="str">
        <f t="shared" si="418"/>
        <v xml:space="preserve"> </v>
      </c>
    </row>
    <row r="3296" spans="1:24" ht="43.2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411"/>
        <v>42171.541134259256</v>
      </c>
      <c r="K3296">
        <v>1431867554</v>
      </c>
      <c r="L3296" s="10">
        <f t="shared" si="412"/>
        <v>42141.541134259256</v>
      </c>
      <c r="M3296" s="11">
        <f t="shared" si="413"/>
        <v>30</v>
      </c>
      <c r="N3296" t="b">
        <v>0</v>
      </c>
      <c r="O3296" s="9">
        <f t="shared" si="414"/>
        <v>1.1833333333333333</v>
      </c>
      <c r="P3296" s="14">
        <f t="shared" si="415"/>
        <v>29.583333333333332</v>
      </c>
      <c r="Q3296" s="14" t="s">
        <v>8321</v>
      </c>
      <c r="R3296" s="14" t="s">
        <v>8322</v>
      </c>
      <c r="S3296">
        <v>24</v>
      </c>
      <c r="T3296" t="b">
        <v>1</v>
      </c>
      <c r="U3296" t="s">
        <v>8271</v>
      </c>
      <c r="V3296">
        <f t="shared" si="416"/>
        <v>24</v>
      </c>
      <c r="W3296" s="21" t="str">
        <f t="shared" si="417"/>
        <v xml:space="preserve"> </v>
      </c>
      <c r="X3296" s="21" t="str">
        <f t="shared" si="418"/>
        <v xml:space="preserve"> </v>
      </c>
    </row>
    <row r="3297" spans="1:24" ht="43.2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411"/>
        <v>42639.442465277782</v>
      </c>
      <c r="K3297">
        <v>1472294229</v>
      </c>
      <c r="L3297" s="10">
        <f t="shared" si="412"/>
        <v>42609.442465277782</v>
      </c>
      <c r="M3297" s="11">
        <f t="shared" si="413"/>
        <v>30</v>
      </c>
      <c r="N3297" t="b">
        <v>0</v>
      </c>
      <c r="O3297" s="9">
        <f t="shared" si="414"/>
        <v>1.0285857142857142</v>
      </c>
      <c r="P3297" s="14">
        <f t="shared" si="415"/>
        <v>26.667037037037037</v>
      </c>
      <c r="Q3297" s="14" t="s">
        <v>8321</v>
      </c>
      <c r="R3297" s="14" t="s">
        <v>8322</v>
      </c>
      <c r="S3297">
        <v>27</v>
      </c>
      <c r="T3297" t="b">
        <v>1</v>
      </c>
      <c r="U3297" t="s">
        <v>8271</v>
      </c>
      <c r="V3297">
        <f t="shared" si="416"/>
        <v>27</v>
      </c>
      <c r="W3297" s="21" t="str">
        <f t="shared" si="417"/>
        <v xml:space="preserve"> </v>
      </c>
      <c r="X3297" s="21" t="str">
        <f t="shared" si="418"/>
        <v xml:space="preserve"> </v>
      </c>
    </row>
    <row r="3298" spans="1:24" ht="43.2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411"/>
        <v>42330.916666666672</v>
      </c>
      <c r="K3298">
        <v>1446401372</v>
      </c>
      <c r="L3298" s="10">
        <f t="shared" si="412"/>
        <v>42309.756620370375</v>
      </c>
      <c r="M3298" s="11">
        <f t="shared" si="413"/>
        <v>21.160046296296059</v>
      </c>
      <c r="N3298" t="b">
        <v>0</v>
      </c>
      <c r="O3298" s="9">
        <f t="shared" si="414"/>
        <v>1.4406666666666668</v>
      </c>
      <c r="P3298" s="14">
        <f t="shared" si="415"/>
        <v>45.978723404255319</v>
      </c>
      <c r="Q3298" s="14" t="s">
        <v>8321</v>
      </c>
      <c r="R3298" s="14" t="s">
        <v>8322</v>
      </c>
      <c r="S3298">
        <v>47</v>
      </c>
      <c r="T3298" t="b">
        <v>1</v>
      </c>
      <c r="U3298" t="s">
        <v>8271</v>
      </c>
      <c r="V3298">
        <f t="shared" si="416"/>
        <v>47</v>
      </c>
      <c r="W3298" s="21" t="str">
        <f t="shared" si="417"/>
        <v xml:space="preserve"> </v>
      </c>
      <c r="X3298" s="21" t="str">
        <f t="shared" si="418"/>
        <v xml:space="preserve"> </v>
      </c>
    </row>
    <row r="3299" spans="1:24" ht="43.2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411"/>
        <v>42212.957638888889</v>
      </c>
      <c r="K3299">
        <v>1436380256</v>
      </c>
      <c r="L3299" s="10">
        <f t="shared" si="412"/>
        <v>42193.771481481483</v>
      </c>
      <c r="M3299" s="11">
        <f t="shared" si="413"/>
        <v>19.186157407406427</v>
      </c>
      <c r="N3299" t="b">
        <v>0</v>
      </c>
      <c r="O3299" s="9">
        <f t="shared" si="414"/>
        <v>1.0007272727272727</v>
      </c>
      <c r="P3299" s="14">
        <f t="shared" si="415"/>
        <v>125.09090909090909</v>
      </c>
      <c r="Q3299" s="14" t="s">
        <v>8321</v>
      </c>
      <c r="R3299" s="14" t="s">
        <v>8322</v>
      </c>
      <c r="S3299">
        <v>44</v>
      </c>
      <c r="T3299" t="b">
        <v>1</v>
      </c>
      <c r="U3299" t="s">
        <v>8271</v>
      </c>
      <c r="V3299">
        <f t="shared" si="416"/>
        <v>44</v>
      </c>
      <c r="W3299" s="21" t="str">
        <f t="shared" si="417"/>
        <v xml:space="preserve"> </v>
      </c>
      <c r="X3299" s="21" t="str">
        <f t="shared" si="418"/>
        <v xml:space="preserve"> </v>
      </c>
    </row>
    <row r="3300" spans="1:24" ht="43.2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411"/>
        <v>42260</v>
      </c>
      <c r="K3300">
        <v>1440370768</v>
      </c>
      <c r="L3300" s="10">
        <f t="shared" si="412"/>
        <v>42239.957962962959</v>
      </c>
      <c r="M3300" s="11">
        <f t="shared" si="413"/>
        <v>20.042037037041155</v>
      </c>
      <c r="N3300" t="b">
        <v>0</v>
      </c>
      <c r="O3300" s="9">
        <f t="shared" si="414"/>
        <v>1.0173000000000001</v>
      </c>
      <c r="P3300" s="14">
        <f t="shared" si="415"/>
        <v>141.29166666666666</v>
      </c>
      <c r="Q3300" s="14" t="s">
        <v>8321</v>
      </c>
      <c r="R3300" s="14" t="s">
        <v>8322</v>
      </c>
      <c r="S3300">
        <v>72</v>
      </c>
      <c r="T3300" t="b">
        <v>1</v>
      </c>
      <c r="U3300" t="s">
        <v>8271</v>
      </c>
      <c r="V3300">
        <f t="shared" si="416"/>
        <v>72</v>
      </c>
      <c r="W3300" s="21" t="str">
        <f t="shared" si="417"/>
        <v xml:space="preserve"> </v>
      </c>
      <c r="X3300" s="21" t="str">
        <f t="shared" si="418"/>
        <v xml:space="preserve"> </v>
      </c>
    </row>
    <row r="3301" spans="1:24" ht="43.2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411"/>
        <v>42291.917395833334</v>
      </c>
      <c r="K3301">
        <v>1442268063</v>
      </c>
      <c r="L3301" s="10">
        <f t="shared" si="412"/>
        <v>42261.917395833334</v>
      </c>
      <c r="M3301" s="11">
        <f t="shared" si="413"/>
        <v>30</v>
      </c>
      <c r="N3301" t="b">
        <v>0</v>
      </c>
      <c r="O3301" s="9">
        <f t="shared" si="414"/>
        <v>1.1619999999999999</v>
      </c>
      <c r="P3301" s="14">
        <f t="shared" si="415"/>
        <v>55.333333333333336</v>
      </c>
      <c r="Q3301" s="14" t="s">
        <v>8321</v>
      </c>
      <c r="R3301" s="14" t="s">
        <v>8322</v>
      </c>
      <c r="S3301">
        <v>63</v>
      </c>
      <c r="T3301" t="b">
        <v>1</v>
      </c>
      <c r="U3301" t="s">
        <v>8271</v>
      </c>
      <c r="V3301">
        <f t="shared" si="416"/>
        <v>63</v>
      </c>
      <c r="W3301" s="21" t="str">
        <f t="shared" si="417"/>
        <v xml:space="preserve"> </v>
      </c>
      <c r="X3301" s="21" t="str">
        <f t="shared" si="418"/>
        <v xml:space="preserve"> </v>
      </c>
    </row>
    <row r="3302" spans="1:24" ht="43.2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411"/>
        <v>42123.743773148148</v>
      </c>
      <c r="K3302">
        <v>1428515462</v>
      </c>
      <c r="L3302" s="10">
        <f t="shared" si="412"/>
        <v>42102.743773148148</v>
      </c>
      <c r="M3302" s="11">
        <f t="shared" si="413"/>
        <v>21</v>
      </c>
      <c r="N3302" t="b">
        <v>0</v>
      </c>
      <c r="O3302" s="9">
        <f t="shared" si="414"/>
        <v>1.3616666666666666</v>
      </c>
      <c r="P3302" s="14">
        <f t="shared" si="415"/>
        <v>46.420454545454547</v>
      </c>
      <c r="Q3302" s="14" t="s">
        <v>8321</v>
      </c>
      <c r="R3302" s="14" t="s">
        <v>8322</v>
      </c>
      <c r="S3302">
        <v>88</v>
      </c>
      <c r="T3302" t="b">
        <v>1</v>
      </c>
      <c r="U3302" t="s">
        <v>8271</v>
      </c>
      <c r="V3302">
        <f t="shared" si="416"/>
        <v>88</v>
      </c>
      <c r="W3302" s="21" t="str">
        <f t="shared" si="417"/>
        <v xml:space="preserve"> </v>
      </c>
      <c r="X3302" s="21" t="str">
        <f t="shared" si="418"/>
        <v xml:space="preserve"> </v>
      </c>
    </row>
    <row r="3303" spans="1:24" ht="43.2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411"/>
        <v>42583.290972222225</v>
      </c>
      <c r="K3303">
        <v>1466185176</v>
      </c>
      <c r="L3303" s="10">
        <f t="shared" si="412"/>
        <v>42538.73583333334</v>
      </c>
      <c r="M3303" s="11">
        <f t="shared" si="413"/>
        <v>44.555138888885267</v>
      </c>
      <c r="N3303" t="b">
        <v>0</v>
      </c>
      <c r="O3303" s="9">
        <f t="shared" si="414"/>
        <v>1.3346666666666667</v>
      </c>
      <c r="P3303" s="14">
        <f t="shared" si="415"/>
        <v>57.2</v>
      </c>
      <c r="Q3303" s="14" t="s">
        <v>8321</v>
      </c>
      <c r="R3303" s="14" t="s">
        <v>8322</v>
      </c>
      <c r="S3303">
        <v>70</v>
      </c>
      <c r="T3303" t="b">
        <v>1</v>
      </c>
      <c r="U3303" t="s">
        <v>8271</v>
      </c>
      <c r="V3303">
        <f t="shared" si="416"/>
        <v>70</v>
      </c>
      <c r="W3303" s="21" t="str">
        <f t="shared" si="417"/>
        <v xml:space="preserve"> </v>
      </c>
      <c r="X3303" s="21" t="str">
        <f t="shared" si="418"/>
        <v xml:space="preserve"> </v>
      </c>
    </row>
    <row r="3304" spans="1:24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411"/>
        <v>42711.35157407407</v>
      </c>
      <c r="K3304">
        <v>1478507176</v>
      </c>
      <c r="L3304" s="10">
        <f t="shared" si="412"/>
        <v>42681.35157407407</v>
      </c>
      <c r="M3304" s="11">
        <f t="shared" si="413"/>
        <v>30</v>
      </c>
      <c r="N3304" t="b">
        <v>0</v>
      </c>
      <c r="O3304" s="9">
        <f t="shared" si="414"/>
        <v>1.0339285714285715</v>
      </c>
      <c r="P3304" s="14">
        <f t="shared" si="415"/>
        <v>173.7</v>
      </c>
      <c r="Q3304" s="14" t="s">
        <v>8321</v>
      </c>
      <c r="R3304" s="14" t="s">
        <v>8322</v>
      </c>
      <c r="S3304">
        <v>50</v>
      </c>
      <c r="T3304" t="b">
        <v>1</v>
      </c>
      <c r="U3304" t="s">
        <v>8271</v>
      </c>
      <c r="V3304">
        <f t="shared" si="416"/>
        <v>50</v>
      </c>
      <c r="W3304" s="21" t="str">
        <f t="shared" si="417"/>
        <v xml:space="preserve"> </v>
      </c>
      <c r="X3304" s="21" t="str">
        <f t="shared" si="418"/>
        <v xml:space="preserve"> </v>
      </c>
    </row>
    <row r="3305" spans="1:24" ht="43.2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411"/>
        <v>42091.609768518523</v>
      </c>
      <c r="K3305">
        <v>1424533084</v>
      </c>
      <c r="L3305" s="10">
        <f t="shared" si="412"/>
        <v>42056.65143518518</v>
      </c>
      <c r="M3305" s="11">
        <f t="shared" si="413"/>
        <v>34.958333333343035</v>
      </c>
      <c r="N3305" t="b">
        <v>0</v>
      </c>
      <c r="O3305" s="9">
        <f t="shared" si="414"/>
        <v>1.1588888888888889</v>
      </c>
      <c r="P3305" s="14">
        <f t="shared" si="415"/>
        <v>59.6</v>
      </c>
      <c r="Q3305" s="14" t="s">
        <v>8321</v>
      </c>
      <c r="R3305" s="14" t="s">
        <v>8322</v>
      </c>
      <c r="S3305">
        <v>35</v>
      </c>
      <c r="T3305" t="b">
        <v>1</v>
      </c>
      <c r="U3305" t="s">
        <v>8271</v>
      </c>
      <c r="V3305">
        <f t="shared" si="416"/>
        <v>35</v>
      </c>
      <c r="W3305" s="21" t="str">
        <f t="shared" si="417"/>
        <v xml:space="preserve"> </v>
      </c>
      <c r="X3305" s="21" t="str">
        <f t="shared" si="418"/>
        <v xml:space="preserve"> </v>
      </c>
    </row>
    <row r="3306" spans="1:24" ht="43.2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411"/>
        <v>42726.624444444446</v>
      </c>
      <c r="K3306">
        <v>1479826752</v>
      </c>
      <c r="L3306" s="10">
        <f t="shared" si="412"/>
        <v>42696.624444444446</v>
      </c>
      <c r="M3306" s="11">
        <f t="shared" si="413"/>
        <v>30</v>
      </c>
      <c r="N3306" t="b">
        <v>0</v>
      </c>
      <c r="O3306" s="9">
        <f t="shared" si="414"/>
        <v>1.0451666666666666</v>
      </c>
      <c r="P3306" s="14">
        <f t="shared" si="415"/>
        <v>89.585714285714289</v>
      </c>
      <c r="Q3306" s="14" t="s">
        <v>8321</v>
      </c>
      <c r="R3306" s="14" t="s">
        <v>8322</v>
      </c>
      <c r="S3306">
        <v>175</v>
      </c>
      <c r="T3306" t="b">
        <v>1</v>
      </c>
      <c r="U3306" t="s">
        <v>8271</v>
      </c>
      <c r="V3306">
        <f t="shared" si="416"/>
        <v>175</v>
      </c>
      <c r="W3306" s="21" t="str">
        <f t="shared" si="417"/>
        <v xml:space="preserve"> </v>
      </c>
      <c r="X3306" s="21" t="str">
        <f t="shared" si="418"/>
        <v xml:space="preserve"> </v>
      </c>
    </row>
    <row r="3307" spans="1:24" ht="43.2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411"/>
        <v>42216.855879629627</v>
      </c>
      <c r="K3307">
        <v>1435782748</v>
      </c>
      <c r="L3307" s="10">
        <f t="shared" si="412"/>
        <v>42186.855879629627</v>
      </c>
      <c r="M3307" s="11">
        <f t="shared" si="413"/>
        <v>30</v>
      </c>
      <c r="N3307" t="b">
        <v>0</v>
      </c>
      <c r="O3307" s="9">
        <f t="shared" si="414"/>
        <v>1.0202500000000001</v>
      </c>
      <c r="P3307" s="14">
        <f t="shared" si="415"/>
        <v>204.05</v>
      </c>
      <c r="Q3307" s="14" t="s">
        <v>8321</v>
      </c>
      <c r="R3307" s="14" t="s">
        <v>8322</v>
      </c>
      <c r="S3307">
        <v>20</v>
      </c>
      <c r="T3307" t="b">
        <v>1</v>
      </c>
      <c r="U3307" t="s">
        <v>8271</v>
      </c>
      <c r="V3307">
        <f t="shared" si="416"/>
        <v>20</v>
      </c>
      <c r="W3307" s="21" t="str">
        <f t="shared" si="417"/>
        <v xml:space="preserve"> </v>
      </c>
      <c r="X3307" s="21" t="str">
        <f t="shared" si="418"/>
        <v xml:space="preserve"> </v>
      </c>
    </row>
    <row r="3308" spans="1:24" ht="57.6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411"/>
        <v>42531.125</v>
      </c>
      <c r="K3308">
        <v>1462252542</v>
      </c>
      <c r="L3308" s="10">
        <f t="shared" si="412"/>
        <v>42493.219236111108</v>
      </c>
      <c r="M3308" s="11">
        <f t="shared" si="413"/>
        <v>37.90576388889167</v>
      </c>
      <c r="N3308" t="b">
        <v>0</v>
      </c>
      <c r="O3308" s="9">
        <f t="shared" si="414"/>
        <v>1.7533333333333334</v>
      </c>
      <c r="P3308" s="14">
        <f t="shared" si="415"/>
        <v>48.703703703703702</v>
      </c>
      <c r="Q3308" s="14" t="s">
        <v>8321</v>
      </c>
      <c r="R3308" s="14" t="s">
        <v>8322</v>
      </c>
      <c r="S3308">
        <v>54</v>
      </c>
      <c r="T3308" t="b">
        <v>1</v>
      </c>
      <c r="U3308" t="s">
        <v>8271</v>
      </c>
      <c r="V3308">
        <f t="shared" si="416"/>
        <v>54</v>
      </c>
      <c r="W3308" s="21" t="str">
        <f t="shared" si="417"/>
        <v xml:space="preserve"> </v>
      </c>
      <c r="X3308" s="21" t="str">
        <f t="shared" si="418"/>
        <v xml:space="preserve"> </v>
      </c>
    </row>
    <row r="3309" spans="1:24" ht="43.2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411"/>
        <v>42505.057164351849</v>
      </c>
      <c r="K3309">
        <v>1460683339</v>
      </c>
      <c r="L3309" s="10">
        <f t="shared" si="412"/>
        <v>42475.057164351849</v>
      </c>
      <c r="M3309" s="11">
        <f t="shared" si="413"/>
        <v>30</v>
      </c>
      <c r="N3309" t="b">
        <v>0</v>
      </c>
      <c r="O3309" s="9">
        <f t="shared" si="414"/>
        <v>1.0668</v>
      </c>
      <c r="P3309" s="14">
        <f t="shared" si="415"/>
        <v>53.339999999999996</v>
      </c>
      <c r="Q3309" s="14" t="s">
        <v>8321</v>
      </c>
      <c r="R3309" s="14" t="s">
        <v>8322</v>
      </c>
      <c r="S3309">
        <v>20</v>
      </c>
      <c r="T3309" t="b">
        <v>1</v>
      </c>
      <c r="U3309" t="s">
        <v>8271</v>
      </c>
      <c r="V3309">
        <f t="shared" si="416"/>
        <v>20</v>
      </c>
      <c r="W3309" s="21" t="str">
        <f t="shared" si="417"/>
        <v xml:space="preserve"> </v>
      </c>
      <c r="X3309" s="21" t="str">
        <f t="shared" si="418"/>
        <v xml:space="preserve"> </v>
      </c>
    </row>
    <row r="3310" spans="1:24" ht="43.2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411"/>
        <v>42473.876909722225</v>
      </c>
      <c r="K3310">
        <v>1458766965</v>
      </c>
      <c r="L3310" s="10">
        <f t="shared" si="412"/>
        <v>42452.876909722225</v>
      </c>
      <c r="M3310" s="11">
        <f t="shared" si="413"/>
        <v>21</v>
      </c>
      <c r="N3310" t="b">
        <v>0</v>
      </c>
      <c r="O3310" s="9">
        <f t="shared" si="414"/>
        <v>1.2228571428571429</v>
      </c>
      <c r="P3310" s="14">
        <f t="shared" si="415"/>
        <v>75.087719298245617</v>
      </c>
      <c r="Q3310" s="14" t="s">
        <v>8321</v>
      </c>
      <c r="R3310" s="14" t="s">
        <v>8322</v>
      </c>
      <c r="S3310">
        <v>57</v>
      </c>
      <c r="T3310" t="b">
        <v>1</v>
      </c>
      <c r="U3310" t="s">
        <v>8271</v>
      </c>
      <c r="V3310">
        <f t="shared" si="416"/>
        <v>57</v>
      </c>
      <c r="W3310" s="21" t="str">
        <f t="shared" si="417"/>
        <v xml:space="preserve"> </v>
      </c>
      <c r="X3310" s="21" t="str">
        <f t="shared" si="418"/>
        <v xml:space="preserve"> </v>
      </c>
    </row>
    <row r="3311" spans="1:24" ht="28.8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411"/>
        <v>42659.650208333333</v>
      </c>
      <c r="K3311">
        <v>1473953778</v>
      </c>
      <c r="L3311" s="10">
        <f t="shared" si="412"/>
        <v>42628.650208333333</v>
      </c>
      <c r="M3311" s="11">
        <f t="shared" si="413"/>
        <v>31</v>
      </c>
      <c r="N3311" t="b">
        <v>0</v>
      </c>
      <c r="O3311" s="9">
        <f t="shared" si="414"/>
        <v>1.5942857142857143</v>
      </c>
      <c r="P3311" s="14">
        <f t="shared" si="415"/>
        <v>18</v>
      </c>
      <c r="Q3311" s="14" t="s">
        <v>8321</v>
      </c>
      <c r="R3311" s="14" t="s">
        <v>8322</v>
      </c>
      <c r="S3311">
        <v>31</v>
      </c>
      <c r="T3311" t="b">
        <v>1</v>
      </c>
      <c r="U3311" t="s">
        <v>8271</v>
      </c>
      <c r="V3311">
        <f t="shared" si="416"/>
        <v>31</v>
      </c>
      <c r="W3311" s="21" t="str">
        <f t="shared" si="417"/>
        <v xml:space="preserve"> </v>
      </c>
      <c r="X3311" s="21" t="str">
        <f t="shared" si="418"/>
        <v xml:space="preserve"> </v>
      </c>
    </row>
    <row r="3312" spans="1:24" ht="28.8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411"/>
        <v>42283.928530092591</v>
      </c>
      <c r="K3312">
        <v>1441577825</v>
      </c>
      <c r="L3312" s="10">
        <f t="shared" si="412"/>
        <v>42253.928530092591</v>
      </c>
      <c r="M3312" s="11">
        <f t="shared" si="413"/>
        <v>30</v>
      </c>
      <c r="N3312" t="b">
        <v>0</v>
      </c>
      <c r="O3312" s="9">
        <f t="shared" si="414"/>
        <v>1.0007692307692309</v>
      </c>
      <c r="P3312" s="14">
        <f t="shared" si="415"/>
        <v>209.83870967741936</v>
      </c>
      <c r="Q3312" s="14" t="s">
        <v>8321</v>
      </c>
      <c r="R3312" s="14" t="s">
        <v>8322</v>
      </c>
      <c r="S3312">
        <v>31</v>
      </c>
      <c r="T3312" t="b">
        <v>1</v>
      </c>
      <c r="U3312" t="s">
        <v>8271</v>
      </c>
      <c r="V3312">
        <f t="shared" si="416"/>
        <v>31</v>
      </c>
      <c r="W3312" s="21" t="str">
        <f t="shared" si="417"/>
        <v xml:space="preserve"> </v>
      </c>
      <c r="X3312" s="21" t="str">
        <f t="shared" si="418"/>
        <v xml:space="preserve"> </v>
      </c>
    </row>
    <row r="3313" spans="1:24" ht="43.2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411"/>
        <v>42294.29178240741</v>
      </c>
      <c r="K3313">
        <v>1442473210</v>
      </c>
      <c r="L3313" s="10">
        <f t="shared" si="412"/>
        <v>42264.29178240741</v>
      </c>
      <c r="M3313" s="11">
        <f t="shared" si="413"/>
        <v>30</v>
      </c>
      <c r="N3313" t="b">
        <v>0</v>
      </c>
      <c r="O3313" s="9">
        <f t="shared" si="414"/>
        <v>1.0984</v>
      </c>
      <c r="P3313" s="14">
        <f t="shared" si="415"/>
        <v>61.022222222222226</v>
      </c>
      <c r="Q3313" s="14" t="s">
        <v>8321</v>
      </c>
      <c r="R3313" s="14" t="s">
        <v>8322</v>
      </c>
      <c r="S3313">
        <v>45</v>
      </c>
      <c r="T3313" t="b">
        <v>1</v>
      </c>
      <c r="U3313" t="s">
        <v>8271</v>
      </c>
      <c r="V3313">
        <f t="shared" si="416"/>
        <v>45</v>
      </c>
      <c r="W3313" s="21" t="str">
        <f t="shared" si="417"/>
        <v xml:space="preserve"> </v>
      </c>
      <c r="X3313" s="21" t="str">
        <f t="shared" si="418"/>
        <v xml:space="preserve"> </v>
      </c>
    </row>
    <row r="3314" spans="1:24" ht="43.2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411"/>
        <v>42685.916666666672</v>
      </c>
      <c r="K3314">
        <v>1477077946</v>
      </c>
      <c r="L3314" s="10">
        <f t="shared" si="412"/>
        <v>42664.809560185182</v>
      </c>
      <c r="M3314" s="11">
        <f t="shared" si="413"/>
        <v>21.107106481489609</v>
      </c>
      <c r="N3314" t="b">
        <v>0</v>
      </c>
      <c r="O3314" s="9">
        <f t="shared" si="414"/>
        <v>1.0004</v>
      </c>
      <c r="P3314" s="14">
        <f t="shared" si="415"/>
        <v>61</v>
      </c>
      <c r="Q3314" s="14" t="s">
        <v>8321</v>
      </c>
      <c r="R3314" s="14" t="s">
        <v>8322</v>
      </c>
      <c r="S3314">
        <v>41</v>
      </c>
      <c r="T3314" t="b">
        <v>1</v>
      </c>
      <c r="U3314" t="s">
        <v>8271</v>
      </c>
      <c r="V3314">
        <f t="shared" si="416"/>
        <v>41</v>
      </c>
      <c r="W3314" s="21" t="str">
        <f t="shared" si="417"/>
        <v xml:space="preserve"> </v>
      </c>
      <c r="X3314" s="21" t="str">
        <f t="shared" si="418"/>
        <v xml:space="preserve"> </v>
      </c>
    </row>
    <row r="3315" spans="1:24" ht="43.2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411"/>
        <v>42396.041666666672</v>
      </c>
      <c r="K3315">
        <v>1452664317</v>
      </c>
      <c r="L3315" s="10">
        <f t="shared" si="412"/>
        <v>42382.244409722218</v>
      </c>
      <c r="M3315" s="11">
        <f t="shared" si="413"/>
        <v>13.797256944453693</v>
      </c>
      <c r="N3315" t="b">
        <v>0</v>
      </c>
      <c r="O3315" s="9">
        <f t="shared" si="414"/>
        <v>1.1605000000000001</v>
      </c>
      <c r="P3315" s="14">
        <f t="shared" si="415"/>
        <v>80.034482758620683</v>
      </c>
      <c r="Q3315" s="14" t="s">
        <v>8321</v>
      </c>
      <c r="R3315" s="14" t="s">
        <v>8322</v>
      </c>
      <c r="S3315">
        <v>29</v>
      </c>
      <c r="T3315" t="b">
        <v>1</v>
      </c>
      <c r="U3315" t="s">
        <v>8271</v>
      </c>
      <c r="V3315">
        <f t="shared" si="416"/>
        <v>29</v>
      </c>
      <c r="W3315" s="21" t="str">
        <f t="shared" si="417"/>
        <v xml:space="preserve"> </v>
      </c>
      <c r="X3315" s="21" t="str">
        <f t="shared" si="418"/>
        <v xml:space="preserve"> </v>
      </c>
    </row>
    <row r="3316" spans="1:24" ht="43.2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411"/>
        <v>42132.836805555555</v>
      </c>
      <c r="K3316">
        <v>1428733511</v>
      </c>
      <c r="L3316" s="10">
        <f t="shared" si="412"/>
        <v>42105.267488425925</v>
      </c>
      <c r="M3316" s="11">
        <f t="shared" si="413"/>
        <v>27.569317129629781</v>
      </c>
      <c r="N3316" t="b">
        <v>0</v>
      </c>
      <c r="O3316" s="9">
        <f t="shared" si="414"/>
        <v>2.1074999999999999</v>
      </c>
      <c r="P3316" s="14">
        <f t="shared" si="415"/>
        <v>29.068965517241381</v>
      </c>
      <c r="Q3316" s="14" t="s">
        <v>8321</v>
      </c>
      <c r="R3316" s="14" t="s">
        <v>8322</v>
      </c>
      <c r="S3316">
        <v>58</v>
      </c>
      <c r="T3316" t="b">
        <v>1</v>
      </c>
      <c r="U3316" t="s">
        <v>8271</v>
      </c>
      <c r="V3316">
        <f t="shared" si="416"/>
        <v>58</v>
      </c>
      <c r="W3316" s="21" t="str">
        <f t="shared" si="417"/>
        <v xml:space="preserve"> </v>
      </c>
      <c r="X3316" s="21" t="str">
        <f t="shared" si="418"/>
        <v xml:space="preserve"> </v>
      </c>
    </row>
    <row r="3317" spans="1:24" ht="43.2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411"/>
        <v>42496.303715277783</v>
      </c>
      <c r="K3317">
        <v>1459927041</v>
      </c>
      <c r="L3317" s="10">
        <f t="shared" si="412"/>
        <v>42466.303715277783</v>
      </c>
      <c r="M3317" s="11">
        <f t="shared" si="413"/>
        <v>30</v>
      </c>
      <c r="N3317" t="b">
        <v>0</v>
      </c>
      <c r="O3317" s="9">
        <f t="shared" si="414"/>
        <v>1.1000000000000001</v>
      </c>
      <c r="P3317" s="14">
        <f t="shared" si="415"/>
        <v>49.438202247191015</v>
      </c>
      <c r="Q3317" s="14" t="s">
        <v>8321</v>
      </c>
      <c r="R3317" s="14" t="s">
        <v>8322</v>
      </c>
      <c r="S3317">
        <v>89</v>
      </c>
      <c r="T3317" t="b">
        <v>1</v>
      </c>
      <c r="U3317" t="s">
        <v>8271</v>
      </c>
      <c r="V3317">
        <f t="shared" si="416"/>
        <v>89</v>
      </c>
      <c r="W3317" s="21" t="str">
        <f t="shared" si="417"/>
        <v xml:space="preserve"> </v>
      </c>
      <c r="X3317" s="21" t="str">
        <f t="shared" si="418"/>
        <v xml:space="preserve"> </v>
      </c>
    </row>
    <row r="3318" spans="1:24" ht="72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411"/>
        <v>41859.57916666667</v>
      </c>
      <c r="K3318">
        <v>1404680075</v>
      </c>
      <c r="L3318" s="10">
        <f t="shared" si="412"/>
        <v>41826.871238425927</v>
      </c>
      <c r="M3318" s="11">
        <f t="shared" si="413"/>
        <v>32.707928240743058</v>
      </c>
      <c r="N3318" t="b">
        <v>0</v>
      </c>
      <c r="O3318" s="9">
        <f t="shared" si="414"/>
        <v>1.0008673425918038</v>
      </c>
      <c r="P3318" s="14">
        <f t="shared" si="415"/>
        <v>93.977440000000001</v>
      </c>
      <c r="Q3318" s="14" t="s">
        <v>8321</v>
      </c>
      <c r="R3318" s="14" t="s">
        <v>8322</v>
      </c>
      <c r="S3318">
        <v>125</v>
      </c>
      <c r="T3318" t="b">
        <v>1</v>
      </c>
      <c r="U3318" t="s">
        <v>8271</v>
      </c>
      <c r="V3318">
        <f t="shared" si="416"/>
        <v>125</v>
      </c>
      <c r="W3318" s="21" t="str">
        <f t="shared" si="417"/>
        <v xml:space="preserve"> </v>
      </c>
      <c r="X3318" s="21" t="str">
        <f t="shared" si="418"/>
        <v xml:space="preserve"> </v>
      </c>
    </row>
    <row r="3319" spans="1:24" ht="43.2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411"/>
        <v>42529.039629629624</v>
      </c>
      <c r="K3319">
        <v>1462755424</v>
      </c>
      <c r="L3319" s="10">
        <f t="shared" si="412"/>
        <v>42499.039629629624</v>
      </c>
      <c r="M3319" s="11">
        <f t="shared" si="413"/>
        <v>30</v>
      </c>
      <c r="N3319" t="b">
        <v>0</v>
      </c>
      <c r="O3319" s="9">
        <f t="shared" si="414"/>
        <v>1.0619047619047619</v>
      </c>
      <c r="P3319" s="14">
        <f t="shared" si="415"/>
        <v>61.944444444444443</v>
      </c>
      <c r="Q3319" s="14" t="s">
        <v>8321</v>
      </c>
      <c r="R3319" s="14" t="s">
        <v>8322</v>
      </c>
      <c r="S3319">
        <v>18</v>
      </c>
      <c r="T3319" t="b">
        <v>1</v>
      </c>
      <c r="U3319" t="s">
        <v>8271</v>
      </c>
      <c r="V3319">
        <f t="shared" si="416"/>
        <v>18</v>
      </c>
      <c r="W3319" s="21" t="str">
        <f t="shared" si="417"/>
        <v xml:space="preserve"> </v>
      </c>
      <c r="X3319" s="21" t="str">
        <f t="shared" si="418"/>
        <v xml:space="preserve"> </v>
      </c>
    </row>
    <row r="3320" spans="1:24" ht="28.8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411"/>
        <v>42471.104166666672</v>
      </c>
      <c r="K3320">
        <v>1456902893</v>
      </c>
      <c r="L3320" s="10">
        <f t="shared" si="412"/>
        <v>42431.302002314813</v>
      </c>
      <c r="M3320" s="11">
        <f t="shared" si="413"/>
        <v>39.802164351858664</v>
      </c>
      <c r="N3320" t="b">
        <v>0</v>
      </c>
      <c r="O3320" s="9">
        <f t="shared" si="414"/>
        <v>1.256</v>
      </c>
      <c r="P3320" s="14">
        <f t="shared" si="415"/>
        <v>78.5</v>
      </c>
      <c r="Q3320" s="14" t="s">
        <v>8321</v>
      </c>
      <c r="R3320" s="14" t="s">
        <v>8322</v>
      </c>
      <c r="S3320">
        <v>32</v>
      </c>
      <c r="T3320" t="b">
        <v>1</v>
      </c>
      <c r="U3320" t="s">
        <v>8271</v>
      </c>
      <c r="V3320">
        <f t="shared" si="416"/>
        <v>32</v>
      </c>
      <c r="W3320" s="21" t="str">
        <f t="shared" si="417"/>
        <v xml:space="preserve"> </v>
      </c>
      <c r="X3320" s="21" t="str">
        <f t="shared" si="418"/>
        <v xml:space="preserve"> </v>
      </c>
    </row>
    <row r="3321" spans="1:24" ht="43.2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411"/>
        <v>42035.585486111115</v>
      </c>
      <c r="K3321">
        <v>1418824986</v>
      </c>
      <c r="L3321" s="10">
        <f t="shared" si="412"/>
        <v>41990.585486111115</v>
      </c>
      <c r="M3321" s="11">
        <f t="shared" si="413"/>
        <v>45</v>
      </c>
      <c r="N3321" t="b">
        <v>0</v>
      </c>
      <c r="O3321" s="9">
        <f t="shared" si="414"/>
        <v>1.08</v>
      </c>
      <c r="P3321" s="14">
        <f t="shared" si="415"/>
        <v>33.75</v>
      </c>
      <c r="Q3321" s="14" t="s">
        <v>8321</v>
      </c>
      <c r="R3321" s="14" t="s">
        <v>8322</v>
      </c>
      <c r="S3321">
        <v>16</v>
      </c>
      <c r="T3321" t="b">
        <v>1</v>
      </c>
      <c r="U3321" t="s">
        <v>8271</v>
      </c>
      <c r="V3321">
        <f t="shared" si="416"/>
        <v>16</v>
      </c>
      <c r="W3321" s="21" t="str">
        <f t="shared" si="417"/>
        <v xml:space="preserve"> </v>
      </c>
      <c r="X3321" s="21" t="str">
        <f t="shared" si="418"/>
        <v xml:space="preserve"> </v>
      </c>
    </row>
    <row r="3322" spans="1:24" ht="43.2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411"/>
        <v>42543.045798611114</v>
      </c>
      <c r="K3322">
        <v>1463965557</v>
      </c>
      <c r="L3322" s="10">
        <f t="shared" si="412"/>
        <v>42513.045798611114</v>
      </c>
      <c r="M3322" s="11">
        <f t="shared" si="413"/>
        <v>30</v>
      </c>
      <c r="N3322" t="b">
        <v>0</v>
      </c>
      <c r="O3322" s="9">
        <f t="shared" si="414"/>
        <v>1.01</v>
      </c>
      <c r="P3322" s="14">
        <f t="shared" si="415"/>
        <v>66.44736842105263</v>
      </c>
      <c r="Q3322" s="14" t="s">
        <v>8321</v>
      </c>
      <c r="R3322" s="14" t="s">
        <v>8322</v>
      </c>
      <c r="S3322">
        <v>38</v>
      </c>
      <c r="T3322" t="b">
        <v>1</v>
      </c>
      <c r="U3322" t="s">
        <v>8271</v>
      </c>
      <c r="V3322">
        <f t="shared" si="416"/>
        <v>38</v>
      </c>
      <c r="W3322" s="21" t="str">
        <f t="shared" si="417"/>
        <v xml:space="preserve"> </v>
      </c>
      <c r="X3322" s="21" t="str">
        <f t="shared" si="418"/>
        <v xml:space="preserve"> </v>
      </c>
    </row>
    <row r="3323" spans="1:24" ht="57.6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411"/>
        <v>41928.165972222225</v>
      </c>
      <c r="K3323">
        <v>1412216665</v>
      </c>
      <c r="L3323" s="10">
        <f t="shared" si="412"/>
        <v>41914.100289351853</v>
      </c>
      <c r="M3323" s="11">
        <f t="shared" si="413"/>
        <v>14.065682870372257</v>
      </c>
      <c r="N3323" t="b">
        <v>0</v>
      </c>
      <c r="O3323" s="9">
        <f t="shared" si="414"/>
        <v>1.0740000000000001</v>
      </c>
      <c r="P3323" s="14">
        <f t="shared" si="415"/>
        <v>35.799999999999997</v>
      </c>
      <c r="Q3323" s="14" t="s">
        <v>8321</v>
      </c>
      <c r="R3323" s="14" t="s">
        <v>8322</v>
      </c>
      <c r="S3323">
        <v>15</v>
      </c>
      <c r="T3323" t="b">
        <v>1</v>
      </c>
      <c r="U3323" t="s">
        <v>8271</v>
      </c>
      <c r="V3323">
        <f t="shared" si="416"/>
        <v>15</v>
      </c>
      <c r="W3323" s="21" t="str">
        <f t="shared" si="417"/>
        <v xml:space="preserve"> </v>
      </c>
      <c r="X3323" s="21" t="str">
        <f t="shared" si="418"/>
        <v xml:space="preserve"> </v>
      </c>
    </row>
    <row r="3324" spans="1:24" ht="43.2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411"/>
        <v>42543.163194444445</v>
      </c>
      <c r="K3324">
        <v>1464653696</v>
      </c>
      <c r="L3324" s="10">
        <f t="shared" si="412"/>
        <v>42521.010370370372</v>
      </c>
      <c r="M3324" s="11">
        <f t="shared" si="413"/>
        <v>22.152824074073578</v>
      </c>
      <c r="N3324" t="b">
        <v>0</v>
      </c>
      <c r="O3324" s="9">
        <f t="shared" si="414"/>
        <v>1.0151515151515151</v>
      </c>
      <c r="P3324" s="14">
        <f t="shared" si="415"/>
        <v>145.65217391304347</v>
      </c>
      <c r="Q3324" s="14" t="s">
        <v>8321</v>
      </c>
      <c r="R3324" s="14" t="s">
        <v>8322</v>
      </c>
      <c r="S3324">
        <v>23</v>
      </c>
      <c r="T3324" t="b">
        <v>1</v>
      </c>
      <c r="U3324" t="s">
        <v>8271</v>
      </c>
      <c r="V3324">
        <f t="shared" si="416"/>
        <v>23</v>
      </c>
      <c r="W3324" s="21" t="str">
        <f t="shared" si="417"/>
        <v xml:space="preserve"> </v>
      </c>
      <c r="X3324" s="21" t="str">
        <f t="shared" si="418"/>
        <v xml:space="preserve"> </v>
      </c>
    </row>
    <row r="3325" spans="1:24" ht="43.2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411"/>
        <v>42638.36583333333</v>
      </c>
      <c r="K3325">
        <v>1472201208</v>
      </c>
      <c r="L3325" s="10">
        <f t="shared" si="412"/>
        <v>42608.36583333333</v>
      </c>
      <c r="M3325" s="11">
        <f t="shared" si="413"/>
        <v>30</v>
      </c>
      <c r="N3325" t="b">
        <v>0</v>
      </c>
      <c r="O3325" s="9">
        <f t="shared" si="414"/>
        <v>1.2589999999999999</v>
      </c>
      <c r="P3325" s="14">
        <f t="shared" si="415"/>
        <v>25.693877551020407</v>
      </c>
      <c r="Q3325" s="14" t="s">
        <v>8321</v>
      </c>
      <c r="R3325" s="14" t="s">
        <v>8322</v>
      </c>
      <c r="S3325">
        <v>49</v>
      </c>
      <c r="T3325" t="b">
        <v>1</v>
      </c>
      <c r="U3325" t="s">
        <v>8271</v>
      </c>
      <c r="V3325">
        <f t="shared" si="416"/>
        <v>49</v>
      </c>
      <c r="W3325" s="21" t="str">
        <f t="shared" si="417"/>
        <v xml:space="preserve"> </v>
      </c>
      <c r="X3325" s="21" t="str">
        <f t="shared" si="418"/>
        <v xml:space="preserve"> </v>
      </c>
    </row>
    <row r="3326" spans="1:24" ht="43.2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411"/>
        <v>42526.58321759259</v>
      </c>
      <c r="K3326">
        <v>1463925590</v>
      </c>
      <c r="L3326" s="10">
        <f t="shared" si="412"/>
        <v>42512.58321759259</v>
      </c>
      <c r="M3326" s="11">
        <f t="shared" si="413"/>
        <v>14</v>
      </c>
      <c r="N3326" t="b">
        <v>0</v>
      </c>
      <c r="O3326" s="9">
        <f t="shared" si="414"/>
        <v>1.0166666666666666</v>
      </c>
      <c r="P3326" s="14">
        <f t="shared" si="415"/>
        <v>152.5</v>
      </c>
      <c r="Q3326" s="14" t="s">
        <v>8321</v>
      </c>
      <c r="R3326" s="14" t="s">
        <v>8322</v>
      </c>
      <c r="S3326">
        <v>10</v>
      </c>
      <c r="T3326" t="b">
        <v>1</v>
      </c>
      <c r="U3326" t="s">
        <v>8271</v>
      </c>
      <c r="V3326">
        <f t="shared" si="416"/>
        <v>10</v>
      </c>
      <c r="W3326" s="21" t="str">
        <f t="shared" si="417"/>
        <v xml:space="preserve"> </v>
      </c>
      <c r="X3326" s="21" t="str">
        <f t="shared" si="418"/>
        <v xml:space="preserve"> </v>
      </c>
    </row>
    <row r="3327" spans="1:24" ht="43.2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411"/>
        <v>42099.743946759263</v>
      </c>
      <c r="K3327">
        <v>1425235877</v>
      </c>
      <c r="L3327" s="10">
        <f t="shared" si="412"/>
        <v>42064.785613425927</v>
      </c>
      <c r="M3327" s="11">
        <f t="shared" si="413"/>
        <v>34.958333333335759</v>
      </c>
      <c r="N3327" t="b">
        <v>0</v>
      </c>
      <c r="O3327" s="9">
        <f t="shared" si="414"/>
        <v>1.125</v>
      </c>
      <c r="P3327" s="14">
        <f t="shared" si="415"/>
        <v>30</v>
      </c>
      <c r="Q3327" s="14" t="s">
        <v>8321</v>
      </c>
      <c r="R3327" s="14" t="s">
        <v>8322</v>
      </c>
      <c r="S3327">
        <v>15</v>
      </c>
      <c r="T3327" t="b">
        <v>1</v>
      </c>
      <c r="U3327" t="s">
        <v>8271</v>
      </c>
      <c r="V3327">
        <f t="shared" si="416"/>
        <v>15</v>
      </c>
      <c r="W3327" s="21" t="str">
        <f t="shared" si="417"/>
        <v xml:space="preserve"> </v>
      </c>
      <c r="X3327" s="21" t="str">
        <f t="shared" si="418"/>
        <v xml:space="preserve"> </v>
      </c>
    </row>
    <row r="3328" spans="1:24" ht="43.2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411"/>
        <v>42071.67251157407</v>
      </c>
      <c r="K3328">
        <v>1423242505</v>
      </c>
      <c r="L3328" s="10">
        <f t="shared" si="412"/>
        <v>42041.714178240742</v>
      </c>
      <c r="M3328" s="11">
        <f t="shared" si="413"/>
        <v>29.958333333328483</v>
      </c>
      <c r="N3328" t="b">
        <v>0</v>
      </c>
      <c r="O3328" s="9">
        <f t="shared" si="414"/>
        <v>1.0137499999999999</v>
      </c>
      <c r="P3328" s="14">
        <f t="shared" si="415"/>
        <v>142.28070175438597</v>
      </c>
      <c r="Q3328" s="14" t="s">
        <v>8321</v>
      </c>
      <c r="R3328" s="14" t="s">
        <v>8322</v>
      </c>
      <c r="S3328">
        <v>57</v>
      </c>
      <c r="T3328" t="b">
        <v>1</v>
      </c>
      <c r="U3328" t="s">
        <v>8271</v>
      </c>
      <c r="V3328">
        <f t="shared" si="416"/>
        <v>57</v>
      </c>
      <c r="W3328" s="21" t="str">
        <f t="shared" si="417"/>
        <v xml:space="preserve"> </v>
      </c>
      <c r="X3328" s="21" t="str">
        <f t="shared" si="418"/>
        <v xml:space="preserve"> </v>
      </c>
    </row>
    <row r="3329" spans="1:24" ht="43.2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411"/>
        <v>42498.374606481477</v>
      </c>
      <c r="K3329">
        <v>1460105966</v>
      </c>
      <c r="L3329" s="10">
        <f t="shared" si="412"/>
        <v>42468.374606481477</v>
      </c>
      <c r="M3329" s="11">
        <f t="shared" si="413"/>
        <v>30</v>
      </c>
      <c r="N3329" t="b">
        <v>0</v>
      </c>
      <c r="O3329" s="9">
        <f t="shared" si="414"/>
        <v>1.0125</v>
      </c>
      <c r="P3329" s="14">
        <f t="shared" si="415"/>
        <v>24.545454545454547</v>
      </c>
      <c r="Q3329" s="14" t="s">
        <v>8321</v>
      </c>
      <c r="R3329" s="14" t="s">
        <v>8322</v>
      </c>
      <c r="S3329">
        <v>33</v>
      </c>
      <c r="T3329" t="b">
        <v>1</v>
      </c>
      <c r="U3329" t="s">
        <v>8271</v>
      </c>
      <c r="V3329">
        <f t="shared" si="416"/>
        <v>33</v>
      </c>
      <c r="W3329" s="21" t="str">
        <f t="shared" si="417"/>
        <v xml:space="preserve"> </v>
      </c>
      <c r="X3329" s="21" t="str">
        <f t="shared" si="418"/>
        <v xml:space="preserve"> </v>
      </c>
    </row>
    <row r="3330" spans="1:24" ht="43.2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ref="J3330:J3393" si="419">(((I3330/60)/60)/24)+DATE(1970,1,1)</f>
        <v>41825.041666666664</v>
      </c>
      <c r="K3330">
        <v>1404308883</v>
      </c>
      <c r="L3330" s="10">
        <f t="shared" ref="L3330:L3393" si="420">(((K3330/60)/60)/24)+DATE(1970,1,1)</f>
        <v>41822.57503472222</v>
      </c>
      <c r="M3330" s="11">
        <f t="shared" ref="M3330:M3393" si="421">J3330-L3330</f>
        <v>2.4666319444440887</v>
      </c>
      <c r="N3330" t="b">
        <v>0</v>
      </c>
      <c r="O3330" s="9">
        <f t="shared" ref="O3330:O3393" si="422">E3330/D3330</f>
        <v>1.4638888888888888</v>
      </c>
      <c r="P3330" s="14">
        <f t="shared" ref="P3330:P3393" si="423">IF(E3330&gt;0,(E3330/S3330),0)</f>
        <v>292.77777777777777</v>
      </c>
      <c r="Q3330" s="14" t="s">
        <v>8321</v>
      </c>
      <c r="R3330" s="14" t="s">
        <v>8322</v>
      </c>
      <c r="S3330">
        <v>9</v>
      </c>
      <c r="T3330" t="b">
        <v>1</v>
      </c>
      <c r="U3330" t="s">
        <v>8271</v>
      </c>
      <c r="V3330">
        <f t="shared" si="416"/>
        <v>9</v>
      </c>
      <c r="W3330" s="21" t="str">
        <f t="shared" si="417"/>
        <v xml:space="preserve"> </v>
      </c>
      <c r="X3330" s="21" t="str">
        <f t="shared" si="418"/>
        <v xml:space="preserve"> </v>
      </c>
    </row>
    <row r="3331" spans="1:24" ht="43.2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si="419"/>
        <v>41847.958333333336</v>
      </c>
      <c r="K3331">
        <v>1405583108</v>
      </c>
      <c r="L3331" s="10">
        <f t="shared" si="420"/>
        <v>41837.323009259257</v>
      </c>
      <c r="M3331" s="11">
        <f t="shared" si="421"/>
        <v>10.635324074079108</v>
      </c>
      <c r="N3331" t="b">
        <v>0</v>
      </c>
      <c r="O3331" s="9">
        <f t="shared" si="422"/>
        <v>1.1679999999999999</v>
      </c>
      <c r="P3331" s="14">
        <f t="shared" si="423"/>
        <v>44.92307692307692</v>
      </c>
      <c r="Q3331" s="14" t="s">
        <v>8321</v>
      </c>
      <c r="R3331" s="14" t="s">
        <v>8322</v>
      </c>
      <c r="S3331">
        <v>26</v>
      </c>
      <c r="T3331" t="b">
        <v>1</v>
      </c>
      <c r="U3331" t="s">
        <v>8271</v>
      </c>
      <c r="V3331">
        <f t="shared" ref="V3331:V3394" si="424">IF(F3331 = "successful",S3331," ")</f>
        <v>26</v>
      </c>
      <c r="W3331" s="21" t="str">
        <f t="shared" ref="W3331:W3394" si="425">IF(F3331 = "failed",S3331," ")</f>
        <v xml:space="preserve"> </v>
      </c>
      <c r="X3331" s="21" t="str">
        <f t="shared" ref="X3331:X3394" si="426">IF(F3331 = "canceled",S3331," ")</f>
        <v xml:space="preserve"> </v>
      </c>
    </row>
    <row r="3332" spans="1:24" ht="43.2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419"/>
        <v>42095.845694444448</v>
      </c>
      <c r="K3332">
        <v>1425331068</v>
      </c>
      <c r="L3332" s="10">
        <f t="shared" si="420"/>
        <v>42065.887361111112</v>
      </c>
      <c r="M3332" s="11">
        <f t="shared" si="421"/>
        <v>29.958333333335759</v>
      </c>
      <c r="N3332" t="b">
        <v>0</v>
      </c>
      <c r="O3332" s="9">
        <f t="shared" si="422"/>
        <v>1.0626666666666666</v>
      </c>
      <c r="P3332" s="14">
        <f t="shared" si="423"/>
        <v>23.10144927536232</v>
      </c>
      <c r="Q3332" s="14" t="s">
        <v>8321</v>
      </c>
      <c r="R3332" s="14" t="s">
        <v>8322</v>
      </c>
      <c r="S3332">
        <v>69</v>
      </c>
      <c r="T3332" t="b">
        <v>1</v>
      </c>
      <c r="U3332" t="s">
        <v>8271</v>
      </c>
      <c r="V3332">
        <f t="shared" si="424"/>
        <v>69</v>
      </c>
      <c r="W3332" s="21" t="str">
        <f t="shared" si="425"/>
        <v xml:space="preserve"> </v>
      </c>
      <c r="X3332" s="21" t="str">
        <f t="shared" si="426"/>
        <v xml:space="preserve"> </v>
      </c>
    </row>
    <row r="3333" spans="1:24" ht="43.2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419"/>
        <v>42283.697754629626</v>
      </c>
      <c r="K3333">
        <v>1441125886</v>
      </c>
      <c r="L3333" s="10">
        <f t="shared" si="420"/>
        <v>42248.697754629626</v>
      </c>
      <c r="M3333" s="11">
        <f t="shared" si="421"/>
        <v>35</v>
      </c>
      <c r="N3333" t="b">
        <v>0</v>
      </c>
      <c r="O3333" s="9">
        <f t="shared" si="422"/>
        <v>1.0451999999999999</v>
      </c>
      <c r="P3333" s="14">
        <f t="shared" si="423"/>
        <v>80.400000000000006</v>
      </c>
      <c r="Q3333" s="14" t="s">
        <v>8321</v>
      </c>
      <c r="R3333" s="14" t="s">
        <v>8322</v>
      </c>
      <c r="S3333">
        <v>65</v>
      </c>
      <c r="T3333" t="b">
        <v>1</v>
      </c>
      <c r="U3333" t="s">
        <v>8271</v>
      </c>
      <c r="V3333">
        <f t="shared" si="424"/>
        <v>65</v>
      </c>
      <c r="W3333" s="21" t="str">
        <f t="shared" si="425"/>
        <v xml:space="preserve"> </v>
      </c>
      <c r="X3333" s="21" t="str">
        <f t="shared" si="426"/>
        <v xml:space="preserve"> </v>
      </c>
    </row>
    <row r="3334" spans="1:24" ht="43.2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419"/>
        <v>41839.860300925924</v>
      </c>
      <c r="K3334">
        <v>1403210330</v>
      </c>
      <c r="L3334" s="10">
        <f t="shared" si="420"/>
        <v>41809.860300925924</v>
      </c>
      <c r="M3334" s="11">
        <f t="shared" si="421"/>
        <v>30</v>
      </c>
      <c r="N3334" t="b">
        <v>0</v>
      </c>
      <c r="O3334" s="9">
        <f t="shared" si="422"/>
        <v>1</v>
      </c>
      <c r="P3334" s="14">
        <f t="shared" si="423"/>
        <v>72.289156626506028</v>
      </c>
      <c r="Q3334" s="14" t="s">
        <v>8321</v>
      </c>
      <c r="R3334" s="14" t="s">
        <v>8322</v>
      </c>
      <c r="S3334">
        <v>83</v>
      </c>
      <c r="T3334" t="b">
        <v>1</v>
      </c>
      <c r="U3334" t="s">
        <v>8271</v>
      </c>
      <c r="V3334">
        <f t="shared" si="424"/>
        <v>83</v>
      </c>
      <c r="W3334" s="21" t="str">
        <f t="shared" si="425"/>
        <v xml:space="preserve"> </v>
      </c>
      <c r="X3334" s="21" t="str">
        <f t="shared" si="426"/>
        <v xml:space="preserve"> </v>
      </c>
    </row>
    <row r="3335" spans="1:24" ht="43.2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419"/>
        <v>42170.676851851851</v>
      </c>
      <c r="K3335">
        <v>1432484080</v>
      </c>
      <c r="L3335" s="10">
        <f t="shared" si="420"/>
        <v>42148.676851851851</v>
      </c>
      <c r="M3335" s="11">
        <f t="shared" si="421"/>
        <v>22</v>
      </c>
      <c r="N3335" t="b">
        <v>0</v>
      </c>
      <c r="O3335" s="9">
        <f t="shared" si="422"/>
        <v>1.0457142857142858</v>
      </c>
      <c r="P3335" s="14">
        <f t="shared" si="423"/>
        <v>32.972972972972975</v>
      </c>
      <c r="Q3335" s="14" t="s">
        <v>8321</v>
      </c>
      <c r="R3335" s="14" t="s">
        <v>8322</v>
      </c>
      <c r="S3335">
        <v>111</v>
      </c>
      <c r="T3335" t="b">
        <v>1</v>
      </c>
      <c r="U3335" t="s">
        <v>8271</v>
      </c>
      <c r="V3335">
        <f t="shared" si="424"/>
        <v>111</v>
      </c>
      <c r="W3335" s="21" t="str">
        <f t="shared" si="425"/>
        <v xml:space="preserve"> </v>
      </c>
      <c r="X3335" s="21" t="str">
        <f t="shared" si="426"/>
        <v xml:space="preserve"> </v>
      </c>
    </row>
    <row r="3336" spans="1:24" ht="28.8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419"/>
        <v>42215.521087962959</v>
      </c>
      <c r="K3336">
        <v>1435667422</v>
      </c>
      <c r="L3336" s="10">
        <f t="shared" si="420"/>
        <v>42185.521087962959</v>
      </c>
      <c r="M3336" s="11">
        <f t="shared" si="421"/>
        <v>30</v>
      </c>
      <c r="N3336" t="b">
        <v>0</v>
      </c>
      <c r="O3336" s="9">
        <f t="shared" si="422"/>
        <v>1.3862051149573753</v>
      </c>
      <c r="P3336" s="14">
        <f t="shared" si="423"/>
        <v>116.65217391304348</v>
      </c>
      <c r="Q3336" s="14" t="s">
        <v>8321</v>
      </c>
      <c r="R3336" s="14" t="s">
        <v>8322</v>
      </c>
      <c r="S3336">
        <v>46</v>
      </c>
      <c r="T3336" t="b">
        <v>1</v>
      </c>
      <c r="U3336" t="s">
        <v>8271</v>
      </c>
      <c r="V3336">
        <f t="shared" si="424"/>
        <v>46</v>
      </c>
      <c r="W3336" s="21" t="str">
        <f t="shared" si="425"/>
        <v xml:space="preserve"> </v>
      </c>
      <c r="X3336" s="21" t="str">
        <f t="shared" si="426"/>
        <v xml:space="preserve"> </v>
      </c>
    </row>
    <row r="3337" spans="1:24" ht="43.2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419"/>
        <v>41854.958333333336</v>
      </c>
      <c r="K3337">
        <v>1404749446</v>
      </c>
      <c r="L3337" s="10">
        <f t="shared" si="420"/>
        <v>41827.674143518518</v>
      </c>
      <c r="M3337" s="11">
        <f t="shared" si="421"/>
        <v>27.284189814818092</v>
      </c>
      <c r="N3337" t="b">
        <v>0</v>
      </c>
      <c r="O3337" s="9">
        <f t="shared" si="422"/>
        <v>1.0032000000000001</v>
      </c>
      <c r="P3337" s="14">
        <f t="shared" si="423"/>
        <v>79.61904761904762</v>
      </c>
      <c r="Q3337" s="14" t="s">
        <v>8321</v>
      </c>
      <c r="R3337" s="14" t="s">
        <v>8322</v>
      </c>
      <c r="S3337">
        <v>63</v>
      </c>
      <c r="T3337" t="b">
        <v>1</v>
      </c>
      <c r="U3337" t="s">
        <v>8271</v>
      </c>
      <c r="V3337">
        <f t="shared" si="424"/>
        <v>63</v>
      </c>
      <c r="W3337" s="21" t="str">
        <f t="shared" si="425"/>
        <v xml:space="preserve"> </v>
      </c>
      <c r="X3337" s="21" t="str">
        <f t="shared" si="426"/>
        <v xml:space="preserve"> </v>
      </c>
    </row>
    <row r="3338" spans="1:24" ht="43.2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419"/>
        <v>42465.35701388889</v>
      </c>
      <c r="K3338">
        <v>1457429646</v>
      </c>
      <c r="L3338" s="10">
        <f t="shared" si="420"/>
        <v>42437.398680555561</v>
      </c>
      <c r="M3338" s="11">
        <f t="shared" si="421"/>
        <v>27.958333333328483</v>
      </c>
      <c r="N3338" t="b">
        <v>0</v>
      </c>
      <c r="O3338" s="9">
        <f t="shared" si="422"/>
        <v>1</v>
      </c>
      <c r="P3338" s="14">
        <f t="shared" si="423"/>
        <v>27.777777777777779</v>
      </c>
      <c r="Q3338" s="14" t="s">
        <v>8321</v>
      </c>
      <c r="R3338" s="14" t="s">
        <v>8322</v>
      </c>
      <c r="S3338">
        <v>9</v>
      </c>
      <c r="T3338" t="b">
        <v>1</v>
      </c>
      <c r="U3338" t="s">
        <v>8271</v>
      </c>
      <c r="V3338">
        <f t="shared" si="424"/>
        <v>9</v>
      </c>
      <c r="W3338" s="21" t="str">
        <f t="shared" si="425"/>
        <v xml:space="preserve"> </v>
      </c>
      <c r="X3338" s="21" t="str">
        <f t="shared" si="426"/>
        <v xml:space="preserve"> </v>
      </c>
    </row>
    <row r="3339" spans="1:24" ht="43.2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419"/>
        <v>41922.875</v>
      </c>
      <c r="K3339">
        <v>1411109167</v>
      </c>
      <c r="L3339" s="10">
        <f t="shared" si="420"/>
        <v>41901.282025462962</v>
      </c>
      <c r="M3339" s="11">
        <f t="shared" si="421"/>
        <v>21.592974537037662</v>
      </c>
      <c r="N3339" t="b">
        <v>0</v>
      </c>
      <c r="O3339" s="9">
        <f t="shared" si="422"/>
        <v>1.1020000000000001</v>
      </c>
      <c r="P3339" s="14">
        <f t="shared" si="423"/>
        <v>81.029411764705884</v>
      </c>
      <c r="Q3339" s="14" t="s">
        <v>8321</v>
      </c>
      <c r="R3339" s="14" t="s">
        <v>8322</v>
      </c>
      <c r="S3339">
        <v>34</v>
      </c>
      <c r="T3339" t="b">
        <v>1</v>
      </c>
      <c r="U3339" t="s">
        <v>8271</v>
      </c>
      <c r="V3339">
        <f t="shared" si="424"/>
        <v>34</v>
      </c>
      <c r="W3339" s="21" t="str">
        <f t="shared" si="425"/>
        <v xml:space="preserve"> </v>
      </c>
      <c r="X3339" s="21" t="str">
        <f t="shared" si="426"/>
        <v xml:space="preserve"> </v>
      </c>
    </row>
    <row r="3340" spans="1:24" ht="28.8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419"/>
        <v>42790.574999999997</v>
      </c>
      <c r="K3340">
        <v>1486129680</v>
      </c>
      <c r="L3340" s="10">
        <f t="shared" si="420"/>
        <v>42769.574999999997</v>
      </c>
      <c r="M3340" s="11">
        <f t="shared" si="421"/>
        <v>21</v>
      </c>
      <c r="N3340" t="b">
        <v>0</v>
      </c>
      <c r="O3340" s="9">
        <f t="shared" si="422"/>
        <v>1.0218</v>
      </c>
      <c r="P3340" s="14">
        <f t="shared" si="423"/>
        <v>136.84821428571428</v>
      </c>
      <c r="Q3340" s="14" t="s">
        <v>8321</v>
      </c>
      <c r="R3340" s="14" t="s">
        <v>8322</v>
      </c>
      <c r="S3340">
        <v>112</v>
      </c>
      <c r="T3340" t="b">
        <v>1</v>
      </c>
      <c r="U3340" t="s">
        <v>8271</v>
      </c>
      <c r="V3340">
        <f t="shared" si="424"/>
        <v>112</v>
      </c>
      <c r="W3340" s="21" t="str">
        <f t="shared" si="425"/>
        <v xml:space="preserve"> </v>
      </c>
      <c r="X3340" s="21" t="str">
        <f t="shared" si="426"/>
        <v xml:space="preserve"> </v>
      </c>
    </row>
    <row r="3341" spans="1:24" ht="43.2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419"/>
        <v>42579.665717592594</v>
      </c>
      <c r="K3341">
        <v>1467129518</v>
      </c>
      <c r="L3341" s="10">
        <f t="shared" si="420"/>
        <v>42549.665717592594</v>
      </c>
      <c r="M3341" s="11">
        <f t="shared" si="421"/>
        <v>30</v>
      </c>
      <c r="N3341" t="b">
        <v>0</v>
      </c>
      <c r="O3341" s="9">
        <f t="shared" si="422"/>
        <v>1.0435000000000001</v>
      </c>
      <c r="P3341" s="14">
        <f t="shared" si="423"/>
        <v>177.61702127659575</v>
      </c>
      <c r="Q3341" s="14" t="s">
        <v>8321</v>
      </c>
      <c r="R3341" s="14" t="s">
        <v>8322</v>
      </c>
      <c r="S3341">
        <v>47</v>
      </c>
      <c r="T3341" t="b">
        <v>1</v>
      </c>
      <c r="U3341" t="s">
        <v>8271</v>
      </c>
      <c r="V3341">
        <f t="shared" si="424"/>
        <v>47</v>
      </c>
      <c r="W3341" s="21" t="str">
        <f t="shared" si="425"/>
        <v xml:space="preserve"> </v>
      </c>
      <c r="X3341" s="21" t="str">
        <f t="shared" si="426"/>
        <v xml:space="preserve"> </v>
      </c>
    </row>
    <row r="3342" spans="1:24" ht="43.2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419"/>
        <v>42710.974004629628</v>
      </c>
      <c r="K3342">
        <v>1478906554</v>
      </c>
      <c r="L3342" s="10">
        <f t="shared" si="420"/>
        <v>42685.974004629628</v>
      </c>
      <c r="M3342" s="11">
        <f t="shared" si="421"/>
        <v>25</v>
      </c>
      <c r="N3342" t="b">
        <v>0</v>
      </c>
      <c r="O3342" s="9">
        <f t="shared" si="422"/>
        <v>1.3816666666666666</v>
      </c>
      <c r="P3342" s="14">
        <f t="shared" si="423"/>
        <v>109.07894736842105</v>
      </c>
      <c r="Q3342" s="14" t="s">
        <v>8321</v>
      </c>
      <c r="R3342" s="14" t="s">
        <v>8322</v>
      </c>
      <c r="S3342">
        <v>38</v>
      </c>
      <c r="T3342" t="b">
        <v>1</v>
      </c>
      <c r="U3342" t="s">
        <v>8271</v>
      </c>
      <c r="V3342">
        <f t="shared" si="424"/>
        <v>38</v>
      </c>
      <c r="W3342" s="21" t="str">
        <f t="shared" si="425"/>
        <v xml:space="preserve"> </v>
      </c>
      <c r="X3342" s="21" t="str">
        <f t="shared" si="426"/>
        <v xml:space="preserve"> </v>
      </c>
    </row>
    <row r="3343" spans="1:24" ht="43.2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419"/>
        <v>42533.708333333328</v>
      </c>
      <c r="K3343">
        <v>1463771421</v>
      </c>
      <c r="L3343" s="10">
        <f t="shared" si="420"/>
        <v>42510.798854166671</v>
      </c>
      <c r="M3343" s="11">
        <f t="shared" si="421"/>
        <v>22.909479166657547</v>
      </c>
      <c r="N3343" t="b">
        <v>0</v>
      </c>
      <c r="O3343" s="9">
        <f t="shared" si="422"/>
        <v>1</v>
      </c>
      <c r="P3343" s="14">
        <f t="shared" si="423"/>
        <v>119.64285714285714</v>
      </c>
      <c r="Q3343" s="14" t="s">
        <v>8321</v>
      </c>
      <c r="R3343" s="14" t="s">
        <v>8322</v>
      </c>
      <c r="S3343">
        <v>28</v>
      </c>
      <c r="T3343" t="b">
        <v>1</v>
      </c>
      <c r="U3343" t="s">
        <v>8271</v>
      </c>
      <c r="V3343">
        <f t="shared" si="424"/>
        <v>28</v>
      </c>
      <c r="W3343" s="21" t="str">
        <f t="shared" si="425"/>
        <v xml:space="preserve"> </v>
      </c>
      <c r="X3343" s="21" t="str">
        <f t="shared" si="426"/>
        <v xml:space="preserve"> </v>
      </c>
    </row>
    <row r="3344" spans="1:24" ht="43.2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419"/>
        <v>42095.207638888889</v>
      </c>
      <c r="K3344">
        <v>1425020810</v>
      </c>
      <c r="L3344" s="10">
        <f t="shared" si="420"/>
        <v>42062.296412037031</v>
      </c>
      <c r="M3344" s="11">
        <f t="shared" si="421"/>
        <v>32.911226851858373</v>
      </c>
      <c r="N3344" t="b">
        <v>0</v>
      </c>
      <c r="O3344" s="9">
        <f t="shared" si="422"/>
        <v>1.0166666666666666</v>
      </c>
      <c r="P3344" s="14">
        <f t="shared" si="423"/>
        <v>78.205128205128204</v>
      </c>
      <c r="Q3344" s="14" t="s">
        <v>8321</v>
      </c>
      <c r="R3344" s="14" t="s">
        <v>8322</v>
      </c>
      <c r="S3344">
        <v>78</v>
      </c>
      <c r="T3344" t="b">
        <v>1</v>
      </c>
      <c r="U3344" t="s">
        <v>8271</v>
      </c>
      <c r="V3344">
        <f t="shared" si="424"/>
        <v>78</v>
      </c>
      <c r="W3344" s="21" t="str">
        <f t="shared" si="425"/>
        <v xml:space="preserve"> </v>
      </c>
      <c r="X3344" s="21" t="str">
        <f t="shared" si="426"/>
        <v xml:space="preserve"> </v>
      </c>
    </row>
    <row r="3345" spans="1:24" ht="43.2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419"/>
        <v>42473.554166666669</v>
      </c>
      <c r="K3345">
        <v>1458770384</v>
      </c>
      <c r="L3345" s="10">
        <f t="shared" si="420"/>
        <v>42452.916481481487</v>
      </c>
      <c r="M3345" s="11">
        <f t="shared" si="421"/>
        <v>20.637685185181908</v>
      </c>
      <c r="N3345" t="b">
        <v>0</v>
      </c>
      <c r="O3345" s="9">
        <f t="shared" si="422"/>
        <v>1.7142857142857142</v>
      </c>
      <c r="P3345" s="14">
        <f t="shared" si="423"/>
        <v>52.173913043478258</v>
      </c>
      <c r="Q3345" s="14" t="s">
        <v>8321</v>
      </c>
      <c r="R3345" s="14" t="s">
        <v>8322</v>
      </c>
      <c r="S3345">
        <v>23</v>
      </c>
      <c r="T3345" t="b">
        <v>1</v>
      </c>
      <c r="U3345" t="s">
        <v>8271</v>
      </c>
      <c r="V3345">
        <f t="shared" si="424"/>
        <v>23</v>
      </c>
      <c r="W3345" s="21" t="str">
        <f t="shared" si="425"/>
        <v xml:space="preserve"> </v>
      </c>
      <c r="X3345" s="21" t="str">
        <f t="shared" si="426"/>
        <v xml:space="preserve"> </v>
      </c>
    </row>
    <row r="3346" spans="1:24" ht="43.2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419"/>
        <v>41881.200150462959</v>
      </c>
      <c r="K3346">
        <v>1406782093</v>
      </c>
      <c r="L3346" s="10">
        <f t="shared" si="420"/>
        <v>41851.200150462959</v>
      </c>
      <c r="M3346" s="11">
        <f t="shared" si="421"/>
        <v>30</v>
      </c>
      <c r="N3346" t="b">
        <v>0</v>
      </c>
      <c r="O3346" s="9">
        <f t="shared" si="422"/>
        <v>1.0144444444444445</v>
      </c>
      <c r="P3346" s="14">
        <f t="shared" si="423"/>
        <v>114.125</v>
      </c>
      <c r="Q3346" s="14" t="s">
        <v>8321</v>
      </c>
      <c r="R3346" s="14" t="s">
        <v>8322</v>
      </c>
      <c r="S3346">
        <v>40</v>
      </c>
      <c r="T3346" t="b">
        <v>1</v>
      </c>
      <c r="U3346" t="s">
        <v>8271</v>
      </c>
      <c r="V3346">
        <f t="shared" si="424"/>
        <v>40</v>
      </c>
      <c r="W3346" s="21" t="str">
        <f t="shared" si="425"/>
        <v xml:space="preserve"> </v>
      </c>
      <c r="X3346" s="21" t="str">
        <f t="shared" si="426"/>
        <v xml:space="preserve"> </v>
      </c>
    </row>
    <row r="3347" spans="1:24" ht="43.2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419"/>
        <v>42112.025694444441</v>
      </c>
      <c r="K3347">
        <v>1424226768</v>
      </c>
      <c r="L3347" s="10">
        <f t="shared" si="420"/>
        <v>42053.106111111112</v>
      </c>
      <c r="M3347" s="11">
        <f t="shared" si="421"/>
        <v>58.919583333328774</v>
      </c>
      <c r="N3347" t="b">
        <v>0</v>
      </c>
      <c r="O3347" s="9">
        <f t="shared" si="422"/>
        <v>1.3</v>
      </c>
      <c r="P3347" s="14">
        <f t="shared" si="423"/>
        <v>50</v>
      </c>
      <c r="Q3347" s="14" t="s">
        <v>8321</v>
      </c>
      <c r="R3347" s="14" t="s">
        <v>8322</v>
      </c>
      <c r="S3347">
        <v>13</v>
      </c>
      <c r="T3347" t="b">
        <v>1</v>
      </c>
      <c r="U3347" t="s">
        <v>8271</v>
      </c>
      <c r="V3347">
        <f t="shared" si="424"/>
        <v>13</v>
      </c>
      <c r="W3347" s="21" t="str">
        <f t="shared" si="425"/>
        <v xml:space="preserve"> </v>
      </c>
      <c r="X3347" s="21" t="str">
        <f t="shared" si="426"/>
        <v xml:space="preserve"> </v>
      </c>
    </row>
    <row r="3348" spans="1:24" ht="43.2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419"/>
        <v>42061.024421296301</v>
      </c>
      <c r="K3348">
        <v>1424306110</v>
      </c>
      <c r="L3348" s="10">
        <f t="shared" si="420"/>
        <v>42054.024421296301</v>
      </c>
      <c r="M3348" s="11">
        <f t="shared" si="421"/>
        <v>7</v>
      </c>
      <c r="N3348" t="b">
        <v>0</v>
      </c>
      <c r="O3348" s="9">
        <f t="shared" si="422"/>
        <v>1.1000000000000001</v>
      </c>
      <c r="P3348" s="14">
        <f t="shared" si="423"/>
        <v>91.666666666666671</v>
      </c>
      <c r="Q3348" s="14" t="s">
        <v>8321</v>
      </c>
      <c r="R3348" s="14" t="s">
        <v>8322</v>
      </c>
      <c r="S3348">
        <v>18</v>
      </c>
      <c r="T3348" t="b">
        <v>1</v>
      </c>
      <c r="U3348" t="s">
        <v>8271</v>
      </c>
      <c r="V3348">
        <f t="shared" si="424"/>
        <v>18</v>
      </c>
      <c r="W3348" s="21" t="str">
        <f t="shared" si="425"/>
        <v xml:space="preserve"> </v>
      </c>
      <c r="X3348" s="21" t="str">
        <f t="shared" si="426"/>
        <v xml:space="preserve"> </v>
      </c>
    </row>
    <row r="3349" spans="1:24" ht="57.6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419"/>
        <v>42498.875</v>
      </c>
      <c r="K3349">
        <v>1461503654</v>
      </c>
      <c r="L3349" s="10">
        <f t="shared" si="420"/>
        <v>42484.551550925928</v>
      </c>
      <c r="M3349" s="11">
        <f t="shared" si="421"/>
        <v>14.323449074072414</v>
      </c>
      <c r="N3349" t="b">
        <v>0</v>
      </c>
      <c r="O3349" s="9">
        <f t="shared" si="422"/>
        <v>1.1944999999999999</v>
      </c>
      <c r="P3349" s="14">
        <f t="shared" si="423"/>
        <v>108.59090909090909</v>
      </c>
      <c r="Q3349" s="14" t="s">
        <v>8321</v>
      </c>
      <c r="R3349" s="14" t="s">
        <v>8322</v>
      </c>
      <c r="S3349">
        <v>22</v>
      </c>
      <c r="T3349" t="b">
        <v>1</v>
      </c>
      <c r="U3349" t="s">
        <v>8271</v>
      </c>
      <c r="V3349">
        <f t="shared" si="424"/>
        <v>22</v>
      </c>
      <c r="W3349" s="21" t="str">
        <f t="shared" si="425"/>
        <v xml:space="preserve"> </v>
      </c>
      <c r="X3349" s="21" t="str">
        <f t="shared" si="426"/>
        <v xml:space="preserve"> </v>
      </c>
    </row>
    <row r="3350" spans="1:24" ht="43.2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419"/>
        <v>42490.165972222225</v>
      </c>
      <c r="K3350">
        <v>1459949080</v>
      </c>
      <c r="L3350" s="10">
        <f t="shared" si="420"/>
        <v>42466.558796296296</v>
      </c>
      <c r="M3350" s="11">
        <f t="shared" si="421"/>
        <v>23.607175925928459</v>
      </c>
      <c r="N3350" t="b">
        <v>0</v>
      </c>
      <c r="O3350" s="9">
        <f t="shared" si="422"/>
        <v>1.002909090909091</v>
      </c>
      <c r="P3350" s="14">
        <f t="shared" si="423"/>
        <v>69.822784810126578</v>
      </c>
      <c r="Q3350" s="14" t="s">
        <v>8321</v>
      </c>
      <c r="R3350" s="14" t="s">
        <v>8322</v>
      </c>
      <c r="S3350">
        <v>79</v>
      </c>
      <c r="T3350" t="b">
        <v>1</v>
      </c>
      <c r="U3350" t="s">
        <v>8271</v>
      </c>
      <c r="V3350">
        <f t="shared" si="424"/>
        <v>79</v>
      </c>
      <c r="W3350" s="21" t="str">
        <f t="shared" si="425"/>
        <v xml:space="preserve"> </v>
      </c>
      <c r="X3350" s="21" t="str">
        <f t="shared" si="426"/>
        <v xml:space="preserve"> </v>
      </c>
    </row>
    <row r="3351" spans="1:24" ht="43.2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419"/>
        <v>42534.708333333328</v>
      </c>
      <c r="K3351">
        <v>1463971172</v>
      </c>
      <c r="L3351" s="10">
        <f t="shared" si="420"/>
        <v>42513.110787037032</v>
      </c>
      <c r="M3351" s="11">
        <f t="shared" si="421"/>
        <v>21.597546296296059</v>
      </c>
      <c r="N3351" t="b">
        <v>0</v>
      </c>
      <c r="O3351" s="9">
        <f t="shared" si="422"/>
        <v>1.534</v>
      </c>
      <c r="P3351" s="14">
        <f t="shared" si="423"/>
        <v>109.57142857142857</v>
      </c>
      <c r="Q3351" s="14" t="s">
        <v>8321</v>
      </c>
      <c r="R3351" s="14" t="s">
        <v>8322</v>
      </c>
      <c r="S3351">
        <v>14</v>
      </c>
      <c r="T3351" t="b">
        <v>1</v>
      </c>
      <c r="U3351" t="s">
        <v>8271</v>
      </c>
      <c r="V3351">
        <f t="shared" si="424"/>
        <v>14</v>
      </c>
      <c r="W3351" s="21" t="str">
        <f t="shared" si="425"/>
        <v xml:space="preserve"> </v>
      </c>
      <c r="X3351" s="21" t="str">
        <f t="shared" si="426"/>
        <v xml:space="preserve"> </v>
      </c>
    </row>
    <row r="3352" spans="1:24" ht="57.6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419"/>
        <v>42337.958333333328</v>
      </c>
      <c r="K3352">
        <v>1445791811</v>
      </c>
      <c r="L3352" s="10">
        <f t="shared" si="420"/>
        <v>42302.701516203699</v>
      </c>
      <c r="M3352" s="11">
        <f t="shared" si="421"/>
        <v>35.256817129629781</v>
      </c>
      <c r="N3352" t="b">
        <v>0</v>
      </c>
      <c r="O3352" s="9">
        <f t="shared" si="422"/>
        <v>1.0442857142857143</v>
      </c>
      <c r="P3352" s="14">
        <f t="shared" si="423"/>
        <v>71.666666666666671</v>
      </c>
      <c r="Q3352" s="14" t="s">
        <v>8321</v>
      </c>
      <c r="R3352" s="14" t="s">
        <v>8322</v>
      </c>
      <c r="S3352">
        <v>51</v>
      </c>
      <c r="T3352" t="b">
        <v>1</v>
      </c>
      <c r="U3352" t="s">
        <v>8271</v>
      </c>
      <c r="V3352">
        <f t="shared" si="424"/>
        <v>51</v>
      </c>
      <c r="W3352" s="21" t="str">
        <f t="shared" si="425"/>
        <v xml:space="preserve"> </v>
      </c>
      <c r="X3352" s="21" t="str">
        <f t="shared" si="426"/>
        <v xml:space="preserve"> </v>
      </c>
    </row>
    <row r="3353" spans="1:24" ht="43.2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419"/>
        <v>41843.458333333336</v>
      </c>
      <c r="K3353">
        <v>1402910965</v>
      </c>
      <c r="L3353" s="10">
        <f t="shared" si="420"/>
        <v>41806.395428240743</v>
      </c>
      <c r="M3353" s="11">
        <f t="shared" si="421"/>
        <v>37.0629050925927</v>
      </c>
      <c r="N3353" t="b">
        <v>0</v>
      </c>
      <c r="O3353" s="9">
        <f t="shared" si="422"/>
        <v>1.0109999999999999</v>
      </c>
      <c r="P3353" s="14">
        <f t="shared" si="423"/>
        <v>93.611111111111114</v>
      </c>
      <c r="Q3353" s="14" t="s">
        <v>8321</v>
      </c>
      <c r="R3353" s="14" t="s">
        <v>8322</v>
      </c>
      <c r="S3353">
        <v>54</v>
      </c>
      <c r="T3353" t="b">
        <v>1</v>
      </c>
      <c r="U3353" t="s">
        <v>8271</v>
      </c>
      <c r="V3353">
        <f t="shared" si="424"/>
        <v>54</v>
      </c>
      <c r="W3353" s="21" t="str">
        <f t="shared" si="425"/>
        <v xml:space="preserve"> </v>
      </c>
      <c r="X3353" s="21" t="str">
        <f t="shared" si="426"/>
        <v xml:space="preserve"> </v>
      </c>
    </row>
    <row r="3354" spans="1:24" ht="43.2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419"/>
        <v>42552.958333333328</v>
      </c>
      <c r="K3354">
        <v>1462492178</v>
      </c>
      <c r="L3354" s="10">
        <f t="shared" si="420"/>
        <v>42495.992800925931</v>
      </c>
      <c r="M3354" s="11">
        <f t="shared" si="421"/>
        <v>56.965532407397404</v>
      </c>
      <c r="N3354" t="b">
        <v>0</v>
      </c>
      <c r="O3354" s="9">
        <f t="shared" si="422"/>
        <v>1.0751999999999999</v>
      </c>
      <c r="P3354" s="14">
        <f t="shared" si="423"/>
        <v>76.8</v>
      </c>
      <c r="Q3354" s="14" t="s">
        <v>8321</v>
      </c>
      <c r="R3354" s="14" t="s">
        <v>8322</v>
      </c>
      <c r="S3354">
        <v>70</v>
      </c>
      <c r="T3354" t="b">
        <v>1</v>
      </c>
      <c r="U3354" t="s">
        <v>8271</v>
      </c>
      <c r="V3354">
        <f t="shared" si="424"/>
        <v>70</v>
      </c>
      <c r="W3354" s="21" t="str">
        <f t="shared" si="425"/>
        <v xml:space="preserve"> </v>
      </c>
      <c r="X3354" s="21" t="str">
        <f t="shared" si="426"/>
        <v xml:space="preserve"> </v>
      </c>
    </row>
    <row r="3355" spans="1:24" ht="43.2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419"/>
        <v>42492.958333333328</v>
      </c>
      <c r="K3355">
        <v>1461061350</v>
      </c>
      <c r="L3355" s="10">
        <f t="shared" si="420"/>
        <v>42479.432291666672</v>
      </c>
      <c r="M3355" s="11">
        <f t="shared" si="421"/>
        <v>13.526041666656965</v>
      </c>
      <c r="N3355" t="b">
        <v>0</v>
      </c>
      <c r="O3355" s="9">
        <f t="shared" si="422"/>
        <v>3.15</v>
      </c>
      <c r="P3355" s="14">
        <f t="shared" si="423"/>
        <v>35.795454545454547</v>
      </c>
      <c r="Q3355" s="14" t="s">
        <v>8321</v>
      </c>
      <c r="R3355" s="14" t="s">
        <v>8322</v>
      </c>
      <c r="S3355">
        <v>44</v>
      </c>
      <c r="T3355" t="b">
        <v>1</v>
      </c>
      <c r="U3355" t="s">
        <v>8271</v>
      </c>
      <c r="V3355">
        <f t="shared" si="424"/>
        <v>44</v>
      </c>
      <c r="W3355" s="21" t="str">
        <f t="shared" si="425"/>
        <v xml:space="preserve"> </v>
      </c>
      <c r="X3355" s="21" t="str">
        <f t="shared" si="426"/>
        <v xml:space="preserve"> </v>
      </c>
    </row>
    <row r="3356" spans="1:24" ht="28.8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419"/>
        <v>42306.167361111111</v>
      </c>
      <c r="K3356">
        <v>1443029206</v>
      </c>
      <c r="L3356" s="10">
        <f t="shared" si="420"/>
        <v>42270.7269212963</v>
      </c>
      <c r="M3356" s="11">
        <f t="shared" si="421"/>
        <v>35.440439814810816</v>
      </c>
      <c r="N3356" t="b">
        <v>0</v>
      </c>
      <c r="O3356" s="9">
        <f t="shared" si="422"/>
        <v>1.0193333333333334</v>
      </c>
      <c r="P3356" s="14">
        <f t="shared" si="423"/>
        <v>55.6</v>
      </c>
      <c r="Q3356" s="14" t="s">
        <v>8321</v>
      </c>
      <c r="R3356" s="14" t="s">
        <v>8322</v>
      </c>
      <c r="S3356">
        <v>55</v>
      </c>
      <c r="T3356" t="b">
        <v>1</v>
      </c>
      <c r="U3356" t="s">
        <v>8271</v>
      </c>
      <c r="V3356">
        <f t="shared" si="424"/>
        <v>55</v>
      </c>
      <c r="W3356" s="21" t="str">
        <f t="shared" si="425"/>
        <v xml:space="preserve"> </v>
      </c>
      <c r="X3356" s="21" t="str">
        <f t="shared" si="426"/>
        <v xml:space="preserve"> </v>
      </c>
    </row>
    <row r="3357" spans="1:24" ht="43.2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419"/>
        <v>42500.470138888893</v>
      </c>
      <c r="K3357">
        <v>1461941527</v>
      </c>
      <c r="L3357" s="10">
        <f t="shared" si="420"/>
        <v>42489.619525462964</v>
      </c>
      <c r="M3357" s="11">
        <f t="shared" si="421"/>
        <v>10.850613425929623</v>
      </c>
      <c r="N3357" t="b">
        <v>0</v>
      </c>
      <c r="O3357" s="9">
        <f t="shared" si="422"/>
        <v>1.2628571428571429</v>
      </c>
      <c r="P3357" s="14">
        <f t="shared" si="423"/>
        <v>147.33333333333334</v>
      </c>
      <c r="Q3357" s="14" t="s">
        <v>8321</v>
      </c>
      <c r="R3357" s="14" t="s">
        <v>8322</v>
      </c>
      <c r="S3357">
        <v>15</v>
      </c>
      <c r="T3357" t="b">
        <v>1</v>
      </c>
      <c r="U3357" t="s">
        <v>8271</v>
      </c>
      <c r="V3357">
        <f t="shared" si="424"/>
        <v>15</v>
      </c>
      <c r="W3357" s="21" t="str">
        <f t="shared" si="425"/>
        <v xml:space="preserve"> </v>
      </c>
      <c r="X3357" s="21" t="str">
        <f t="shared" si="426"/>
        <v xml:space="preserve"> </v>
      </c>
    </row>
    <row r="3358" spans="1:24" ht="43.2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419"/>
        <v>42566.815648148149</v>
      </c>
      <c r="K3358">
        <v>1466019272</v>
      </c>
      <c r="L3358" s="10">
        <f t="shared" si="420"/>
        <v>42536.815648148149</v>
      </c>
      <c r="M3358" s="11">
        <f t="shared" si="421"/>
        <v>30</v>
      </c>
      <c r="N3358" t="b">
        <v>0</v>
      </c>
      <c r="O3358" s="9">
        <f t="shared" si="422"/>
        <v>1.014</v>
      </c>
      <c r="P3358" s="14">
        <f t="shared" si="423"/>
        <v>56.333333333333336</v>
      </c>
      <c r="Q3358" s="14" t="s">
        <v>8321</v>
      </c>
      <c r="R3358" s="14" t="s">
        <v>8322</v>
      </c>
      <c r="S3358">
        <v>27</v>
      </c>
      <c r="T3358" t="b">
        <v>1</v>
      </c>
      <c r="U3358" t="s">
        <v>8271</v>
      </c>
      <c r="V3358">
        <f t="shared" si="424"/>
        <v>27</v>
      </c>
      <c r="W3358" s="21" t="str">
        <f t="shared" si="425"/>
        <v xml:space="preserve"> </v>
      </c>
      <c r="X3358" s="21" t="str">
        <f t="shared" si="426"/>
        <v xml:space="preserve"> </v>
      </c>
    </row>
    <row r="3359" spans="1:24" ht="43.2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419"/>
        <v>41852.417939814812</v>
      </c>
      <c r="K3359">
        <v>1404295310</v>
      </c>
      <c r="L3359" s="10">
        <f t="shared" si="420"/>
        <v>41822.417939814812</v>
      </c>
      <c r="M3359" s="11">
        <f t="shared" si="421"/>
        <v>30</v>
      </c>
      <c r="N3359" t="b">
        <v>0</v>
      </c>
      <c r="O3359" s="9">
        <f t="shared" si="422"/>
        <v>1.01</v>
      </c>
      <c r="P3359" s="14">
        <f t="shared" si="423"/>
        <v>96.19047619047619</v>
      </c>
      <c r="Q3359" s="14" t="s">
        <v>8321</v>
      </c>
      <c r="R3359" s="14" t="s">
        <v>8322</v>
      </c>
      <c r="S3359">
        <v>21</v>
      </c>
      <c r="T3359" t="b">
        <v>1</v>
      </c>
      <c r="U3359" t="s">
        <v>8271</v>
      </c>
      <c r="V3359">
        <f t="shared" si="424"/>
        <v>21</v>
      </c>
      <c r="W3359" s="21" t="str">
        <f t="shared" si="425"/>
        <v xml:space="preserve"> </v>
      </c>
      <c r="X3359" s="21" t="str">
        <f t="shared" si="426"/>
        <v xml:space="preserve"> </v>
      </c>
    </row>
    <row r="3360" spans="1:24" ht="43.2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419"/>
        <v>41962.352766203709</v>
      </c>
      <c r="K3360">
        <v>1413790079</v>
      </c>
      <c r="L3360" s="10">
        <f t="shared" si="420"/>
        <v>41932.311099537037</v>
      </c>
      <c r="M3360" s="11">
        <f t="shared" si="421"/>
        <v>30.041666666671517</v>
      </c>
      <c r="N3360" t="b">
        <v>0</v>
      </c>
      <c r="O3360" s="9">
        <f t="shared" si="422"/>
        <v>1.0299</v>
      </c>
      <c r="P3360" s="14">
        <f t="shared" si="423"/>
        <v>63.574074074074076</v>
      </c>
      <c r="Q3360" s="14" t="s">
        <v>8321</v>
      </c>
      <c r="R3360" s="14" t="s">
        <v>8322</v>
      </c>
      <c r="S3360">
        <v>162</v>
      </c>
      <c r="T3360" t="b">
        <v>1</v>
      </c>
      <c r="U3360" t="s">
        <v>8271</v>
      </c>
      <c r="V3360">
        <f t="shared" si="424"/>
        <v>162</v>
      </c>
      <c r="W3360" s="21" t="str">
        <f t="shared" si="425"/>
        <v xml:space="preserve"> </v>
      </c>
      <c r="X3360" s="21" t="str">
        <f t="shared" si="426"/>
        <v xml:space="preserve"> </v>
      </c>
    </row>
    <row r="3361" spans="1:24" ht="43.2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419"/>
        <v>42791.057106481487</v>
      </c>
      <c r="K3361">
        <v>1484097734</v>
      </c>
      <c r="L3361" s="10">
        <f t="shared" si="420"/>
        <v>42746.057106481487</v>
      </c>
      <c r="M3361" s="11">
        <f t="shared" si="421"/>
        <v>45</v>
      </c>
      <c r="N3361" t="b">
        <v>0</v>
      </c>
      <c r="O3361" s="9">
        <f t="shared" si="422"/>
        <v>1.0625</v>
      </c>
      <c r="P3361" s="14">
        <f t="shared" si="423"/>
        <v>184.78260869565219</v>
      </c>
      <c r="Q3361" s="14" t="s">
        <v>8321</v>
      </c>
      <c r="R3361" s="14" t="s">
        <v>8322</v>
      </c>
      <c r="S3361">
        <v>23</v>
      </c>
      <c r="T3361" t="b">
        <v>1</v>
      </c>
      <c r="U3361" t="s">
        <v>8271</v>
      </c>
      <c r="V3361">
        <f t="shared" si="424"/>
        <v>23</v>
      </c>
      <c r="W3361" s="21" t="str">
        <f t="shared" si="425"/>
        <v xml:space="preserve"> </v>
      </c>
      <c r="X3361" s="21" t="str">
        <f t="shared" si="426"/>
        <v xml:space="preserve"> </v>
      </c>
    </row>
    <row r="3362" spans="1:24" ht="28.8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419"/>
        <v>42718.665972222225</v>
      </c>
      <c r="K3362">
        <v>1479866343</v>
      </c>
      <c r="L3362" s="10">
        <f t="shared" si="420"/>
        <v>42697.082673611112</v>
      </c>
      <c r="M3362" s="11">
        <f t="shared" si="421"/>
        <v>21.583298611112696</v>
      </c>
      <c r="N3362" t="b">
        <v>0</v>
      </c>
      <c r="O3362" s="9">
        <f t="shared" si="422"/>
        <v>1.0137777777777779</v>
      </c>
      <c r="P3362" s="14">
        <f t="shared" si="423"/>
        <v>126.72222222222223</v>
      </c>
      <c r="Q3362" s="14" t="s">
        <v>8321</v>
      </c>
      <c r="R3362" s="14" t="s">
        <v>8322</v>
      </c>
      <c r="S3362">
        <v>72</v>
      </c>
      <c r="T3362" t="b">
        <v>1</v>
      </c>
      <c r="U3362" t="s">
        <v>8271</v>
      </c>
      <c r="V3362">
        <f t="shared" si="424"/>
        <v>72</v>
      </c>
      <c r="W3362" s="21" t="str">
        <f t="shared" si="425"/>
        <v xml:space="preserve"> </v>
      </c>
      <c r="X3362" s="21" t="str">
        <f t="shared" si="426"/>
        <v xml:space="preserve"> </v>
      </c>
    </row>
    <row r="3363" spans="1:24" ht="57.6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419"/>
        <v>41883.665972222225</v>
      </c>
      <c r="K3363">
        <v>1408062990</v>
      </c>
      <c r="L3363" s="10">
        <f t="shared" si="420"/>
        <v>41866.025347222225</v>
      </c>
      <c r="M3363" s="11">
        <f t="shared" si="421"/>
        <v>17.640625</v>
      </c>
      <c r="N3363" t="b">
        <v>0</v>
      </c>
      <c r="O3363" s="9">
        <f t="shared" si="422"/>
        <v>1.1346000000000001</v>
      </c>
      <c r="P3363" s="14">
        <f t="shared" si="423"/>
        <v>83.42647058823529</v>
      </c>
      <c r="Q3363" s="14" t="s">
        <v>8321</v>
      </c>
      <c r="R3363" s="14" t="s">
        <v>8322</v>
      </c>
      <c r="S3363">
        <v>68</v>
      </c>
      <c r="T3363" t="b">
        <v>1</v>
      </c>
      <c r="U3363" t="s">
        <v>8271</v>
      </c>
      <c r="V3363">
        <f t="shared" si="424"/>
        <v>68</v>
      </c>
      <c r="W3363" s="21" t="str">
        <f t="shared" si="425"/>
        <v xml:space="preserve"> </v>
      </c>
      <c r="X3363" s="21" t="str">
        <f t="shared" si="426"/>
        <v xml:space="preserve"> </v>
      </c>
    </row>
    <row r="3364" spans="1:24" ht="43.2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419"/>
        <v>42070.204861111109</v>
      </c>
      <c r="K3364">
        <v>1424484717</v>
      </c>
      <c r="L3364" s="10">
        <f t="shared" si="420"/>
        <v>42056.091631944444</v>
      </c>
      <c r="M3364" s="11">
        <f t="shared" si="421"/>
        <v>14.113229166665406</v>
      </c>
      <c r="N3364" t="b">
        <v>0</v>
      </c>
      <c r="O3364" s="9">
        <f t="shared" si="422"/>
        <v>2.1800000000000002</v>
      </c>
      <c r="P3364" s="14">
        <f t="shared" si="423"/>
        <v>54.5</v>
      </c>
      <c r="Q3364" s="14" t="s">
        <v>8321</v>
      </c>
      <c r="R3364" s="14" t="s">
        <v>8322</v>
      </c>
      <c r="S3364">
        <v>20</v>
      </c>
      <c r="T3364" t="b">
        <v>1</v>
      </c>
      <c r="U3364" t="s">
        <v>8271</v>
      </c>
      <c r="V3364">
        <f t="shared" si="424"/>
        <v>20</v>
      </c>
      <c r="W3364" s="21" t="str">
        <f t="shared" si="425"/>
        <v xml:space="preserve"> </v>
      </c>
      <c r="X3364" s="21" t="str">
        <f t="shared" si="426"/>
        <v xml:space="preserve"> </v>
      </c>
    </row>
    <row r="3365" spans="1:24" ht="43.2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419"/>
        <v>41870.666666666664</v>
      </c>
      <c r="K3365">
        <v>1406831445</v>
      </c>
      <c r="L3365" s="10">
        <f t="shared" si="420"/>
        <v>41851.771354166667</v>
      </c>
      <c r="M3365" s="11">
        <f t="shared" si="421"/>
        <v>18.89531249999709</v>
      </c>
      <c r="N3365" t="b">
        <v>0</v>
      </c>
      <c r="O3365" s="9">
        <f t="shared" si="422"/>
        <v>1.0141935483870967</v>
      </c>
      <c r="P3365" s="14">
        <f t="shared" si="423"/>
        <v>302.30769230769232</v>
      </c>
      <c r="Q3365" s="14" t="s">
        <v>8321</v>
      </c>
      <c r="R3365" s="14" t="s">
        <v>8322</v>
      </c>
      <c r="S3365">
        <v>26</v>
      </c>
      <c r="T3365" t="b">
        <v>1</v>
      </c>
      <c r="U3365" t="s">
        <v>8271</v>
      </c>
      <c r="V3365">
        <f t="shared" si="424"/>
        <v>26</v>
      </c>
      <c r="W3365" s="21" t="str">
        <f t="shared" si="425"/>
        <v xml:space="preserve"> </v>
      </c>
      <c r="X3365" s="21" t="str">
        <f t="shared" si="426"/>
        <v xml:space="preserve"> </v>
      </c>
    </row>
    <row r="3366" spans="1:24" ht="43.2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419"/>
        <v>42444.875</v>
      </c>
      <c r="K3366">
        <v>1456183649</v>
      </c>
      <c r="L3366" s="10">
        <f t="shared" si="420"/>
        <v>42422.977418981478</v>
      </c>
      <c r="M3366" s="11">
        <f t="shared" si="421"/>
        <v>21.897581018522033</v>
      </c>
      <c r="N3366" t="b">
        <v>0</v>
      </c>
      <c r="O3366" s="9">
        <f t="shared" si="422"/>
        <v>1.0593333333333332</v>
      </c>
      <c r="P3366" s="14">
        <f t="shared" si="423"/>
        <v>44.138888888888886</v>
      </c>
      <c r="Q3366" s="14" t="s">
        <v>8321</v>
      </c>
      <c r="R3366" s="14" t="s">
        <v>8322</v>
      </c>
      <c r="S3366">
        <v>72</v>
      </c>
      <c r="T3366" t="b">
        <v>1</v>
      </c>
      <c r="U3366" t="s">
        <v>8271</v>
      </c>
      <c r="V3366">
        <f t="shared" si="424"/>
        <v>72</v>
      </c>
      <c r="W3366" s="21" t="str">
        <f t="shared" si="425"/>
        <v xml:space="preserve"> </v>
      </c>
      <c r="X3366" s="21" t="str">
        <f t="shared" si="426"/>
        <v xml:space="preserve"> </v>
      </c>
    </row>
    <row r="3367" spans="1:24" ht="43.2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419"/>
        <v>42351.101759259262</v>
      </c>
      <c r="K3367">
        <v>1447381592</v>
      </c>
      <c r="L3367" s="10">
        <f t="shared" si="420"/>
        <v>42321.101759259262</v>
      </c>
      <c r="M3367" s="11">
        <f t="shared" si="421"/>
        <v>30</v>
      </c>
      <c r="N3367" t="b">
        <v>0</v>
      </c>
      <c r="O3367" s="9">
        <f t="shared" si="422"/>
        <v>1.04</v>
      </c>
      <c r="P3367" s="14">
        <f t="shared" si="423"/>
        <v>866.66666666666663</v>
      </c>
      <c r="Q3367" s="14" t="s">
        <v>8321</v>
      </c>
      <c r="R3367" s="14" t="s">
        <v>8322</v>
      </c>
      <c r="S3367">
        <v>3</v>
      </c>
      <c r="T3367" t="b">
        <v>1</v>
      </c>
      <c r="U3367" t="s">
        <v>8271</v>
      </c>
      <c r="V3367">
        <f t="shared" si="424"/>
        <v>3</v>
      </c>
      <c r="W3367" s="21" t="str">
        <f t="shared" si="425"/>
        <v xml:space="preserve"> </v>
      </c>
      <c r="X3367" s="21" t="str">
        <f t="shared" si="426"/>
        <v xml:space="preserve"> </v>
      </c>
    </row>
    <row r="3368" spans="1:24" ht="43.2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419"/>
        <v>42137.067557870367</v>
      </c>
      <c r="K3368">
        <v>1428889037</v>
      </c>
      <c r="L3368" s="10">
        <f t="shared" si="420"/>
        <v>42107.067557870367</v>
      </c>
      <c r="M3368" s="11">
        <f t="shared" si="421"/>
        <v>30</v>
      </c>
      <c r="N3368" t="b">
        <v>0</v>
      </c>
      <c r="O3368" s="9">
        <f t="shared" si="422"/>
        <v>2.21</v>
      </c>
      <c r="P3368" s="14">
        <f t="shared" si="423"/>
        <v>61.388888888888886</v>
      </c>
      <c r="Q3368" s="14" t="s">
        <v>8321</v>
      </c>
      <c r="R3368" s="14" t="s">
        <v>8322</v>
      </c>
      <c r="S3368">
        <v>18</v>
      </c>
      <c r="T3368" t="b">
        <v>1</v>
      </c>
      <c r="U3368" t="s">
        <v>8271</v>
      </c>
      <c r="V3368">
        <f t="shared" si="424"/>
        <v>18</v>
      </c>
      <c r="W3368" s="21" t="str">
        <f t="shared" si="425"/>
        <v xml:space="preserve"> </v>
      </c>
      <c r="X3368" s="21" t="str">
        <f t="shared" si="426"/>
        <v xml:space="preserve"> </v>
      </c>
    </row>
    <row r="3369" spans="1:24" ht="43.2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419"/>
        <v>42217.933958333335</v>
      </c>
      <c r="K3369">
        <v>1436307894</v>
      </c>
      <c r="L3369" s="10">
        <f t="shared" si="420"/>
        <v>42192.933958333335</v>
      </c>
      <c r="M3369" s="11">
        <f t="shared" si="421"/>
        <v>25</v>
      </c>
      <c r="N3369" t="b">
        <v>0</v>
      </c>
      <c r="O3369" s="9">
        <f t="shared" si="422"/>
        <v>1.1866666666666668</v>
      </c>
      <c r="P3369" s="14">
        <f t="shared" si="423"/>
        <v>29.666666666666668</v>
      </c>
      <c r="Q3369" s="14" t="s">
        <v>8321</v>
      </c>
      <c r="R3369" s="14" t="s">
        <v>8322</v>
      </c>
      <c r="S3369">
        <v>30</v>
      </c>
      <c r="T3369" t="b">
        <v>1</v>
      </c>
      <c r="U3369" t="s">
        <v>8271</v>
      </c>
      <c r="V3369">
        <f t="shared" si="424"/>
        <v>30</v>
      </c>
      <c r="W3369" s="21" t="str">
        <f t="shared" si="425"/>
        <v xml:space="preserve"> </v>
      </c>
      <c r="X3369" s="21" t="str">
        <f t="shared" si="426"/>
        <v xml:space="preserve"> </v>
      </c>
    </row>
    <row r="3370" spans="1:24" ht="43.2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419"/>
        <v>42005.208333333328</v>
      </c>
      <c r="K3370">
        <v>1416977259</v>
      </c>
      <c r="L3370" s="10">
        <f t="shared" si="420"/>
        <v>41969.199756944443</v>
      </c>
      <c r="M3370" s="11">
        <f t="shared" si="421"/>
        <v>36.008576388885558</v>
      </c>
      <c r="N3370" t="b">
        <v>0</v>
      </c>
      <c r="O3370" s="9">
        <f t="shared" si="422"/>
        <v>1.046</v>
      </c>
      <c r="P3370" s="14">
        <f t="shared" si="423"/>
        <v>45.478260869565219</v>
      </c>
      <c r="Q3370" s="14" t="s">
        <v>8321</v>
      </c>
      <c r="R3370" s="14" t="s">
        <v>8322</v>
      </c>
      <c r="S3370">
        <v>23</v>
      </c>
      <c r="T3370" t="b">
        <v>1</v>
      </c>
      <c r="U3370" t="s">
        <v>8271</v>
      </c>
      <c r="V3370">
        <f t="shared" si="424"/>
        <v>23</v>
      </c>
      <c r="W3370" s="21" t="str">
        <f t="shared" si="425"/>
        <v xml:space="preserve"> </v>
      </c>
      <c r="X3370" s="21" t="str">
        <f t="shared" si="426"/>
        <v xml:space="preserve"> </v>
      </c>
    </row>
    <row r="3371" spans="1:24" ht="43.2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419"/>
        <v>42750.041435185187</v>
      </c>
      <c r="K3371">
        <v>1479257980</v>
      </c>
      <c r="L3371" s="10">
        <f t="shared" si="420"/>
        <v>42690.041435185187</v>
      </c>
      <c r="M3371" s="11">
        <f t="shared" si="421"/>
        <v>60</v>
      </c>
      <c r="N3371" t="b">
        <v>0</v>
      </c>
      <c r="O3371" s="9">
        <f t="shared" si="422"/>
        <v>1.0389999999999999</v>
      </c>
      <c r="P3371" s="14">
        <f t="shared" si="423"/>
        <v>96.203703703703709</v>
      </c>
      <c r="Q3371" s="14" t="s">
        <v>8321</v>
      </c>
      <c r="R3371" s="14" t="s">
        <v>8322</v>
      </c>
      <c r="S3371">
        <v>54</v>
      </c>
      <c r="T3371" t="b">
        <v>1</v>
      </c>
      <c r="U3371" t="s">
        <v>8271</v>
      </c>
      <c r="V3371">
        <f t="shared" si="424"/>
        <v>54</v>
      </c>
      <c r="W3371" s="21" t="str">
        <f t="shared" si="425"/>
        <v xml:space="preserve"> </v>
      </c>
      <c r="X3371" s="21" t="str">
        <f t="shared" si="426"/>
        <v xml:space="preserve"> </v>
      </c>
    </row>
    <row r="3372" spans="1:24" ht="28.8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419"/>
        <v>42721.333333333328</v>
      </c>
      <c r="K3372">
        <v>1479283285</v>
      </c>
      <c r="L3372" s="10">
        <f t="shared" si="420"/>
        <v>42690.334317129629</v>
      </c>
      <c r="M3372" s="11">
        <f t="shared" si="421"/>
        <v>30.999016203699284</v>
      </c>
      <c r="N3372" t="b">
        <v>0</v>
      </c>
      <c r="O3372" s="9">
        <f t="shared" si="422"/>
        <v>1.1773333333333333</v>
      </c>
      <c r="P3372" s="14">
        <f t="shared" si="423"/>
        <v>67.92307692307692</v>
      </c>
      <c r="Q3372" s="14" t="s">
        <v>8321</v>
      </c>
      <c r="R3372" s="14" t="s">
        <v>8322</v>
      </c>
      <c r="S3372">
        <v>26</v>
      </c>
      <c r="T3372" t="b">
        <v>1</v>
      </c>
      <c r="U3372" t="s">
        <v>8271</v>
      </c>
      <c r="V3372">
        <f t="shared" si="424"/>
        <v>26</v>
      </c>
      <c r="W3372" s="21" t="str">
        <f t="shared" si="425"/>
        <v xml:space="preserve"> </v>
      </c>
      <c r="X3372" s="21" t="str">
        <f t="shared" si="426"/>
        <v xml:space="preserve"> </v>
      </c>
    </row>
    <row r="3373" spans="1:24" ht="28.8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419"/>
        <v>42340.874594907407</v>
      </c>
      <c r="K3373">
        <v>1446670765</v>
      </c>
      <c r="L3373" s="10">
        <f t="shared" si="420"/>
        <v>42312.874594907407</v>
      </c>
      <c r="M3373" s="11">
        <f t="shared" si="421"/>
        <v>28</v>
      </c>
      <c r="N3373" t="b">
        <v>0</v>
      </c>
      <c r="O3373" s="9">
        <f t="shared" si="422"/>
        <v>1.385</v>
      </c>
      <c r="P3373" s="14">
        <f t="shared" si="423"/>
        <v>30.777777777777779</v>
      </c>
      <c r="Q3373" s="14" t="s">
        <v>8321</v>
      </c>
      <c r="R3373" s="14" t="s">
        <v>8322</v>
      </c>
      <c r="S3373">
        <v>9</v>
      </c>
      <c r="T3373" t="b">
        <v>1</v>
      </c>
      <c r="U3373" t="s">
        <v>8271</v>
      </c>
      <c r="V3373">
        <f t="shared" si="424"/>
        <v>9</v>
      </c>
      <c r="W3373" s="21" t="str">
        <f t="shared" si="425"/>
        <v xml:space="preserve"> </v>
      </c>
      <c r="X3373" s="21" t="str">
        <f t="shared" si="426"/>
        <v xml:space="preserve"> </v>
      </c>
    </row>
    <row r="3374" spans="1:24" ht="43.2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419"/>
        <v>41876.207638888889</v>
      </c>
      <c r="K3374">
        <v>1407157756</v>
      </c>
      <c r="L3374" s="10">
        <f t="shared" si="420"/>
        <v>41855.548101851848</v>
      </c>
      <c r="M3374" s="11">
        <f t="shared" si="421"/>
        <v>20.659537037041446</v>
      </c>
      <c r="N3374" t="b">
        <v>0</v>
      </c>
      <c r="O3374" s="9">
        <f t="shared" si="422"/>
        <v>1.0349999999999999</v>
      </c>
      <c r="P3374" s="14">
        <f t="shared" si="423"/>
        <v>38.333333333333336</v>
      </c>
      <c r="Q3374" s="14" t="s">
        <v>8321</v>
      </c>
      <c r="R3374" s="14" t="s">
        <v>8322</v>
      </c>
      <c r="S3374">
        <v>27</v>
      </c>
      <c r="T3374" t="b">
        <v>1</v>
      </c>
      <c r="U3374" t="s">
        <v>8271</v>
      </c>
      <c r="V3374">
        <f t="shared" si="424"/>
        <v>27</v>
      </c>
      <c r="W3374" s="21" t="str">
        <f t="shared" si="425"/>
        <v xml:space="preserve"> </v>
      </c>
      <c r="X3374" s="21" t="str">
        <f t="shared" si="426"/>
        <v xml:space="preserve"> </v>
      </c>
    </row>
    <row r="3375" spans="1:24" ht="43.2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419"/>
        <v>42203.666666666672</v>
      </c>
      <c r="K3375">
        <v>1435177840</v>
      </c>
      <c r="L3375" s="10">
        <f t="shared" si="420"/>
        <v>42179.854629629626</v>
      </c>
      <c r="M3375" s="11">
        <f t="shared" si="421"/>
        <v>23.812037037045229</v>
      </c>
      <c r="N3375" t="b">
        <v>0</v>
      </c>
      <c r="O3375" s="9">
        <f t="shared" si="422"/>
        <v>1.0024999999999999</v>
      </c>
      <c r="P3375" s="14">
        <f t="shared" si="423"/>
        <v>66.833333333333329</v>
      </c>
      <c r="Q3375" s="14" t="s">
        <v>8321</v>
      </c>
      <c r="R3375" s="14" t="s">
        <v>8322</v>
      </c>
      <c r="S3375">
        <v>30</v>
      </c>
      <c r="T3375" t="b">
        <v>1</v>
      </c>
      <c r="U3375" t="s">
        <v>8271</v>
      </c>
      <c r="V3375">
        <f t="shared" si="424"/>
        <v>30</v>
      </c>
      <c r="W3375" s="21" t="str">
        <f t="shared" si="425"/>
        <v xml:space="preserve"> </v>
      </c>
      <c r="X3375" s="21" t="str">
        <f t="shared" si="426"/>
        <v xml:space="preserve"> </v>
      </c>
    </row>
    <row r="3376" spans="1:24" ht="43.2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419"/>
        <v>42305.731666666667</v>
      </c>
      <c r="K3376">
        <v>1443461616</v>
      </c>
      <c r="L3376" s="10">
        <f t="shared" si="420"/>
        <v>42275.731666666667</v>
      </c>
      <c r="M3376" s="11">
        <f t="shared" si="421"/>
        <v>30</v>
      </c>
      <c r="N3376" t="b">
        <v>0</v>
      </c>
      <c r="O3376" s="9">
        <f t="shared" si="422"/>
        <v>1.0657142857142856</v>
      </c>
      <c r="P3376" s="14">
        <f t="shared" si="423"/>
        <v>71.730769230769226</v>
      </c>
      <c r="Q3376" s="14" t="s">
        <v>8321</v>
      </c>
      <c r="R3376" s="14" t="s">
        <v>8322</v>
      </c>
      <c r="S3376">
        <v>52</v>
      </c>
      <c r="T3376" t="b">
        <v>1</v>
      </c>
      <c r="U3376" t="s">
        <v>8271</v>
      </c>
      <c r="V3376">
        <f t="shared" si="424"/>
        <v>52</v>
      </c>
      <c r="W3376" s="21" t="str">
        <f t="shared" si="425"/>
        <v xml:space="preserve"> </v>
      </c>
      <c r="X3376" s="21" t="str">
        <f t="shared" si="426"/>
        <v xml:space="preserve"> </v>
      </c>
    </row>
    <row r="3377" spans="1:24" ht="43.2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419"/>
        <v>41777.610798611109</v>
      </c>
      <c r="K3377">
        <v>1399387173</v>
      </c>
      <c r="L3377" s="10">
        <f t="shared" si="420"/>
        <v>41765.610798611109</v>
      </c>
      <c r="M3377" s="11">
        <f t="shared" si="421"/>
        <v>12</v>
      </c>
      <c r="N3377" t="b">
        <v>0</v>
      </c>
      <c r="O3377" s="9">
        <f t="shared" si="422"/>
        <v>1</v>
      </c>
      <c r="P3377" s="14">
        <f t="shared" si="423"/>
        <v>176.47058823529412</v>
      </c>
      <c r="Q3377" s="14" t="s">
        <v>8321</v>
      </c>
      <c r="R3377" s="14" t="s">
        <v>8322</v>
      </c>
      <c r="S3377">
        <v>17</v>
      </c>
      <c r="T3377" t="b">
        <v>1</v>
      </c>
      <c r="U3377" t="s">
        <v>8271</v>
      </c>
      <c r="V3377">
        <f t="shared" si="424"/>
        <v>17</v>
      </c>
      <c r="W3377" s="21" t="str">
        <f t="shared" si="425"/>
        <v xml:space="preserve"> </v>
      </c>
      <c r="X3377" s="21" t="str">
        <f t="shared" si="426"/>
        <v xml:space="preserve"> </v>
      </c>
    </row>
    <row r="3378" spans="1:24" ht="43.2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419"/>
        <v>42119.659652777773</v>
      </c>
      <c r="K3378">
        <v>1424796594</v>
      </c>
      <c r="L3378" s="10">
        <f t="shared" si="420"/>
        <v>42059.701319444444</v>
      </c>
      <c r="M3378" s="11">
        <f t="shared" si="421"/>
        <v>59.958333333328483</v>
      </c>
      <c r="N3378" t="b">
        <v>0</v>
      </c>
      <c r="O3378" s="9">
        <f t="shared" si="422"/>
        <v>1.0001249999999999</v>
      </c>
      <c r="P3378" s="14">
        <f t="shared" si="423"/>
        <v>421.10526315789474</v>
      </c>
      <c r="Q3378" s="14" t="s">
        <v>8321</v>
      </c>
      <c r="R3378" s="14" t="s">
        <v>8322</v>
      </c>
      <c r="S3378">
        <v>19</v>
      </c>
      <c r="T3378" t="b">
        <v>1</v>
      </c>
      <c r="U3378" t="s">
        <v>8271</v>
      </c>
      <c r="V3378">
        <f t="shared" si="424"/>
        <v>19</v>
      </c>
      <c r="W3378" s="21" t="str">
        <f t="shared" si="425"/>
        <v xml:space="preserve"> </v>
      </c>
      <c r="X3378" s="21" t="str">
        <f t="shared" si="426"/>
        <v xml:space="preserve"> </v>
      </c>
    </row>
    <row r="3379" spans="1:24" ht="43.2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419"/>
        <v>42083.705555555556</v>
      </c>
      <c r="K3379">
        <v>1424280899</v>
      </c>
      <c r="L3379" s="10">
        <f t="shared" si="420"/>
        <v>42053.732627314821</v>
      </c>
      <c r="M3379" s="11">
        <f t="shared" si="421"/>
        <v>29.9729282407352</v>
      </c>
      <c r="N3379" t="b">
        <v>0</v>
      </c>
      <c r="O3379" s="9">
        <f t="shared" si="422"/>
        <v>1.0105</v>
      </c>
      <c r="P3379" s="14">
        <f t="shared" si="423"/>
        <v>104.98701298701299</v>
      </c>
      <c r="Q3379" s="14" t="s">
        <v>8321</v>
      </c>
      <c r="R3379" s="14" t="s">
        <v>8322</v>
      </c>
      <c r="S3379">
        <v>77</v>
      </c>
      <c r="T3379" t="b">
        <v>1</v>
      </c>
      <c r="U3379" t="s">
        <v>8271</v>
      </c>
      <c r="V3379">
        <f t="shared" si="424"/>
        <v>77</v>
      </c>
      <c r="W3379" s="21" t="str">
        <f t="shared" si="425"/>
        <v xml:space="preserve"> </v>
      </c>
      <c r="X3379" s="21" t="str">
        <f t="shared" si="426"/>
        <v xml:space="preserve"> </v>
      </c>
    </row>
    <row r="3380" spans="1:24" ht="43.2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419"/>
        <v>41882.547222222223</v>
      </c>
      <c r="K3380">
        <v>1407400306</v>
      </c>
      <c r="L3380" s="10">
        <f t="shared" si="420"/>
        <v>41858.355393518519</v>
      </c>
      <c r="M3380" s="11">
        <f t="shared" si="421"/>
        <v>24.191828703704232</v>
      </c>
      <c r="N3380" t="b">
        <v>0</v>
      </c>
      <c r="O3380" s="9">
        <f t="shared" si="422"/>
        <v>1.0763636363636364</v>
      </c>
      <c r="P3380" s="14">
        <f t="shared" si="423"/>
        <v>28.19047619047619</v>
      </c>
      <c r="Q3380" s="14" t="s">
        <v>8321</v>
      </c>
      <c r="R3380" s="14" t="s">
        <v>8322</v>
      </c>
      <c r="S3380">
        <v>21</v>
      </c>
      <c r="T3380" t="b">
        <v>1</v>
      </c>
      <c r="U3380" t="s">
        <v>8271</v>
      </c>
      <c r="V3380">
        <f t="shared" si="424"/>
        <v>21</v>
      </c>
      <c r="W3380" s="21" t="str">
        <f t="shared" si="425"/>
        <v xml:space="preserve"> </v>
      </c>
      <c r="X3380" s="21" t="str">
        <f t="shared" si="426"/>
        <v xml:space="preserve"> </v>
      </c>
    </row>
    <row r="3381" spans="1:24" ht="57.6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419"/>
        <v>42242.958333333328</v>
      </c>
      <c r="K3381">
        <v>1439122800</v>
      </c>
      <c r="L3381" s="10">
        <f t="shared" si="420"/>
        <v>42225.513888888891</v>
      </c>
      <c r="M3381" s="11">
        <f t="shared" si="421"/>
        <v>17.444444444437977</v>
      </c>
      <c r="N3381" t="b">
        <v>0</v>
      </c>
      <c r="O3381" s="9">
        <f t="shared" si="422"/>
        <v>1.0365</v>
      </c>
      <c r="P3381" s="14">
        <f t="shared" si="423"/>
        <v>54.55263157894737</v>
      </c>
      <c r="Q3381" s="14" t="s">
        <v>8321</v>
      </c>
      <c r="R3381" s="14" t="s">
        <v>8322</v>
      </c>
      <c r="S3381">
        <v>38</v>
      </c>
      <c r="T3381" t="b">
        <v>1</v>
      </c>
      <c r="U3381" t="s">
        <v>8271</v>
      </c>
      <c r="V3381">
        <f t="shared" si="424"/>
        <v>38</v>
      </c>
      <c r="W3381" s="21" t="str">
        <f t="shared" si="425"/>
        <v xml:space="preserve"> </v>
      </c>
      <c r="X3381" s="21" t="str">
        <f t="shared" si="426"/>
        <v xml:space="preserve"> </v>
      </c>
    </row>
    <row r="3382" spans="1:24" ht="57.6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419"/>
        <v>41972.995115740734</v>
      </c>
      <c r="K3382">
        <v>1414277578</v>
      </c>
      <c r="L3382" s="10">
        <f t="shared" si="420"/>
        <v>41937.95344907407</v>
      </c>
      <c r="M3382" s="11">
        <f t="shared" si="421"/>
        <v>35.041666666664241</v>
      </c>
      <c r="N3382" t="b">
        <v>0</v>
      </c>
      <c r="O3382" s="9">
        <f t="shared" si="422"/>
        <v>1.0443333333333333</v>
      </c>
      <c r="P3382" s="14">
        <f t="shared" si="423"/>
        <v>111.89285714285714</v>
      </c>
      <c r="Q3382" s="14" t="s">
        <v>8321</v>
      </c>
      <c r="R3382" s="14" t="s">
        <v>8322</v>
      </c>
      <c r="S3382">
        <v>28</v>
      </c>
      <c r="T3382" t="b">
        <v>1</v>
      </c>
      <c r="U3382" t="s">
        <v>8271</v>
      </c>
      <c r="V3382">
        <f t="shared" si="424"/>
        <v>28</v>
      </c>
      <c r="W3382" s="21" t="str">
        <f t="shared" si="425"/>
        <v xml:space="preserve"> </v>
      </c>
      <c r="X3382" s="21" t="str">
        <f t="shared" si="426"/>
        <v xml:space="preserve"> </v>
      </c>
    </row>
    <row r="3383" spans="1:24" ht="43.2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419"/>
        <v>42074.143321759257</v>
      </c>
      <c r="K3383">
        <v>1423455983</v>
      </c>
      <c r="L3383" s="10">
        <f t="shared" si="420"/>
        <v>42044.184988425928</v>
      </c>
      <c r="M3383" s="11">
        <f t="shared" si="421"/>
        <v>29.958333333328483</v>
      </c>
      <c r="N3383" t="b">
        <v>0</v>
      </c>
      <c r="O3383" s="9">
        <f t="shared" si="422"/>
        <v>1.0225</v>
      </c>
      <c r="P3383" s="14">
        <f t="shared" si="423"/>
        <v>85.208333333333329</v>
      </c>
      <c r="Q3383" s="14" t="s">
        <v>8321</v>
      </c>
      <c r="R3383" s="14" t="s">
        <v>8322</v>
      </c>
      <c r="S3383">
        <v>48</v>
      </c>
      <c r="T3383" t="b">
        <v>1</v>
      </c>
      <c r="U3383" t="s">
        <v>8271</v>
      </c>
      <c r="V3383">
        <f t="shared" si="424"/>
        <v>48</v>
      </c>
      <c r="W3383" s="21" t="str">
        <f t="shared" si="425"/>
        <v xml:space="preserve"> </v>
      </c>
      <c r="X3383" s="21" t="str">
        <f t="shared" si="426"/>
        <v xml:space="preserve"> </v>
      </c>
    </row>
    <row r="3384" spans="1:24" ht="43.2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419"/>
        <v>42583.957638888889</v>
      </c>
      <c r="K3384">
        <v>1467973256</v>
      </c>
      <c r="L3384" s="10">
        <f t="shared" si="420"/>
        <v>42559.431203703702</v>
      </c>
      <c r="M3384" s="11">
        <f t="shared" si="421"/>
        <v>24.526435185187438</v>
      </c>
      <c r="N3384" t="b">
        <v>0</v>
      </c>
      <c r="O3384" s="9">
        <f t="shared" si="422"/>
        <v>1.0074285714285713</v>
      </c>
      <c r="P3384" s="14">
        <f t="shared" si="423"/>
        <v>76.652173913043484</v>
      </c>
      <c r="Q3384" s="14" t="s">
        <v>8321</v>
      </c>
      <c r="R3384" s="14" t="s">
        <v>8322</v>
      </c>
      <c r="S3384">
        <v>46</v>
      </c>
      <c r="T3384" t="b">
        <v>1</v>
      </c>
      <c r="U3384" t="s">
        <v>8271</v>
      </c>
      <c r="V3384">
        <f t="shared" si="424"/>
        <v>46</v>
      </c>
      <c r="W3384" s="21" t="str">
        <f t="shared" si="425"/>
        <v xml:space="preserve"> </v>
      </c>
      <c r="X3384" s="21" t="str">
        <f t="shared" si="426"/>
        <v xml:space="preserve"> </v>
      </c>
    </row>
    <row r="3385" spans="1:24" ht="43.2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419"/>
        <v>42544.782638888893</v>
      </c>
      <c r="K3385">
        <v>1464979620</v>
      </c>
      <c r="L3385" s="10">
        <f t="shared" si="420"/>
        <v>42524.782638888893</v>
      </c>
      <c r="M3385" s="11">
        <f t="shared" si="421"/>
        <v>20</v>
      </c>
      <c r="N3385" t="b">
        <v>0</v>
      </c>
      <c r="O3385" s="9">
        <f t="shared" si="422"/>
        <v>1.1171428571428572</v>
      </c>
      <c r="P3385" s="14">
        <f t="shared" si="423"/>
        <v>65.166666666666671</v>
      </c>
      <c r="Q3385" s="14" t="s">
        <v>8321</v>
      </c>
      <c r="R3385" s="14" t="s">
        <v>8322</v>
      </c>
      <c r="S3385">
        <v>30</v>
      </c>
      <c r="T3385" t="b">
        <v>1</v>
      </c>
      <c r="U3385" t="s">
        <v>8271</v>
      </c>
      <c r="V3385">
        <f t="shared" si="424"/>
        <v>30</v>
      </c>
      <c r="W3385" s="21" t="str">
        <f t="shared" si="425"/>
        <v xml:space="preserve"> </v>
      </c>
      <c r="X3385" s="21" t="str">
        <f t="shared" si="426"/>
        <v xml:space="preserve"> </v>
      </c>
    </row>
    <row r="3386" spans="1:24" ht="43.2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419"/>
        <v>42329.125</v>
      </c>
      <c r="K3386">
        <v>1444874768</v>
      </c>
      <c r="L3386" s="10">
        <f t="shared" si="420"/>
        <v>42292.087592592594</v>
      </c>
      <c r="M3386" s="11">
        <f t="shared" si="421"/>
        <v>37.037407407406135</v>
      </c>
      <c r="N3386" t="b">
        <v>0</v>
      </c>
      <c r="O3386" s="9">
        <f t="shared" si="422"/>
        <v>1.0001100000000001</v>
      </c>
      <c r="P3386" s="14">
        <f t="shared" si="423"/>
        <v>93.760312499999998</v>
      </c>
      <c r="Q3386" s="14" t="s">
        <v>8321</v>
      </c>
      <c r="R3386" s="14" t="s">
        <v>8322</v>
      </c>
      <c r="S3386">
        <v>64</v>
      </c>
      <c r="T3386" t="b">
        <v>1</v>
      </c>
      <c r="U3386" t="s">
        <v>8271</v>
      </c>
      <c r="V3386">
        <f t="shared" si="424"/>
        <v>64</v>
      </c>
      <c r="W3386" s="21" t="str">
        <f t="shared" si="425"/>
        <v xml:space="preserve"> </v>
      </c>
      <c r="X3386" s="21" t="str">
        <f t="shared" si="426"/>
        <v xml:space="preserve"> </v>
      </c>
    </row>
    <row r="3387" spans="1:24" ht="57.6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419"/>
        <v>41983.8675</v>
      </c>
      <c r="K3387">
        <v>1415652552</v>
      </c>
      <c r="L3387" s="10">
        <f t="shared" si="420"/>
        <v>41953.8675</v>
      </c>
      <c r="M3387" s="11">
        <f t="shared" si="421"/>
        <v>30</v>
      </c>
      <c r="N3387" t="b">
        <v>0</v>
      </c>
      <c r="O3387" s="9">
        <f t="shared" si="422"/>
        <v>1</v>
      </c>
      <c r="P3387" s="14">
        <f t="shared" si="423"/>
        <v>133.33333333333334</v>
      </c>
      <c r="Q3387" s="14" t="s">
        <v>8321</v>
      </c>
      <c r="R3387" s="14" t="s">
        <v>8322</v>
      </c>
      <c r="S3387">
        <v>15</v>
      </c>
      <c r="T3387" t="b">
        <v>1</v>
      </c>
      <c r="U3387" t="s">
        <v>8271</v>
      </c>
      <c r="V3387">
        <f t="shared" si="424"/>
        <v>15</v>
      </c>
      <c r="W3387" s="21" t="str">
        <f t="shared" si="425"/>
        <v xml:space="preserve"> </v>
      </c>
      <c r="X3387" s="21" t="str">
        <f t="shared" si="426"/>
        <v xml:space="preserve"> </v>
      </c>
    </row>
    <row r="3388" spans="1:24" ht="43.2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419"/>
        <v>41976.644745370373</v>
      </c>
      <c r="K3388">
        <v>1415028506</v>
      </c>
      <c r="L3388" s="10">
        <f t="shared" si="420"/>
        <v>41946.644745370373</v>
      </c>
      <c r="M3388" s="11">
        <f t="shared" si="421"/>
        <v>30</v>
      </c>
      <c r="N3388" t="b">
        <v>0</v>
      </c>
      <c r="O3388" s="9">
        <f t="shared" si="422"/>
        <v>1.05</v>
      </c>
      <c r="P3388" s="14">
        <f t="shared" si="423"/>
        <v>51.219512195121951</v>
      </c>
      <c r="Q3388" s="14" t="s">
        <v>8321</v>
      </c>
      <c r="R3388" s="14" t="s">
        <v>8322</v>
      </c>
      <c r="S3388">
        <v>41</v>
      </c>
      <c r="T3388" t="b">
        <v>1</v>
      </c>
      <c r="U3388" t="s">
        <v>8271</v>
      </c>
      <c r="V3388">
        <f t="shared" si="424"/>
        <v>41</v>
      </c>
      <c r="W3388" s="21" t="str">
        <f t="shared" si="425"/>
        <v xml:space="preserve"> </v>
      </c>
      <c r="X3388" s="21" t="str">
        <f t="shared" si="426"/>
        <v xml:space="preserve"> </v>
      </c>
    </row>
    <row r="3389" spans="1:24" ht="57.6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419"/>
        <v>41987.762592592597</v>
      </c>
      <c r="K3389">
        <v>1415125088</v>
      </c>
      <c r="L3389" s="10">
        <f t="shared" si="420"/>
        <v>41947.762592592589</v>
      </c>
      <c r="M3389" s="11">
        <f t="shared" si="421"/>
        <v>40.000000000007276</v>
      </c>
      <c r="N3389" t="b">
        <v>0</v>
      </c>
      <c r="O3389" s="9">
        <f t="shared" si="422"/>
        <v>1.1686666666666667</v>
      </c>
      <c r="P3389" s="14">
        <f t="shared" si="423"/>
        <v>100.17142857142858</v>
      </c>
      <c r="Q3389" s="14" t="s">
        <v>8321</v>
      </c>
      <c r="R3389" s="14" t="s">
        <v>8322</v>
      </c>
      <c r="S3389">
        <v>35</v>
      </c>
      <c r="T3389" t="b">
        <v>1</v>
      </c>
      <c r="U3389" t="s">
        <v>8271</v>
      </c>
      <c r="V3389">
        <f t="shared" si="424"/>
        <v>35</v>
      </c>
      <c r="W3389" s="21" t="str">
        <f t="shared" si="425"/>
        <v xml:space="preserve"> </v>
      </c>
      <c r="X3389" s="21" t="str">
        <f t="shared" si="426"/>
        <v xml:space="preserve"> </v>
      </c>
    </row>
    <row r="3390" spans="1:24" ht="57.6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419"/>
        <v>42173.461122685185</v>
      </c>
      <c r="K3390">
        <v>1432033441</v>
      </c>
      <c r="L3390" s="10">
        <f t="shared" si="420"/>
        <v>42143.461122685185</v>
      </c>
      <c r="M3390" s="11">
        <f t="shared" si="421"/>
        <v>30</v>
      </c>
      <c r="N3390" t="b">
        <v>0</v>
      </c>
      <c r="O3390" s="9">
        <f t="shared" si="422"/>
        <v>1.038</v>
      </c>
      <c r="P3390" s="14">
        <f t="shared" si="423"/>
        <v>34.6</v>
      </c>
      <c r="Q3390" s="14" t="s">
        <v>8321</v>
      </c>
      <c r="R3390" s="14" t="s">
        <v>8322</v>
      </c>
      <c r="S3390">
        <v>45</v>
      </c>
      <c r="T3390" t="b">
        <v>1</v>
      </c>
      <c r="U3390" t="s">
        <v>8271</v>
      </c>
      <c r="V3390">
        <f t="shared" si="424"/>
        <v>45</v>
      </c>
      <c r="W3390" s="21" t="str">
        <f t="shared" si="425"/>
        <v xml:space="preserve"> </v>
      </c>
      <c r="X3390" s="21" t="str">
        <f t="shared" si="426"/>
        <v xml:space="preserve"> </v>
      </c>
    </row>
    <row r="3391" spans="1:24" ht="43.2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419"/>
        <v>42524.563449074078</v>
      </c>
      <c r="K3391">
        <v>1462368682</v>
      </c>
      <c r="L3391" s="10">
        <f t="shared" si="420"/>
        <v>42494.563449074078</v>
      </c>
      <c r="M3391" s="11">
        <f t="shared" si="421"/>
        <v>30</v>
      </c>
      <c r="N3391" t="b">
        <v>0</v>
      </c>
      <c r="O3391" s="9">
        <f t="shared" si="422"/>
        <v>1.145</v>
      </c>
      <c r="P3391" s="14">
        <f t="shared" si="423"/>
        <v>184.67741935483872</v>
      </c>
      <c r="Q3391" s="14" t="s">
        <v>8321</v>
      </c>
      <c r="R3391" s="14" t="s">
        <v>8322</v>
      </c>
      <c r="S3391">
        <v>62</v>
      </c>
      <c r="T3391" t="b">
        <v>1</v>
      </c>
      <c r="U3391" t="s">
        <v>8271</v>
      </c>
      <c r="V3391">
        <f t="shared" si="424"/>
        <v>62</v>
      </c>
      <c r="W3391" s="21" t="str">
        <f t="shared" si="425"/>
        <v xml:space="preserve"> </v>
      </c>
      <c r="X3391" s="21" t="str">
        <f t="shared" si="426"/>
        <v xml:space="preserve"> </v>
      </c>
    </row>
    <row r="3392" spans="1:24" ht="57.6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419"/>
        <v>41830.774826388886</v>
      </c>
      <c r="K3392">
        <v>1403721345</v>
      </c>
      <c r="L3392" s="10">
        <f t="shared" si="420"/>
        <v>41815.774826388886</v>
      </c>
      <c r="M3392" s="11">
        <f t="shared" si="421"/>
        <v>15</v>
      </c>
      <c r="N3392" t="b">
        <v>0</v>
      </c>
      <c r="O3392" s="9">
        <f t="shared" si="422"/>
        <v>1.024</v>
      </c>
      <c r="P3392" s="14">
        <f t="shared" si="423"/>
        <v>69.818181818181813</v>
      </c>
      <c r="Q3392" s="14" t="s">
        <v>8321</v>
      </c>
      <c r="R3392" s="14" t="s">
        <v>8322</v>
      </c>
      <c r="S3392">
        <v>22</v>
      </c>
      <c r="T3392" t="b">
        <v>1</v>
      </c>
      <c r="U3392" t="s">
        <v>8271</v>
      </c>
      <c r="V3392">
        <f t="shared" si="424"/>
        <v>22</v>
      </c>
      <c r="W3392" s="21" t="str">
        <f t="shared" si="425"/>
        <v xml:space="preserve"> </v>
      </c>
      <c r="X3392" s="21" t="str">
        <f t="shared" si="426"/>
        <v xml:space="preserve"> </v>
      </c>
    </row>
    <row r="3393" spans="1:24" ht="43.2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419"/>
        <v>41859.936111111114</v>
      </c>
      <c r="K3393">
        <v>1404997548</v>
      </c>
      <c r="L3393" s="10">
        <f t="shared" si="420"/>
        <v>41830.545694444445</v>
      </c>
      <c r="M3393" s="11">
        <f t="shared" si="421"/>
        <v>29.390416666668898</v>
      </c>
      <c r="N3393" t="b">
        <v>0</v>
      </c>
      <c r="O3393" s="9">
        <f t="shared" si="422"/>
        <v>2.23</v>
      </c>
      <c r="P3393" s="14">
        <f t="shared" si="423"/>
        <v>61.944444444444443</v>
      </c>
      <c r="Q3393" s="14" t="s">
        <v>8321</v>
      </c>
      <c r="R3393" s="14" t="s">
        <v>8322</v>
      </c>
      <c r="S3393">
        <v>18</v>
      </c>
      <c r="T3393" t="b">
        <v>1</v>
      </c>
      <c r="U3393" t="s">
        <v>8271</v>
      </c>
      <c r="V3393">
        <f t="shared" si="424"/>
        <v>18</v>
      </c>
      <c r="W3393" s="21" t="str">
        <f t="shared" si="425"/>
        <v xml:space="preserve"> </v>
      </c>
      <c r="X3393" s="21" t="str">
        <f t="shared" si="426"/>
        <v xml:space="preserve"> </v>
      </c>
    </row>
    <row r="3394" spans="1:24" ht="57.6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ref="J3394:J3457" si="427">(((I3394/60)/60)/24)+DATE(1970,1,1)</f>
        <v>42496.845543981486</v>
      </c>
      <c r="K3394">
        <v>1458245855</v>
      </c>
      <c r="L3394" s="10">
        <f t="shared" ref="L3394:L3457" si="428">(((K3394/60)/60)/24)+DATE(1970,1,1)</f>
        <v>42446.845543981486</v>
      </c>
      <c r="M3394" s="11">
        <f t="shared" ref="M3394:M3457" si="429">J3394-L3394</f>
        <v>50</v>
      </c>
      <c r="N3394" t="b">
        <v>0</v>
      </c>
      <c r="O3394" s="9">
        <f t="shared" ref="O3394:O3457" si="430">E3394/D3394</f>
        <v>1</v>
      </c>
      <c r="P3394" s="14">
        <f t="shared" ref="P3394:P3457" si="431">IF(E3394&gt;0,(E3394/S3394),0)</f>
        <v>41.666666666666664</v>
      </c>
      <c r="Q3394" s="14" t="s">
        <v>8321</v>
      </c>
      <c r="R3394" s="14" t="s">
        <v>8322</v>
      </c>
      <c r="S3394">
        <v>12</v>
      </c>
      <c r="T3394" t="b">
        <v>1</v>
      </c>
      <c r="U3394" t="s">
        <v>8271</v>
      </c>
      <c r="V3394">
        <f t="shared" si="424"/>
        <v>12</v>
      </c>
      <c r="W3394" s="21" t="str">
        <f t="shared" si="425"/>
        <v xml:space="preserve"> </v>
      </c>
      <c r="X3394" s="21" t="str">
        <f t="shared" si="426"/>
        <v xml:space="preserve"> </v>
      </c>
    </row>
    <row r="3395" spans="1:24" ht="43.2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si="427"/>
        <v>41949.031944444447</v>
      </c>
      <c r="K3395">
        <v>1413065230</v>
      </c>
      <c r="L3395" s="10">
        <f t="shared" si="428"/>
        <v>41923.921643518523</v>
      </c>
      <c r="M3395" s="11">
        <f t="shared" si="429"/>
        <v>25.110300925924093</v>
      </c>
      <c r="N3395" t="b">
        <v>0</v>
      </c>
      <c r="O3395" s="9">
        <f t="shared" si="430"/>
        <v>1.0580000000000001</v>
      </c>
      <c r="P3395" s="14">
        <f t="shared" si="431"/>
        <v>36.06818181818182</v>
      </c>
      <c r="Q3395" s="14" t="s">
        <v>8321</v>
      </c>
      <c r="R3395" s="14" t="s">
        <v>8322</v>
      </c>
      <c r="S3395">
        <v>44</v>
      </c>
      <c r="T3395" t="b">
        <v>1</v>
      </c>
      <c r="U3395" t="s">
        <v>8271</v>
      </c>
      <c r="V3395">
        <f t="shared" ref="V3395:V3458" si="432">IF(F3395 = "successful",S3395," ")</f>
        <v>44</v>
      </c>
      <c r="W3395" s="21" t="str">
        <f t="shared" ref="W3395:W3458" si="433">IF(F3395 = "failed",S3395," ")</f>
        <v xml:space="preserve"> </v>
      </c>
      <c r="X3395" s="21" t="str">
        <f t="shared" ref="X3395:X3458" si="434">IF(F3395 = "canceled",S3395," ")</f>
        <v xml:space="preserve"> </v>
      </c>
    </row>
    <row r="3396" spans="1:24" ht="43.2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427"/>
        <v>41847.59542824074</v>
      </c>
      <c r="K3396">
        <v>1403878645</v>
      </c>
      <c r="L3396" s="10">
        <f t="shared" si="428"/>
        <v>41817.59542824074</v>
      </c>
      <c r="M3396" s="11">
        <f t="shared" si="429"/>
        <v>30</v>
      </c>
      <c r="N3396" t="b">
        <v>0</v>
      </c>
      <c r="O3396" s="9">
        <f t="shared" si="430"/>
        <v>1.4236363636363636</v>
      </c>
      <c r="P3396" s="14">
        <f t="shared" si="431"/>
        <v>29</v>
      </c>
      <c r="Q3396" s="14" t="s">
        <v>8321</v>
      </c>
      <c r="R3396" s="14" t="s">
        <v>8322</v>
      </c>
      <c r="S3396">
        <v>27</v>
      </c>
      <c r="T3396" t="b">
        <v>1</v>
      </c>
      <c r="U3396" t="s">
        <v>8271</v>
      </c>
      <c r="V3396">
        <f t="shared" si="432"/>
        <v>27</v>
      </c>
      <c r="W3396" s="21" t="str">
        <f t="shared" si="433"/>
        <v xml:space="preserve"> </v>
      </c>
      <c r="X3396" s="21" t="str">
        <f t="shared" si="434"/>
        <v xml:space="preserve"> </v>
      </c>
    </row>
    <row r="3397" spans="1:24" ht="28.8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427"/>
        <v>42154.756944444445</v>
      </c>
      <c r="K3397">
        <v>1431795944</v>
      </c>
      <c r="L3397" s="10">
        <f t="shared" si="428"/>
        <v>42140.712314814817</v>
      </c>
      <c r="M3397" s="11">
        <f t="shared" si="429"/>
        <v>14.044629629628616</v>
      </c>
      <c r="N3397" t="b">
        <v>0</v>
      </c>
      <c r="O3397" s="9">
        <f t="shared" si="430"/>
        <v>1.84</v>
      </c>
      <c r="P3397" s="14">
        <f t="shared" si="431"/>
        <v>24.210526315789473</v>
      </c>
      <c r="Q3397" s="14" t="s">
        <v>8321</v>
      </c>
      <c r="R3397" s="14" t="s">
        <v>8322</v>
      </c>
      <c r="S3397">
        <v>38</v>
      </c>
      <c r="T3397" t="b">
        <v>1</v>
      </c>
      <c r="U3397" t="s">
        <v>8271</v>
      </c>
      <c r="V3397">
        <f t="shared" si="432"/>
        <v>38</v>
      </c>
      <c r="W3397" s="21" t="str">
        <f t="shared" si="433"/>
        <v xml:space="preserve"> </v>
      </c>
      <c r="X3397" s="21" t="str">
        <f t="shared" si="434"/>
        <v xml:space="preserve"> </v>
      </c>
    </row>
    <row r="3398" spans="1:24" ht="43.2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427"/>
        <v>41791.165972222225</v>
      </c>
      <c r="K3398">
        <v>1399286589</v>
      </c>
      <c r="L3398" s="10">
        <f t="shared" si="428"/>
        <v>41764.44663194444</v>
      </c>
      <c r="M3398" s="11">
        <f t="shared" si="429"/>
        <v>26.719340277784795</v>
      </c>
      <c r="N3398" t="b">
        <v>0</v>
      </c>
      <c r="O3398" s="9">
        <f t="shared" si="430"/>
        <v>1.0433333333333332</v>
      </c>
      <c r="P3398" s="14">
        <f t="shared" si="431"/>
        <v>55.892857142857146</v>
      </c>
      <c r="Q3398" s="14" t="s">
        <v>8321</v>
      </c>
      <c r="R3398" s="14" t="s">
        <v>8322</v>
      </c>
      <c r="S3398">
        <v>28</v>
      </c>
      <c r="T3398" t="b">
        <v>1</v>
      </c>
      <c r="U3398" t="s">
        <v>8271</v>
      </c>
      <c r="V3398">
        <f t="shared" si="432"/>
        <v>28</v>
      </c>
      <c r="W3398" s="21" t="str">
        <f t="shared" si="433"/>
        <v xml:space="preserve"> </v>
      </c>
      <c r="X3398" s="21" t="str">
        <f t="shared" si="434"/>
        <v xml:space="preserve"> </v>
      </c>
    </row>
    <row r="3399" spans="1:24" ht="28.8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427"/>
        <v>42418.916666666672</v>
      </c>
      <c r="K3399">
        <v>1452338929</v>
      </c>
      <c r="L3399" s="10">
        <f t="shared" si="428"/>
        <v>42378.478344907402</v>
      </c>
      <c r="M3399" s="11">
        <f t="shared" si="429"/>
        <v>40.438321759269456</v>
      </c>
      <c r="N3399" t="b">
        <v>0</v>
      </c>
      <c r="O3399" s="9">
        <f t="shared" si="430"/>
        <v>1.1200000000000001</v>
      </c>
      <c r="P3399" s="14">
        <f t="shared" si="431"/>
        <v>11.666666666666666</v>
      </c>
      <c r="Q3399" s="14" t="s">
        <v>8321</v>
      </c>
      <c r="R3399" s="14" t="s">
        <v>8322</v>
      </c>
      <c r="S3399">
        <v>24</v>
      </c>
      <c r="T3399" t="b">
        <v>1</v>
      </c>
      <c r="U3399" t="s">
        <v>8271</v>
      </c>
      <c r="V3399">
        <f t="shared" si="432"/>
        <v>24</v>
      </c>
      <c r="W3399" s="21" t="str">
        <f t="shared" si="433"/>
        <v xml:space="preserve"> </v>
      </c>
      <c r="X3399" s="21" t="str">
        <f t="shared" si="434"/>
        <v xml:space="preserve"> </v>
      </c>
    </row>
    <row r="3400" spans="1:24" ht="43.2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427"/>
        <v>41964.708333333328</v>
      </c>
      <c r="K3400">
        <v>1414605776</v>
      </c>
      <c r="L3400" s="10">
        <f t="shared" si="428"/>
        <v>41941.75203703704</v>
      </c>
      <c r="M3400" s="11">
        <f t="shared" si="429"/>
        <v>22.956296296288201</v>
      </c>
      <c r="N3400" t="b">
        <v>0</v>
      </c>
      <c r="O3400" s="9">
        <f t="shared" si="430"/>
        <v>1.1107499999999999</v>
      </c>
      <c r="P3400" s="14">
        <f t="shared" si="431"/>
        <v>68.353846153846149</v>
      </c>
      <c r="Q3400" s="14" t="s">
        <v>8321</v>
      </c>
      <c r="R3400" s="14" t="s">
        <v>8322</v>
      </c>
      <c r="S3400">
        <v>65</v>
      </c>
      <c r="T3400" t="b">
        <v>1</v>
      </c>
      <c r="U3400" t="s">
        <v>8271</v>
      </c>
      <c r="V3400">
        <f t="shared" si="432"/>
        <v>65</v>
      </c>
      <c r="W3400" s="21" t="str">
        <f t="shared" si="433"/>
        <v xml:space="preserve"> </v>
      </c>
      <c r="X3400" s="21" t="str">
        <f t="shared" si="434"/>
        <v xml:space="preserve"> </v>
      </c>
    </row>
    <row r="3401" spans="1:24" ht="43.2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427"/>
        <v>42056.920428240745</v>
      </c>
      <c r="K3401">
        <v>1421964325</v>
      </c>
      <c r="L3401" s="10">
        <f t="shared" si="428"/>
        <v>42026.920428240745</v>
      </c>
      <c r="M3401" s="11">
        <f t="shared" si="429"/>
        <v>30</v>
      </c>
      <c r="N3401" t="b">
        <v>0</v>
      </c>
      <c r="O3401" s="9">
        <f t="shared" si="430"/>
        <v>1.0375000000000001</v>
      </c>
      <c r="P3401" s="14">
        <f t="shared" si="431"/>
        <v>27.065217391304348</v>
      </c>
      <c r="Q3401" s="14" t="s">
        <v>8321</v>
      </c>
      <c r="R3401" s="14" t="s">
        <v>8322</v>
      </c>
      <c r="S3401">
        <v>46</v>
      </c>
      <c r="T3401" t="b">
        <v>1</v>
      </c>
      <c r="U3401" t="s">
        <v>8271</v>
      </c>
      <c r="V3401">
        <f t="shared" si="432"/>
        <v>46</v>
      </c>
      <c r="W3401" s="21" t="str">
        <f t="shared" si="433"/>
        <v xml:space="preserve"> </v>
      </c>
      <c r="X3401" s="21" t="str">
        <f t="shared" si="434"/>
        <v xml:space="preserve"> </v>
      </c>
    </row>
    <row r="3402" spans="1:24" ht="43.2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427"/>
        <v>41879.953865740739</v>
      </c>
      <c r="K3402">
        <v>1405378414</v>
      </c>
      <c r="L3402" s="10">
        <f t="shared" si="428"/>
        <v>41834.953865740739</v>
      </c>
      <c r="M3402" s="11">
        <f t="shared" si="429"/>
        <v>45</v>
      </c>
      <c r="N3402" t="b">
        <v>0</v>
      </c>
      <c r="O3402" s="9">
        <f t="shared" si="430"/>
        <v>1.0041</v>
      </c>
      <c r="P3402" s="14">
        <f t="shared" si="431"/>
        <v>118.12941176470588</v>
      </c>
      <c r="Q3402" s="14" t="s">
        <v>8321</v>
      </c>
      <c r="R3402" s="14" t="s">
        <v>8322</v>
      </c>
      <c r="S3402">
        <v>85</v>
      </c>
      <c r="T3402" t="b">
        <v>1</v>
      </c>
      <c r="U3402" t="s">
        <v>8271</v>
      </c>
      <c r="V3402">
        <f t="shared" si="432"/>
        <v>85</v>
      </c>
      <c r="W3402" s="21" t="str">
        <f t="shared" si="433"/>
        <v xml:space="preserve"> </v>
      </c>
      <c r="X3402" s="21" t="str">
        <f t="shared" si="434"/>
        <v xml:space="preserve"> </v>
      </c>
    </row>
    <row r="3403" spans="1:24" ht="57.6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427"/>
        <v>42223.723912037036</v>
      </c>
      <c r="K3403">
        <v>1436376146</v>
      </c>
      <c r="L3403" s="10">
        <f t="shared" si="428"/>
        <v>42193.723912037036</v>
      </c>
      <c r="M3403" s="11">
        <f t="shared" si="429"/>
        <v>30</v>
      </c>
      <c r="N3403" t="b">
        <v>0</v>
      </c>
      <c r="O3403" s="9">
        <f t="shared" si="430"/>
        <v>1.0186206896551724</v>
      </c>
      <c r="P3403" s="14">
        <f t="shared" si="431"/>
        <v>44.757575757575758</v>
      </c>
      <c r="Q3403" s="14" t="s">
        <v>8321</v>
      </c>
      <c r="R3403" s="14" t="s">
        <v>8322</v>
      </c>
      <c r="S3403">
        <v>66</v>
      </c>
      <c r="T3403" t="b">
        <v>1</v>
      </c>
      <c r="U3403" t="s">
        <v>8271</v>
      </c>
      <c r="V3403">
        <f t="shared" si="432"/>
        <v>66</v>
      </c>
      <c r="W3403" s="21" t="str">
        <f t="shared" si="433"/>
        <v xml:space="preserve"> </v>
      </c>
      <c r="X3403" s="21" t="str">
        <f t="shared" si="434"/>
        <v xml:space="preserve"> </v>
      </c>
    </row>
    <row r="3404" spans="1:24" ht="43.2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427"/>
        <v>42320.104861111111</v>
      </c>
      <c r="K3404">
        <v>1444747843</v>
      </c>
      <c r="L3404" s="10">
        <f t="shared" si="428"/>
        <v>42290.61855324074</v>
      </c>
      <c r="M3404" s="11">
        <f t="shared" si="429"/>
        <v>29.486307870371093</v>
      </c>
      <c r="N3404" t="b">
        <v>0</v>
      </c>
      <c r="O3404" s="9">
        <f t="shared" si="430"/>
        <v>1.0976666666666666</v>
      </c>
      <c r="P3404" s="14">
        <f t="shared" si="431"/>
        <v>99.787878787878782</v>
      </c>
      <c r="Q3404" s="14" t="s">
        <v>8321</v>
      </c>
      <c r="R3404" s="14" t="s">
        <v>8322</v>
      </c>
      <c r="S3404">
        <v>165</v>
      </c>
      <c r="T3404" t="b">
        <v>1</v>
      </c>
      <c r="U3404" t="s">
        <v>8271</v>
      </c>
      <c r="V3404">
        <f t="shared" si="432"/>
        <v>165</v>
      </c>
      <c r="W3404" s="21" t="str">
        <f t="shared" si="433"/>
        <v xml:space="preserve"> </v>
      </c>
      <c r="X3404" s="21" t="str">
        <f t="shared" si="434"/>
        <v xml:space="preserve"> </v>
      </c>
    </row>
    <row r="3405" spans="1:24" ht="43.2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427"/>
        <v>42180.462083333332</v>
      </c>
      <c r="K3405">
        <v>1432638324</v>
      </c>
      <c r="L3405" s="10">
        <f t="shared" si="428"/>
        <v>42150.462083333332</v>
      </c>
      <c r="M3405" s="11">
        <f t="shared" si="429"/>
        <v>30</v>
      </c>
      <c r="N3405" t="b">
        <v>0</v>
      </c>
      <c r="O3405" s="9">
        <f t="shared" si="430"/>
        <v>1</v>
      </c>
      <c r="P3405" s="14">
        <f t="shared" si="431"/>
        <v>117.64705882352941</v>
      </c>
      <c r="Q3405" s="14" t="s">
        <v>8321</v>
      </c>
      <c r="R3405" s="14" t="s">
        <v>8322</v>
      </c>
      <c r="S3405">
        <v>17</v>
      </c>
      <c r="T3405" t="b">
        <v>1</v>
      </c>
      <c r="U3405" t="s">
        <v>8271</v>
      </c>
      <c r="V3405">
        <f t="shared" si="432"/>
        <v>17</v>
      </c>
      <c r="W3405" s="21" t="str">
        <f t="shared" si="433"/>
        <v xml:space="preserve"> </v>
      </c>
      <c r="X3405" s="21" t="str">
        <f t="shared" si="434"/>
        <v xml:space="preserve"> </v>
      </c>
    </row>
    <row r="3406" spans="1:24" ht="57.6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427"/>
        <v>42172.503495370373</v>
      </c>
      <c r="K3406">
        <v>1432814702</v>
      </c>
      <c r="L3406" s="10">
        <f t="shared" si="428"/>
        <v>42152.503495370373</v>
      </c>
      <c r="M3406" s="11">
        <f t="shared" si="429"/>
        <v>20</v>
      </c>
      <c r="N3406" t="b">
        <v>0</v>
      </c>
      <c r="O3406" s="9">
        <f t="shared" si="430"/>
        <v>1.22</v>
      </c>
      <c r="P3406" s="14">
        <f t="shared" si="431"/>
        <v>203.33333333333334</v>
      </c>
      <c r="Q3406" s="14" t="s">
        <v>8321</v>
      </c>
      <c r="R3406" s="14" t="s">
        <v>8322</v>
      </c>
      <c r="S3406">
        <v>3</v>
      </c>
      <c r="T3406" t="b">
        <v>1</v>
      </c>
      <c r="U3406" t="s">
        <v>8271</v>
      </c>
      <c r="V3406">
        <f t="shared" si="432"/>
        <v>3</v>
      </c>
      <c r="W3406" s="21" t="str">
        <f t="shared" si="433"/>
        <v xml:space="preserve"> </v>
      </c>
      <c r="X3406" s="21" t="str">
        <f t="shared" si="434"/>
        <v xml:space="preserve"> </v>
      </c>
    </row>
    <row r="3407" spans="1:24" ht="43.2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427"/>
        <v>42430.999305555553</v>
      </c>
      <c r="K3407">
        <v>1455063886</v>
      </c>
      <c r="L3407" s="10">
        <f t="shared" si="428"/>
        <v>42410.017199074078</v>
      </c>
      <c r="M3407" s="11">
        <f t="shared" si="429"/>
        <v>20.982106481475057</v>
      </c>
      <c r="N3407" t="b">
        <v>0</v>
      </c>
      <c r="O3407" s="9">
        <f t="shared" si="430"/>
        <v>1.3757142857142857</v>
      </c>
      <c r="P3407" s="14">
        <f t="shared" si="431"/>
        <v>28.323529411764707</v>
      </c>
      <c r="Q3407" s="14" t="s">
        <v>8321</v>
      </c>
      <c r="R3407" s="14" t="s">
        <v>8322</v>
      </c>
      <c r="S3407">
        <v>17</v>
      </c>
      <c r="T3407" t="b">
        <v>1</v>
      </c>
      <c r="U3407" t="s">
        <v>8271</v>
      </c>
      <c r="V3407">
        <f t="shared" si="432"/>
        <v>17</v>
      </c>
      <c r="W3407" s="21" t="str">
        <f t="shared" si="433"/>
        <v xml:space="preserve"> </v>
      </c>
      <c r="X3407" s="21" t="str">
        <f t="shared" si="434"/>
        <v xml:space="preserve"> </v>
      </c>
    </row>
    <row r="3408" spans="1:24" ht="43.2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427"/>
        <v>41836.492777777778</v>
      </c>
      <c r="K3408">
        <v>1401623376</v>
      </c>
      <c r="L3408" s="10">
        <f t="shared" si="428"/>
        <v>41791.492777777778</v>
      </c>
      <c r="M3408" s="11">
        <f t="shared" si="429"/>
        <v>45</v>
      </c>
      <c r="N3408" t="b">
        <v>0</v>
      </c>
      <c r="O3408" s="9">
        <f t="shared" si="430"/>
        <v>1.0031000000000001</v>
      </c>
      <c r="P3408" s="14">
        <f t="shared" si="431"/>
        <v>110.23076923076923</v>
      </c>
      <c r="Q3408" s="14" t="s">
        <v>8321</v>
      </c>
      <c r="R3408" s="14" t="s">
        <v>8322</v>
      </c>
      <c r="S3408">
        <v>91</v>
      </c>
      <c r="T3408" t="b">
        <v>1</v>
      </c>
      <c r="U3408" t="s">
        <v>8271</v>
      </c>
      <c r="V3408">
        <f t="shared" si="432"/>
        <v>91</v>
      </c>
      <c r="W3408" s="21" t="str">
        <f t="shared" si="433"/>
        <v xml:space="preserve"> </v>
      </c>
      <c r="X3408" s="21" t="str">
        <f t="shared" si="434"/>
        <v xml:space="preserve"> </v>
      </c>
    </row>
    <row r="3409" spans="1:24" ht="57.6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427"/>
        <v>41826.422326388885</v>
      </c>
      <c r="K3409">
        <v>1402049289</v>
      </c>
      <c r="L3409" s="10">
        <f t="shared" si="428"/>
        <v>41796.422326388885</v>
      </c>
      <c r="M3409" s="11">
        <f t="shared" si="429"/>
        <v>30</v>
      </c>
      <c r="N3409" t="b">
        <v>0</v>
      </c>
      <c r="O3409" s="9">
        <f t="shared" si="430"/>
        <v>1.071</v>
      </c>
      <c r="P3409" s="14">
        <f t="shared" si="431"/>
        <v>31.970149253731343</v>
      </c>
      <c r="Q3409" s="14" t="s">
        <v>8321</v>
      </c>
      <c r="R3409" s="14" t="s">
        <v>8322</v>
      </c>
      <c r="S3409">
        <v>67</v>
      </c>
      <c r="T3409" t="b">
        <v>1</v>
      </c>
      <c r="U3409" t="s">
        <v>8271</v>
      </c>
      <c r="V3409">
        <f t="shared" si="432"/>
        <v>67</v>
      </c>
      <c r="W3409" s="21" t="str">
        <f t="shared" si="433"/>
        <v xml:space="preserve"> </v>
      </c>
      <c r="X3409" s="21" t="str">
        <f t="shared" si="434"/>
        <v xml:space="preserve"> </v>
      </c>
    </row>
    <row r="3410" spans="1:24" ht="43.2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427"/>
        <v>41838.991944444446</v>
      </c>
      <c r="K3410">
        <v>1403135304</v>
      </c>
      <c r="L3410" s="10">
        <f t="shared" si="428"/>
        <v>41808.991944444446</v>
      </c>
      <c r="M3410" s="11">
        <f t="shared" si="429"/>
        <v>30</v>
      </c>
      <c r="N3410" t="b">
        <v>0</v>
      </c>
      <c r="O3410" s="9">
        <f t="shared" si="430"/>
        <v>2.11</v>
      </c>
      <c r="P3410" s="14">
        <f t="shared" si="431"/>
        <v>58.611111111111114</v>
      </c>
      <c r="Q3410" s="14" t="s">
        <v>8321</v>
      </c>
      <c r="R3410" s="14" t="s">
        <v>8322</v>
      </c>
      <c r="S3410">
        <v>18</v>
      </c>
      <c r="T3410" t="b">
        <v>1</v>
      </c>
      <c r="U3410" t="s">
        <v>8271</v>
      </c>
      <c r="V3410">
        <f t="shared" si="432"/>
        <v>18</v>
      </c>
      <c r="W3410" s="21" t="str">
        <f t="shared" si="433"/>
        <v xml:space="preserve"> </v>
      </c>
      <c r="X3410" s="21" t="str">
        <f t="shared" si="434"/>
        <v xml:space="preserve"> </v>
      </c>
    </row>
    <row r="3411" spans="1:24" ht="43.2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427"/>
        <v>42582.873611111107</v>
      </c>
      <c r="K3411">
        <v>1466710358</v>
      </c>
      <c r="L3411" s="10">
        <f t="shared" si="428"/>
        <v>42544.814328703709</v>
      </c>
      <c r="M3411" s="11">
        <f t="shared" si="429"/>
        <v>38.059282407397404</v>
      </c>
      <c r="N3411" t="b">
        <v>0</v>
      </c>
      <c r="O3411" s="9">
        <f t="shared" si="430"/>
        <v>1.236</v>
      </c>
      <c r="P3411" s="14">
        <f t="shared" si="431"/>
        <v>29.428571428571427</v>
      </c>
      <c r="Q3411" s="14" t="s">
        <v>8321</v>
      </c>
      <c r="R3411" s="14" t="s">
        <v>8322</v>
      </c>
      <c r="S3411">
        <v>21</v>
      </c>
      <c r="T3411" t="b">
        <v>1</v>
      </c>
      <c r="U3411" t="s">
        <v>8271</v>
      </c>
      <c r="V3411">
        <f t="shared" si="432"/>
        <v>21</v>
      </c>
      <c r="W3411" s="21" t="str">
        <f t="shared" si="433"/>
        <v xml:space="preserve"> </v>
      </c>
      <c r="X3411" s="21" t="str">
        <f t="shared" si="434"/>
        <v xml:space="preserve"> </v>
      </c>
    </row>
    <row r="3412" spans="1:24" ht="43.2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427"/>
        <v>42527.291666666672</v>
      </c>
      <c r="K3412">
        <v>1462841990</v>
      </c>
      <c r="L3412" s="10">
        <f t="shared" si="428"/>
        <v>42500.041550925926</v>
      </c>
      <c r="M3412" s="11">
        <f t="shared" si="429"/>
        <v>27.250115740745969</v>
      </c>
      <c r="N3412" t="b">
        <v>0</v>
      </c>
      <c r="O3412" s="9">
        <f t="shared" si="430"/>
        <v>1.085</v>
      </c>
      <c r="P3412" s="14">
        <f t="shared" si="431"/>
        <v>81.375</v>
      </c>
      <c r="Q3412" s="14" t="s">
        <v>8321</v>
      </c>
      <c r="R3412" s="14" t="s">
        <v>8322</v>
      </c>
      <c r="S3412">
        <v>40</v>
      </c>
      <c r="T3412" t="b">
        <v>1</v>
      </c>
      <c r="U3412" t="s">
        <v>8271</v>
      </c>
      <c r="V3412">
        <f t="shared" si="432"/>
        <v>40</v>
      </c>
      <c r="W3412" s="21" t="str">
        <f t="shared" si="433"/>
        <v xml:space="preserve"> </v>
      </c>
      <c r="X3412" s="21" t="str">
        <f t="shared" si="434"/>
        <v xml:space="preserve"> </v>
      </c>
    </row>
    <row r="3413" spans="1:24" ht="43.2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427"/>
        <v>42285.022824074069</v>
      </c>
      <c r="K3413">
        <v>1442536372</v>
      </c>
      <c r="L3413" s="10">
        <f t="shared" si="428"/>
        <v>42265.022824074069</v>
      </c>
      <c r="M3413" s="11">
        <f t="shared" si="429"/>
        <v>20</v>
      </c>
      <c r="N3413" t="b">
        <v>0</v>
      </c>
      <c r="O3413" s="9">
        <f t="shared" si="430"/>
        <v>1.0356666666666667</v>
      </c>
      <c r="P3413" s="14">
        <f t="shared" si="431"/>
        <v>199.16666666666666</v>
      </c>
      <c r="Q3413" s="14" t="s">
        <v>8321</v>
      </c>
      <c r="R3413" s="14" t="s">
        <v>8322</v>
      </c>
      <c r="S3413">
        <v>78</v>
      </c>
      <c r="T3413" t="b">
        <v>1</v>
      </c>
      <c r="U3413" t="s">
        <v>8271</v>
      </c>
      <c r="V3413">
        <f t="shared" si="432"/>
        <v>78</v>
      </c>
      <c r="W3413" s="21" t="str">
        <f t="shared" si="433"/>
        <v xml:space="preserve"> </v>
      </c>
      <c r="X3413" s="21" t="str">
        <f t="shared" si="434"/>
        <v xml:space="preserve"> </v>
      </c>
    </row>
    <row r="3414" spans="1:24" ht="43.2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427"/>
        <v>41909.959050925929</v>
      </c>
      <c r="K3414">
        <v>1409266862</v>
      </c>
      <c r="L3414" s="10">
        <f t="shared" si="428"/>
        <v>41879.959050925929</v>
      </c>
      <c r="M3414" s="11">
        <f t="shared" si="429"/>
        <v>30</v>
      </c>
      <c r="N3414" t="b">
        <v>0</v>
      </c>
      <c r="O3414" s="9">
        <f t="shared" si="430"/>
        <v>1</v>
      </c>
      <c r="P3414" s="14">
        <f t="shared" si="431"/>
        <v>115.38461538461539</v>
      </c>
      <c r="Q3414" s="14" t="s">
        <v>8321</v>
      </c>
      <c r="R3414" s="14" t="s">
        <v>8322</v>
      </c>
      <c r="S3414">
        <v>26</v>
      </c>
      <c r="T3414" t="b">
        <v>1</v>
      </c>
      <c r="U3414" t="s">
        <v>8271</v>
      </c>
      <c r="V3414">
        <f t="shared" si="432"/>
        <v>26</v>
      </c>
      <c r="W3414" s="21" t="str">
        <f t="shared" si="433"/>
        <v xml:space="preserve"> </v>
      </c>
      <c r="X3414" s="21" t="str">
        <f t="shared" si="434"/>
        <v xml:space="preserve"> </v>
      </c>
    </row>
    <row r="3415" spans="1:24" ht="57.6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427"/>
        <v>42063.207638888889</v>
      </c>
      <c r="K3415">
        <v>1424280938</v>
      </c>
      <c r="L3415" s="10">
        <f t="shared" si="428"/>
        <v>42053.733078703706</v>
      </c>
      <c r="M3415" s="11">
        <f t="shared" si="429"/>
        <v>9.4745601851827814</v>
      </c>
      <c r="N3415" t="b">
        <v>0</v>
      </c>
      <c r="O3415" s="9">
        <f t="shared" si="430"/>
        <v>1.3</v>
      </c>
      <c r="P3415" s="14">
        <f t="shared" si="431"/>
        <v>46.428571428571431</v>
      </c>
      <c r="Q3415" s="14" t="s">
        <v>8321</v>
      </c>
      <c r="R3415" s="14" t="s">
        <v>8322</v>
      </c>
      <c r="S3415">
        <v>14</v>
      </c>
      <c r="T3415" t="b">
        <v>1</v>
      </c>
      <c r="U3415" t="s">
        <v>8271</v>
      </c>
      <c r="V3415">
        <f t="shared" si="432"/>
        <v>14</v>
      </c>
      <c r="W3415" s="21" t="str">
        <f t="shared" si="433"/>
        <v xml:space="preserve"> </v>
      </c>
      <c r="X3415" s="21" t="str">
        <f t="shared" si="434"/>
        <v xml:space="preserve"> </v>
      </c>
    </row>
    <row r="3416" spans="1:24" ht="43.2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427"/>
        <v>42705.332638888889</v>
      </c>
      <c r="K3416">
        <v>1478030325</v>
      </c>
      <c r="L3416" s="10">
        <f t="shared" si="428"/>
        <v>42675.832465277781</v>
      </c>
      <c r="M3416" s="11">
        <f t="shared" si="429"/>
        <v>29.500173611108039</v>
      </c>
      <c r="N3416" t="b">
        <v>0</v>
      </c>
      <c r="O3416" s="9">
        <f t="shared" si="430"/>
        <v>1.0349999999999999</v>
      </c>
      <c r="P3416" s="14">
        <f t="shared" si="431"/>
        <v>70.568181818181813</v>
      </c>
      <c r="Q3416" s="14" t="s">
        <v>8321</v>
      </c>
      <c r="R3416" s="14" t="s">
        <v>8322</v>
      </c>
      <c r="S3416">
        <v>44</v>
      </c>
      <c r="T3416" t="b">
        <v>1</v>
      </c>
      <c r="U3416" t="s">
        <v>8271</v>
      </c>
      <c r="V3416">
        <f t="shared" si="432"/>
        <v>44</v>
      </c>
      <c r="W3416" s="21" t="str">
        <f t="shared" si="433"/>
        <v xml:space="preserve"> </v>
      </c>
      <c r="X3416" s="21" t="str">
        <f t="shared" si="434"/>
        <v xml:space="preserve"> </v>
      </c>
    </row>
    <row r="3417" spans="1:24" ht="43.2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427"/>
        <v>42477.979166666672</v>
      </c>
      <c r="K3417">
        <v>1459999656</v>
      </c>
      <c r="L3417" s="10">
        <f t="shared" si="428"/>
        <v>42467.144166666665</v>
      </c>
      <c r="M3417" s="11">
        <f t="shared" si="429"/>
        <v>10.835000000006403</v>
      </c>
      <c r="N3417" t="b">
        <v>0</v>
      </c>
      <c r="O3417" s="9">
        <f t="shared" si="430"/>
        <v>1</v>
      </c>
      <c r="P3417" s="14">
        <f t="shared" si="431"/>
        <v>22.222222222222221</v>
      </c>
      <c r="Q3417" s="14" t="s">
        <v>8321</v>
      </c>
      <c r="R3417" s="14" t="s">
        <v>8322</v>
      </c>
      <c r="S3417">
        <v>9</v>
      </c>
      <c r="T3417" t="b">
        <v>1</v>
      </c>
      <c r="U3417" t="s">
        <v>8271</v>
      </c>
      <c r="V3417">
        <f t="shared" si="432"/>
        <v>9</v>
      </c>
      <c r="W3417" s="21" t="str">
        <f t="shared" si="433"/>
        <v xml:space="preserve"> </v>
      </c>
      <c r="X3417" s="21" t="str">
        <f t="shared" si="434"/>
        <v xml:space="preserve"> </v>
      </c>
    </row>
    <row r="3418" spans="1:24" ht="57.6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427"/>
        <v>42117.770833333328</v>
      </c>
      <c r="K3418">
        <v>1427363645</v>
      </c>
      <c r="L3418" s="10">
        <f t="shared" si="428"/>
        <v>42089.412557870368</v>
      </c>
      <c r="M3418" s="11">
        <f t="shared" si="429"/>
        <v>28.358275462960592</v>
      </c>
      <c r="N3418" t="b">
        <v>0</v>
      </c>
      <c r="O3418" s="9">
        <f t="shared" si="430"/>
        <v>1.196</v>
      </c>
      <c r="P3418" s="14">
        <f t="shared" si="431"/>
        <v>159.46666666666667</v>
      </c>
      <c r="Q3418" s="14" t="s">
        <v>8321</v>
      </c>
      <c r="R3418" s="14" t="s">
        <v>8322</v>
      </c>
      <c r="S3418">
        <v>30</v>
      </c>
      <c r="T3418" t="b">
        <v>1</v>
      </c>
      <c r="U3418" t="s">
        <v>8271</v>
      </c>
      <c r="V3418">
        <f t="shared" si="432"/>
        <v>30</v>
      </c>
      <c r="W3418" s="21" t="str">
        <f t="shared" si="433"/>
        <v xml:space="preserve"> </v>
      </c>
      <c r="X3418" s="21" t="str">
        <f t="shared" si="434"/>
        <v xml:space="preserve"> </v>
      </c>
    </row>
    <row r="3419" spans="1:24" ht="43.2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427"/>
        <v>41938.029861111114</v>
      </c>
      <c r="K3419">
        <v>1410558948</v>
      </c>
      <c r="L3419" s="10">
        <f t="shared" si="428"/>
        <v>41894.91375</v>
      </c>
      <c r="M3419" s="11">
        <f t="shared" si="429"/>
        <v>43.116111111114151</v>
      </c>
      <c r="N3419" t="b">
        <v>0</v>
      </c>
      <c r="O3419" s="9">
        <f t="shared" si="430"/>
        <v>1.0000058823529412</v>
      </c>
      <c r="P3419" s="14">
        <f t="shared" si="431"/>
        <v>37.777999999999999</v>
      </c>
      <c r="Q3419" s="14" t="s">
        <v>8321</v>
      </c>
      <c r="R3419" s="14" t="s">
        <v>8322</v>
      </c>
      <c r="S3419">
        <v>45</v>
      </c>
      <c r="T3419" t="b">
        <v>1</v>
      </c>
      <c r="U3419" t="s">
        <v>8271</v>
      </c>
      <c r="V3419">
        <f t="shared" si="432"/>
        <v>45</v>
      </c>
      <c r="W3419" s="21" t="str">
        <f t="shared" si="433"/>
        <v xml:space="preserve"> </v>
      </c>
      <c r="X3419" s="21" t="str">
        <f t="shared" si="434"/>
        <v xml:space="preserve"> </v>
      </c>
    </row>
    <row r="3420" spans="1:24" ht="43.2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427"/>
        <v>41782.83457175926</v>
      </c>
      <c r="K3420">
        <v>1398283307</v>
      </c>
      <c r="L3420" s="10">
        <f t="shared" si="428"/>
        <v>41752.83457175926</v>
      </c>
      <c r="M3420" s="11">
        <f t="shared" si="429"/>
        <v>30</v>
      </c>
      <c r="N3420" t="b">
        <v>0</v>
      </c>
      <c r="O3420" s="9">
        <f t="shared" si="430"/>
        <v>1.00875</v>
      </c>
      <c r="P3420" s="14">
        <f t="shared" si="431"/>
        <v>72.053571428571431</v>
      </c>
      <c r="Q3420" s="14" t="s">
        <v>8321</v>
      </c>
      <c r="R3420" s="14" t="s">
        <v>8322</v>
      </c>
      <c r="S3420">
        <v>56</v>
      </c>
      <c r="T3420" t="b">
        <v>1</v>
      </c>
      <c r="U3420" t="s">
        <v>8271</v>
      </c>
      <c r="V3420">
        <f t="shared" si="432"/>
        <v>56</v>
      </c>
      <c r="W3420" s="21" t="str">
        <f t="shared" si="433"/>
        <v xml:space="preserve"> </v>
      </c>
      <c r="X3420" s="21" t="str">
        <f t="shared" si="434"/>
        <v xml:space="preserve"> </v>
      </c>
    </row>
    <row r="3421" spans="1:24" ht="57.6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427"/>
        <v>42466.895833333328</v>
      </c>
      <c r="K3421">
        <v>1458416585</v>
      </c>
      <c r="L3421" s="10">
        <f t="shared" si="428"/>
        <v>42448.821585648147</v>
      </c>
      <c r="M3421" s="11">
        <f t="shared" si="429"/>
        <v>18.074247685181035</v>
      </c>
      <c r="N3421" t="b">
        <v>0</v>
      </c>
      <c r="O3421" s="9">
        <f t="shared" si="430"/>
        <v>1.0654545454545454</v>
      </c>
      <c r="P3421" s="14">
        <f t="shared" si="431"/>
        <v>63.695652173913047</v>
      </c>
      <c r="Q3421" s="14" t="s">
        <v>8321</v>
      </c>
      <c r="R3421" s="14" t="s">
        <v>8322</v>
      </c>
      <c r="S3421">
        <v>46</v>
      </c>
      <c r="T3421" t="b">
        <v>1</v>
      </c>
      <c r="U3421" t="s">
        <v>8271</v>
      </c>
      <c r="V3421">
        <f t="shared" si="432"/>
        <v>46</v>
      </c>
      <c r="W3421" s="21" t="str">
        <f t="shared" si="433"/>
        <v xml:space="preserve"> </v>
      </c>
      <c r="X3421" s="21" t="str">
        <f t="shared" si="434"/>
        <v xml:space="preserve"> </v>
      </c>
    </row>
    <row r="3422" spans="1:24" ht="43.2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427"/>
        <v>42414</v>
      </c>
      <c r="K3422">
        <v>1454638202</v>
      </c>
      <c r="L3422" s="10">
        <f t="shared" si="428"/>
        <v>42405.090300925927</v>
      </c>
      <c r="M3422" s="11">
        <f t="shared" si="429"/>
        <v>8.9096990740727051</v>
      </c>
      <c r="N3422" t="b">
        <v>0</v>
      </c>
      <c r="O3422" s="9">
        <f t="shared" si="430"/>
        <v>1.38</v>
      </c>
      <c r="P3422" s="14">
        <f t="shared" si="431"/>
        <v>28.411764705882351</v>
      </c>
      <c r="Q3422" s="14" t="s">
        <v>8321</v>
      </c>
      <c r="R3422" s="14" t="s">
        <v>8322</v>
      </c>
      <c r="S3422">
        <v>34</v>
      </c>
      <c r="T3422" t="b">
        <v>1</v>
      </c>
      <c r="U3422" t="s">
        <v>8271</v>
      </c>
      <c r="V3422">
        <f t="shared" si="432"/>
        <v>34</v>
      </c>
      <c r="W3422" s="21" t="str">
        <f t="shared" si="433"/>
        <v xml:space="preserve"> </v>
      </c>
      <c r="X3422" s="21" t="str">
        <f t="shared" si="434"/>
        <v xml:space="preserve"> </v>
      </c>
    </row>
    <row r="3423" spans="1:24" ht="43.2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427"/>
        <v>42067.791238425925</v>
      </c>
      <c r="K3423">
        <v>1422903563</v>
      </c>
      <c r="L3423" s="10">
        <f t="shared" si="428"/>
        <v>42037.791238425925</v>
      </c>
      <c r="M3423" s="11">
        <f t="shared" si="429"/>
        <v>30</v>
      </c>
      <c r="N3423" t="b">
        <v>0</v>
      </c>
      <c r="O3423" s="9">
        <f t="shared" si="430"/>
        <v>1.0115000000000001</v>
      </c>
      <c r="P3423" s="14">
        <f t="shared" si="431"/>
        <v>103.21428571428571</v>
      </c>
      <c r="Q3423" s="14" t="s">
        <v>8321</v>
      </c>
      <c r="R3423" s="14" t="s">
        <v>8322</v>
      </c>
      <c r="S3423">
        <v>98</v>
      </c>
      <c r="T3423" t="b">
        <v>1</v>
      </c>
      <c r="U3423" t="s">
        <v>8271</v>
      </c>
      <c r="V3423">
        <f t="shared" si="432"/>
        <v>98</v>
      </c>
      <c r="W3423" s="21" t="str">
        <f t="shared" si="433"/>
        <v xml:space="preserve"> </v>
      </c>
      <c r="X3423" s="21" t="str">
        <f t="shared" si="434"/>
        <v xml:space="preserve"> </v>
      </c>
    </row>
    <row r="3424" spans="1:24" ht="43.2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427"/>
        <v>42352</v>
      </c>
      <c r="K3424">
        <v>1447594176</v>
      </c>
      <c r="L3424" s="10">
        <f t="shared" si="428"/>
        <v>42323.562222222223</v>
      </c>
      <c r="M3424" s="11">
        <f t="shared" si="429"/>
        <v>28.437777777777228</v>
      </c>
      <c r="N3424" t="b">
        <v>0</v>
      </c>
      <c r="O3424" s="9">
        <f t="shared" si="430"/>
        <v>1.091</v>
      </c>
      <c r="P3424" s="14">
        <f t="shared" si="431"/>
        <v>71.152173913043484</v>
      </c>
      <c r="Q3424" s="14" t="s">
        <v>8321</v>
      </c>
      <c r="R3424" s="14" t="s">
        <v>8322</v>
      </c>
      <c r="S3424">
        <v>46</v>
      </c>
      <c r="T3424" t="b">
        <v>1</v>
      </c>
      <c r="U3424" t="s">
        <v>8271</v>
      </c>
      <c r="V3424">
        <f t="shared" si="432"/>
        <v>46</v>
      </c>
      <c r="W3424" s="21" t="str">
        <f t="shared" si="433"/>
        <v xml:space="preserve"> </v>
      </c>
      <c r="X3424" s="21" t="str">
        <f t="shared" si="434"/>
        <v xml:space="preserve"> </v>
      </c>
    </row>
    <row r="3425" spans="1:24" ht="43.2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427"/>
        <v>42118.911354166667</v>
      </c>
      <c r="K3425">
        <v>1427320341</v>
      </c>
      <c r="L3425" s="10">
        <f t="shared" si="428"/>
        <v>42088.911354166667</v>
      </c>
      <c r="M3425" s="11">
        <f t="shared" si="429"/>
        <v>30</v>
      </c>
      <c r="N3425" t="b">
        <v>0</v>
      </c>
      <c r="O3425" s="9">
        <f t="shared" si="430"/>
        <v>1.4</v>
      </c>
      <c r="P3425" s="14">
        <f t="shared" si="431"/>
        <v>35</v>
      </c>
      <c r="Q3425" s="14" t="s">
        <v>8321</v>
      </c>
      <c r="R3425" s="14" t="s">
        <v>8322</v>
      </c>
      <c r="S3425">
        <v>10</v>
      </c>
      <c r="T3425" t="b">
        <v>1</v>
      </c>
      <c r="U3425" t="s">
        <v>8271</v>
      </c>
      <c r="V3425">
        <f t="shared" si="432"/>
        <v>10</v>
      </c>
      <c r="W3425" s="21" t="str">
        <f t="shared" si="433"/>
        <v xml:space="preserve"> </v>
      </c>
      <c r="X3425" s="21" t="str">
        <f t="shared" si="434"/>
        <v xml:space="preserve"> </v>
      </c>
    </row>
    <row r="3426" spans="1:24" ht="43.2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427"/>
        <v>42040.290972222225</v>
      </c>
      <c r="K3426">
        <v>1421252084</v>
      </c>
      <c r="L3426" s="10">
        <f t="shared" si="428"/>
        <v>42018.676898148144</v>
      </c>
      <c r="M3426" s="11">
        <f t="shared" si="429"/>
        <v>21.614074074081145</v>
      </c>
      <c r="N3426" t="b">
        <v>0</v>
      </c>
      <c r="O3426" s="9">
        <f t="shared" si="430"/>
        <v>1.0358333333333334</v>
      </c>
      <c r="P3426" s="14">
        <f t="shared" si="431"/>
        <v>81.776315789473685</v>
      </c>
      <c r="Q3426" s="14" t="s">
        <v>8321</v>
      </c>
      <c r="R3426" s="14" t="s">
        <v>8322</v>
      </c>
      <c r="S3426">
        <v>76</v>
      </c>
      <c r="T3426" t="b">
        <v>1</v>
      </c>
      <c r="U3426" t="s">
        <v>8271</v>
      </c>
      <c r="V3426">
        <f t="shared" si="432"/>
        <v>76</v>
      </c>
      <c r="W3426" s="21" t="str">
        <f t="shared" si="433"/>
        <v xml:space="preserve"> </v>
      </c>
      <c r="X3426" s="21" t="str">
        <f t="shared" si="434"/>
        <v xml:space="preserve"> </v>
      </c>
    </row>
    <row r="3427" spans="1:24" ht="43.2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427"/>
        <v>41916.617314814815</v>
      </c>
      <c r="K3427">
        <v>1409669336</v>
      </c>
      <c r="L3427" s="10">
        <f t="shared" si="428"/>
        <v>41884.617314814815</v>
      </c>
      <c r="M3427" s="11">
        <f t="shared" si="429"/>
        <v>32</v>
      </c>
      <c r="N3427" t="b">
        <v>0</v>
      </c>
      <c r="O3427" s="9">
        <f t="shared" si="430"/>
        <v>1.0297033333333332</v>
      </c>
      <c r="P3427" s="14">
        <f t="shared" si="431"/>
        <v>297.02980769230766</v>
      </c>
      <c r="Q3427" s="14" t="s">
        <v>8321</v>
      </c>
      <c r="R3427" s="14" t="s">
        <v>8322</v>
      </c>
      <c r="S3427">
        <v>104</v>
      </c>
      <c r="T3427" t="b">
        <v>1</v>
      </c>
      <c r="U3427" t="s">
        <v>8271</v>
      </c>
      <c r="V3427">
        <f t="shared" si="432"/>
        <v>104</v>
      </c>
      <c r="W3427" s="21" t="str">
        <f t="shared" si="433"/>
        <v xml:space="preserve"> </v>
      </c>
      <c r="X3427" s="21" t="str">
        <f t="shared" si="434"/>
        <v xml:space="preserve"> </v>
      </c>
    </row>
    <row r="3428" spans="1:24" ht="43.2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427"/>
        <v>41903.083333333336</v>
      </c>
      <c r="K3428">
        <v>1409620903</v>
      </c>
      <c r="L3428" s="10">
        <f t="shared" si="428"/>
        <v>41884.056747685187</v>
      </c>
      <c r="M3428" s="11">
        <f t="shared" si="429"/>
        <v>19.026585648149194</v>
      </c>
      <c r="N3428" t="b">
        <v>0</v>
      </c>
      <c r="O3428" s="9">
        <f t="shared" si="430"/>
        <v>1.0813333333333333</v>
      </c>
      <c r="P3428" s="14">
        <f t="shared" si="431"/>
        <v>46.609195402298852</v>
      </c>
      <c r="Q3428" s="14" t="s">
        <v>8321</v>
      </c>
      <c r="R3428" s="14" t="s">
        <v>8322</v>
      </c>
      <c r="S3428">
        <v>87</v>
      </c>
      <c r="T3428" t="b">
        <v>1</v>
      </c>
      <c r="U3428" t="s">
        <v>8271</v>
      </c>
      <c r="V3428">
        <f t="shared" si="432"/>
        <v>87</v>
      </c>
      <c r="W3428" s="21" t="str">
        <f t="shared" si="433"/>
        <v xml:space="preserve"> </v>
      </c>
      <c r="X3428" s="21" t="str">
        <f t="shared" si="434"/>
        <v xml:space="preserve"> </v>
      </c>
    </row>
    <row r="3429" spans="1:24" ht="43.2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427"/>
        <v>41822.645277777774</v>
      </c>
      <c r="K3429">
        <v>1401722952</v>
      </c>
      <c r="L3429" s="10">
        <f t="shared" si="428"/>
        <v>41792.645277777774</v>
      </c>
      <c r="M3429" s="11">
        <f t="shared" si="429"/>
        <v>30</v>
      </c>
      <c r="N3429" t="b">
        <v>0</v>
      </c>
      <c r="O3429" s="9">
        <f t="shared" si="430"/>
        <v>1</v>
      </c>
      <c r="P3429" s="14">
        <f t="shared" si="431"/>
        <v>51.724137931034484</v>
      </c>
      <c r="Q3429" s="14" t="s">
        <v>8321</v>
      </c>
      <c r="R3429" s="14" t="s">
        <v>8322</v>
      </c>
      <c r="S3429">
        <v>29</v>
      </c>
      <c r="T3429" t="b">
        <v>1</v>
      </c>
      <c r="U3429" t="s">
        <v>8271</v>
      </c>
      <c r="V3429">
        <f t="shared" si="432"/>
        <v>29</v>
      </c>
      <c r="W3429" s="21" t="str">
        <f t="shared" si="433"/>
        <v xml:space="preserve"> </v>
      </c>
      <c r="X3429" s="21" t="str">
        <f t="shared" si="434"/>
        <v xml:space="preserve"> </v>
      </c>
    </row>
    <row r="3430" spans="1:24" ht="43.2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427"/>
        <v>42063.708333333328</v>
      </c>
      <c r="K3430">
        <v>1422983847</v>
      </c>
      <c r="L3430" s="10">
        <f t="shared" si="428"/>
        <v>42038.720451388886</v>
      </c>
      <c r="M3430" s="11">
        <f t="shared" si="429"/>
        <v>24.987881944442051</v>
      </c>
      <c r="N3430" t="b">
        <v>0</v>
      </c>
      <c r="O3430" s="9">
        <f t="shared" si="430"/>
        <v>1.0275000000000001</v>
      </c>
      <c r="P3430" s="14">
        <f t="shared" si="431"/>
        <v>40.294117647058826</v>
      </c>
      <c r="Q3430" s="14" t="s">
        <v>8321</v>
      </c>
      <c r="R3430" s="14" t="s">
        <v>8322</v>
      </c>
      <c r="S3430">
        <v>51</v>
      </c>
      <c r="T3430" t="b">
        <v>1</v>
      </c>
      <c r="U3430" t="s">
        <v>8271</v>
      </c>
      <c r="V3430">
        <f t="shared" si="432"/>
        <v>51</v>
      </c>
      <c r="W3430" s="21" t="str">
        <f t="shared" si="433"/>
        <v xml:space="preserve"> </v>
      </c>
      <c r="X3430" s="21" t="str">
        <f t="shared" si="434"/>
        <v xml:space="preserve"> </v>
      </c>
    </row>
    <row r="3431" spans="1:24" ht="43.2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427"/>
        <v>42676.021539351852</v>
      </c>
      <c r="K3431">
        <v>1476837061</v>
      </c>
      <c r="L3431" s="10">
        <f t="shared" si="428"/>
        <v>42662.021539351852</v>
      </c>
      <c r="M3431" s="11">
        <f t="shared" si="429"/>
        <v>14</v>
      </c>
      <c r="N3431" t="b">
        <v>0</v>
      </c>
      <c r="O3431" s="9">
        <f t="shared" si="430"/>
        <v>1.3</v>
      </c>
      <c r="P3431" s="14">
        <f t="shared" si="431"/>
        <v>16.25</v>
      </c>
      <c r="Q3431" s="14" t="s">
        <v>8321</v>
      </c>
      <c r="R3431" s="14" t="s">
        <v>8322</v>
      </c>
      <c r="S3431">
        <v>12</v>
      </c>
      <c r="T3431" t="b">
        <v>1</v>
      </c>
      <c r="U3431" t="s">
        <v>8271</v>
      </c>
      <c r="V3431">
        <f t="shared" si="432"/>
        <v>12</v>
      </c>
      <c r="W3431" s="21" t="str">
        <f t="shared" si="433"/>
        <v xml:space="preserve"> </v>
      </c>
      <c r="X3431" s="21" t="str">
        <f t="shared" si="434"/>
        <v xml:space="preserve"> </v>
      </c>
    </row>
    <row r="3432" spans="1:24" ht="43.2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427"/>
        <v>41850.945613425924</v>
      </c>
      <c r="K3432">
        <v>1404168101</v>
      </c>
      <c r="L3432" s="10">
        <f t="shared" si="428"/>
        <v>41820.945613425924</v>
      </c>
      <c r="M3432" s="11">
        <f t="shared" si="429"/>
        <v>30</v>
      </c>
      <c r="N3432" t="b">
        <v>0</v>
      </c>
      <c r="O3432" s="9">
        <f t="shared" si="430"/>
        <v>1.0854949999999999</v>
      </c>
      <c r="P3432" s="14">
        <f t="shared" si="431"/>
        <v>30.152638888888887</v>
      </c>
      <c r="Q3432" s="14" t="s">
        <v>8321</v>
      </c>
      <c r="R3432" s="14" t="s">
        <v>8322</v>
      </c>
      <c r="S3432">
        <v>72</v>
      </c>
      <c r="T3432" t="b">
        <v>1</v>
      </c>
      <c r="U3432" t="s">
        <v>8271</v>
      </c>
      <c r="V3432">
        <f t="shared" si="432"/>
        <v>72</v>
      </c>
      <c r="W3432" s="21" t="str">
        <f t="shared" si="433"/>
        <v xml:space="preserve"> </v>
      </c>
      <c r="X3432" s="21" t="str">
        <f t="shared" si="434"/>
        <v xml:space="preserve"> </v>
      </c>
    </row>
    <row r="3433" spans="1:24" ht="43.2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427"/>
        <v>41869.730937500004</v>
      </c>
      <c r="K3433">
        <v>1405791153</v>
      </c>
      <c r="L3433" s="10">
        <f t="shared" si="428"/>
        <v>41839.730937500004</v>
      </c>
      <c r="M3433" s="11">
        <f t="shared" si="429"/>
        <v>30</v>
      </c>
      <c r="N3433" t="b">
        <v>0</v>
      </c>
      <c r="O3433" s="9">
        <f t="shared" si="430"/>
        <v>1</v>
      </c>
      <c r="P3433" s="14">
        <f t="shared" si="431"/>
        <v>95.238095238095241</v>
      </c>
      <c r="Q3433" s="14" t="s">
        <v>8321</v>
      </c>
      <c r="R3433" s="14" t="s">
        <v>8322</v>
      </c>
      <c r="S3433">
        <v>21</v>
      </c>
      <c r="T3433" t="b">
        <v>1</v>
      </c>
      <c r="U3433" t="s">
        <v>8271</v>
      </c>
      <c r="V3433">
        <f t="shared" si="432"/>
        <v>21</v>
      </c>
      <c r="W3433" s="21" t="str">
        <f t="shared" si="433"/>
        <v xml:space="preserve"> </v>
      </c>
      <c r="X3433" s="21" t="str">
        <f t="shared" si="434"/>
        <v xml:space="preserve"> </v>
      </c>
    </row>
    <row r="3434" spans="1:24" ht="43.2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427"/>
        <v>42405.916666666672</v>
      </c>
      <c r="K3434">
        <v>1452520614</v>
      </c>
      <c r="L3434" s="10">
        <f t="shared" si="428"/>
        <v>42380.581180555557</v>
      </c>
      <c r="M3434" s="11">
        <f t="shared" si="429"/>
        <v>25.335486111114733</v>
      </c>
      <c r="N3434" t="b">
        <v>0</v>
      </c>
      <c r="O3434" s="9">
        <f t="shared" si="430"/>
        <v>1.0965</v>
      </c>
      <c r="P3434" s="14">
        <f t="shared" si="431"/>
        <v>52.214285714285715</v>
      </c>
      <c r="Q3434" s="14" t="s">
        <v>8321</v>
      </c>
      <c r="R3434" s="14" t="s">
        <v>8322</v>
      </c>
      <c r="S3434">
        <v>42</v>
      </c>
      <c r="T3434" t="b">
        <v>1</v>
      </c>
      <c r="U3434" t="s">
        <v>8271</v>
      </c>
      <c r="V3434">
        <f t="shared" si="432"/>
        <v>42</v>
      </c>
      <c r="W3434" s="21" t="str">
        <f t="shared" si="433"/>
        <v xml:space="preserve"> </v>
      </c>
      <c r="X3434" s="21" t="str">
        <f t="shared" si="434"/>
        <v xml:space="preserve"> </v>
      </c>
    </row>
    <row r="3435" spans="1:24" ht="43.2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427"/>
        <v>41807.125</v>
      </c>
      <c r="K3435">
        <v>1400290255</v>
      </c>
      <c r="L3435" s="10">
        <f t="shared" si="428"/>
        <v>41776.063136574077</v>
      </c>
      <c r="M3435" s="11">
        <f t="shared" si="429"/>
        <v>31.061863425922638</v>
      </c>
      <c r="N3435" t="b">
        <v>0</v>
      </c>
      <c r="O3435" s="9">
        <f t="shared" si="430"/>
        <v>1.0026315789473683</v>
      </c>
      <c r="P3435" s="14">
        <f t="shared" si="431"/>
        <v>134.1549295774648</v>
      </c>
      <c r="Q3435" s="14" t="s">
        <v>8321</v>
      </c>
      <c r="R3435" s="14" t="s">
        <v>8322</v>
      </c>
      <c r="S3435">
        <v>71</v>
      </c>
      <c r="T3435" t="b">
        <v>1</v>
      </c>
      <c r="U3435" t="s">
        <v>8271</v>
      </c>
      <c r="V3435">
        <f t="shared" si="432"/>
        <v>71</v>
      </c>
      <c r="W3435" s="21" t="str">
        <f t="shared" si="433"/>
        <v xml:space="preserve"> </v>
      </c>
      <c r="X3435" s="21" t="str">
        <f t="shared" si="434"/>
        <v xml:space="preserve"> </v>
      </c>
    </row>
    <row r="3436" spans="1:24" ht="43.2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427"/>
        <v>41830.380428240744</v>
      </c>
      <c r="K3436">
        <v>1402391269</v>
      </c>
      <c r="L3436" s="10">
        <f t="shared" si="428"/>
        <v>41800.380428240744</v>
      </c>
      <c r="M3436" s="11">
        <f t="shared" si="429"/>
        <v>30</v>
      </c>
      <c r="N3436" t="b">
        <v>0</v>
      </c>
      <c r="O3436" s="9">
        <f t="shared" si="430"/>
        <v>1.0555000000000001</v>
      </c>
      <c r="P3436" s="14">
        <f t="shared" si="431"/>
        <v>62.827380952380949</v>
      </c>
      <c r="Q3436" s="14" t="s">
        <v>8321</v>
      </c>
      <c r="R3436" s="14" t="s">
        <v>8322</v>
      </c>
      <c r="S3436">
        <v>168</v>
      </c>
      <c r="T3436" t="b">
        <v>1</v>
      </c>
      <c r="U3436" t="s">
        <v>8271</v>
      </c>
      <c r="V3436">
        <f t="shared" si="432"/>
        <v>168</v>
      </c>
      <c r="W3436" s="21" t="str">
        <f t="shared" si="433"/>
        <v xml:space="preserve"> </v>
      </c>
      <c r="X3436" s="21" t="str">
        <f t="shared" si="434"/>
        <v xml:space="preserve"> </v>
      </c>
    </row>
    <row r="3437" spans="1:24" ht="43.2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427"/>
        <v>42589.125</v>
      </c>
      <c r="K3437">
        <v>1469112493</v>
      </c>
      <c r="L3437" s="10">
        <f t="shared" si="428"/>
        <v>42572.61681712963</v>
      </c>
      <c r="M3437" s="11">
        <f t="shared" si="429"/>
        <v>16.508182870369637</v>
      </c>
      <c r="N3437" t="b">
        <v>0</v>
      </c>
      <c r="O3437" s="9">
        <f t="shared" si="430"/>
        <v>1.1200000000000001</v>
      </c>
      <c r="P3437" s="14">
        <f t="shared" si="431"/>
        <v>58.94736842105263</v>
      </c>
      <c r="Q3437" s="14" t="s">
        <v>8321</v>
      </c>
      <c r="R3437" s="14" t="s">
        <v>8322</v>
      </c>
      <c r="S3437">
        <v>19</v>
      </c>
      <c r="T3437" t="b">
        <v>1</v>
      </c>
      <c r="U3437" t="s">
        <v>8271</v>
      </c>
      <c r="V3437">
        <f t="shared" si="432"/>
        <v>19</v>
      </c>
      <c r="W3437" s="21" t="str">
        <f t="shared" si="433"/>
        <v xml:space="preserve"> </v>
      </c>
      <c r="X3437" s="21" t="str">
        <f t="shared" si="434"/>
        <v xml:space="preserve"> </v>
      </c>
    </row>
    <row r="3438" spans="1:24" ht="43.2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427"/>
        <v>41872.686111111114</v>
      </c>
      <c r="K3438">
        <v>1406811593</v>
      </c>
      <c r="L3438" s="10">
        <f t="shared" si="428"/>
        <v>41851.541585648149</v>
      </c>
      <c r="M3438" s="11">
        <f t="shared" si="429"/>
        <v>21.144525462965248</v>
      </c>
      <c r="N3438" t="b">
        <v>0</v>
      </c>
      <c r="O3438" s="9">
        <f t="shared" si="430"/>
        <v>1.0589999999999999</v>
      </c>
      <c r="P3438" s="14">
        <f t="shared" si="431"/>
        <v>143.1081081081081</v>
      </c>
      <c r="Q3438" s="14" t="s">
        <v>8321</v>
      </c>
      <c r="R3438" s="14" t="s">
        <v>8322</v>
      </c>
      <c r="S3438">
        <v>37</v>
      </c>
      <c r="T3438" t="b">
        <v>1</v>
      </c>
      <c r="U3438" t="s">
        <v>8271</v>
      </c>
      <c r="V3438">
        <f t="shared" si="432"/>
        <v>37</v>
      </c>
      <c r="W3438" s="21" t="str">
        <f t="shared" si="433"/>
        <v xml:space="preserve"> </v>
      </c>
      <c r="X3438" s="21" t="str">
        <f t="shared" si="434"/>
        <v xml:space="preserve"> </v>
      </c>
    </row>
    <row r="3439" spans="1:24" ht="57.6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427"/>
        <v>42235.710879629631</v>
      </c>
      <c r="K3439">
        <v>1437411820</v>
      </c>
      <c r="L3439" s="10">
        <f t="shared" si="428"/>
        <v>42205.710879629631</v>
      </c>
      <c r="M3439" s="11">
        <f t="shared" si="429"/>
        <v>30</v>
      </c>
      <c r="N3439" t="b">
        <v>0</v>
      </c>
      <c r="O3439" s="9">
        <f t="shared" si="430"/>
        <v>1.01</v>
      </c>
      <c r="P3439" s="14">
        <f t="shared" si="431"/>
        <v>84.166666666666671</v>
      </c>
      <c r="Q3439" s="14" t="s">
        <v>8321</v>
      </c>
      <c r="R3439" s="14" t="s">
        <v>8322</v>
      </c>
      <c r="S3439">
        <v>36</v>
      </c>
      <c r="T3439" t="b">
        <v>1</v>
      </c>
      <c r="U3439" t="s">
        <v>8271</v>
      </c>
      <c r="V3439">
        <f t="shared" si="432"/>
        <v>36</v>
      </c>
      <c r="W3439" s="21" t="str">
        <f t="shared" si="433"/>
        <v xml:space="preserve"> </v>
      </c>
      <c r="X3439" s="21" t="str">
        <f t="shared" si="434"/>
        <v xml:space="preserve"> </v>
      </c>
    </row>
    <row r="3440" spans="1:24" ht="43.2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427"/>
        <v>42126.875</v>
      </c>
      <c r="K3440">
        <v>1428358567</v>
      </c>
      <c r="L3440" s="10">
        <f t="shared" si="428"/>
        <v>42100.927858796291</v>
      </c>
      <c r="M3440" s="11">
        <f t="shared" si="429"/>
        <v>25.94714120370918</v>
      </c>
      <c r="N3440" t="b">
        <v>0</v>
      </c>
      <c r="O3440" s="9">
        <f t="shared" si="430"/>
        <v>1.042</v>
      </c>
      <c r="P3440" s="14">
        <f t="shared" si="431"/>
        <v>186.07142857142858</v>
      </c>
      <c r="Q3440" s="14" t="s">
        <v>8321</v>
      </c>
      <c r="R3440" s="14" t="s">
        <v>8322</v>
      </c>
      <c r="S3440">
        <v>14</v>
      </c>
      <c r="T3440" t="b">
        <v>1</v>
      </c>
      <c r="U3440" t="s">
        <v>8271</v>
      </c>
      <c r="V3440">
        <f t="shared" si="432"/>
        <v>14</v>
      </c>
      <c r="W3440" s="21" t="str">
        <f t="shared" si="433"/>
        <v xml:space="preserve"> </v>
      </c>
      <c r="X3440" s="21" t="str">
        <f t="shared" si="434"/>
        <v xml:space="preserve"> </v>
      </c>
    </row>
    <row r="3441" spans="1:24" ht="28.8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427"/>
        <v>42388.207638888889</v>
      </c>
      <c r="K3441">
        <v>1452030730</v>
      </c>
      <c r="L3441" s="10">
        <f t="shared" si="428"/>
        <v>42374.911226851851</v>
      </c>
      <c r="M3441" s="11">
        <f t="shared" si="429"/>
        <v>13.296412037037953</v>
      </c>
      <c r="N3441" t="b">
        <v>0</v>
      </c>
      <c r="O3441" s="9">
        <f t="shared" si="430"/>
        <v>1.3467833333333334</v>
      </c>
      <c r="P3441" s="14">
        <f t="shared" si="431"/>
        <v>89.785555555555561</v>
      </c>
      <c r="Q3441" s="14" t="s">
        <v>8321</v>
      </c>
      <c r="R3441" s="14" t="s">
        <v>8322</v>
      </c>
      <c r="S3441">
        <v>18</v>
      </c>
      <c r="T3441" t="b">
        <v>1</v>
      </c>
      <c r="U3441" t="s">
        <v>8271</v>
      </c>
      <c r="V3441">
        <f t="shared" si="432"/>
        <v>18</v>
      </c>
      <c r="W3441" s="21" t="str">
        <f t="shared" si="433"/>
        <v xml:space="preserve"> </v>
      </c>
      <c r="X3441" s="21" t="str">
        <f t="shared" si="434"/>
        <v xml:space="preserve"> </v>
      </c>
    </row>
    <row r="3442" spans="1:24" ht="43.2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427"/>
        <v>41831.677083333336</v>
      </c>
      <c r="K3442">
        <v>1403146628</v>
      </c>
      <c r="L3442" s="10">
        <f t="shared" si="428"/>
        <v>41809.12300925926</v>
      </c>
      <c r="M3442" s="11">
        <f t="shared" si="429"/>
        <v>22.554074074076198</v>
      </c>
      <c r="N3442" t="b">
        <v>0</v>
      </c>
      <c r="O3442" s="9">
        <f t="shared" si="430"/>
        <v>1.052184</v>
      </c>
      <c r="P3442" s="14">
        <f t="shared" si="431"/>
        <v>64.157560975609755</v>
      </c>
      <c r="Q3442" s="14" t="s">
        <v>8321</v>
      </c>
      <c r="R3442" s="14" t="s">
        <v>8322</v>
      </c>
      <c r="S3442">
        <v>82</v>
      </c>
      <c r="T3442" t="b">
        <v>1</v>
      </c>
      <c r="U3442" t="s">
        <v>8271</v>
      </c>
      <c r="V3442">
        <f t="shared" si="432"/>
        <v>82</v>
      </c>
      <c r="W3442" s="21" t="str">
        <f t="shared" si="433"/>
        <v xml:space="preserve"> </v>
      </c>
      <c r="X3442" s="21" t="str">
        <f t="shared" si="434"/>
        <v xml:space="preserve"> </v>
      </c>
    </row>
    <row r="3443" spans="1:24" ht="43.2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427"/>
        <v>42321.845138888893</v>
      </c>
      <c r="K3443">
        <v>1445077121</v>
      </c>
      <c r="L3443" s="10">
        <f t="shared" si="428"/>
        <v>42294.429641203707</v>
      </c>
      <c r="M3443" s="11">
        <f t="shared" si="429"/>
        <v>27.415497685185983</v>
      </c>
      <c r="N3443" t="b">
        <v>0</v>
      </c>
      <c r="O3443" s="9">
        <f t="shared" si="430"/>
        <v>1.026</v>
      </c>
      <c r="P3443" s="14">
        <f t="shared" si="431"/>
        <v>59.651162790697676</v>
      </c>
      <c r="Q3443" s="14" t="s">
        <v>8321</v>
      </c>
      <c r="R3443" s="14" t="s">
        <v>8322</v>
      </c>
      <c r="S3443">
        <v>43</v>
      </c>
      <c r="T3443" t="b">
        <v>1</v>
      </c>
      <c r="U3443" t="s">
        <v>8271</v>
      </c>
      <c r="V3443">
        <f t="shared" si="432"/>
        <v>43</v>
      </c>
      <c r="W3443" s="21" t="str">
        <f t="shared" si="433"/>
        <v xml:space="preserve"> </v>
      </c>
      <c r="X3443" s="21" t="str">
        <f t="shared" si="434"/>
        <v xml:space="preserve"> </v>
      </c>
    </row>
    <row r="3444" spans="1:24" ht="43.2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427"/>
        <v>42154.841111111105</v>
      </c>
      <c r="K3444">
        <v>1430424672</v>
      </c>
      <c r="L3444" s="10">
        <f t="shared" si="428"/>
        <v>42124.841111111105</v>
      </c>
      <c r="M3444" s="11">
        <f t="shared" si="429"/>
        <v>30</v>
      </c>
      <c r="N3444" t="b">
        <v>0</v>
      </c>
      <c r="O3444" s="9">
        <f t="shared" si="430"/>
        <v>1</v>
      </c>
      <c r="P3444" s="14">
        <f t="shared" si="431"/>
        <v>31.25</v>
      </c>
      <c r="Q3444" s="14" t="s">
        <v>8321</v>
      </c>
      <c r="R3444" s="14" t="s">
        <v>8322</v>
      </c>
      <c r="S3444">
        <v>8</v>
      </c>
      <c r="T3444" t="b">
        <v>1</v>
      </c>
      <c r="U3444" t="s">
        <v>8271</v>
      </c>
      <c r="V3444">
        <f t="shared" si="432"/>
        <v>8</v>
      </c>
      <c r="W3444" s="21" t="str">
        <f t="shared" si="433"/>
        <v xml:space="preserve"> </v>
      </c>
      <c r="X3444" s="21" t="str">
        <f t="shared" si="434"/>
        <v xml:space="preserve"> </v>
      </c>
    </row>
    <row r="3445" spans="1:24" ht="43.2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427"/>
        <v>41891.524837962963</v>
      </c>
      <c r="K3445">
        <v>1407674146</v>
      </c>
      <c r="L3445" s="10">
        <f t="shared" si="428"/>
        <v>41861.524837962963</v>
      </c>
      <c r="M3445" s="11">
        <f t="shared" si="429"/>
        <v>30</v>
      </c>
      <c r="N3445" t="b">
        <v>0</v>
      </c>
      <c r="O3445" s="9">
        <f t="shared" si="430"/>
        <v>1.855</v>
      </c>
      <c r="P3445" s="14">
        <f t="shared" si="431"/>
        <v>41.222222222222221</v>
      </c>
      <c r="Q3445" s="14" t="s">
        <v>8321</v>
      </c>
      <c r="R3445" s="14" t="s">
        <v>8322</v>
      </c>
      <c r="S3445">
        <v>45</v>
      </c>
      <c r="T3445" t="b">
        <v>1</v>
      </c>
      <c r="U3445" t="s">
        <v>8271</v>
      </c>
      <c r="V3445">
        <f t="shared" si="432"/>
        <v>45</v>
      </c>
      <c r="W3445" s="21" t="str">
        <f t="shared" si="433"/>
        <v xml:space="preserve"> </v>
      </c>
      <c r="X3445" s="21" t="str">
        <f t="shared" si="434"/>
        <v xml:space="preserve"> </v>
      </c>
    </row>
    <row r="3446" spans="1:24" ht="43.2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427"/>
        <v>42529.582638888889</v>
      </c>
      <c r="K3446">
        <v>1464677986</v>
      </c>
      <c r="L3446" s="10">
        <f t="shared" si="428"/>
        <v>42521.291504629626</v>
      </c>
      <c r="M3446" s="11">
        <f t="shared" si="429"/>
        <v>8.2911342592633446</v>
      </c>
      <c r="N3446" t="b">
        <v>0</v>
      </c>
      <c r="O3446" s="9">
        <f t="shared" si="430"/>
        <v>2.89</v>
      </c>
      <c r="P3446" s="14">
        <f t="shared" si="431"/>
        <v>43.35</v>
      </c>
      <c r="Q3446" s="14" t="s">
        <v>8321</v>
      </c>
      <c r="R3446" s="14" t="s">
        <v>8322</v>
      </c>
      <c r="S3446">
        <v>20</v>
      </c>
      <c r="T3446" t="b">
        <v>1</v>
      </c>
      <c r="U3446" t="s">
        <v>8271</v>
      </c>
      <c r="V3446">
        <f t="shared" si="432"/>
        <v>20</v>
      </c>
      <c r="W3446" s="21" t="str">
        <f t="shared" si="433"/>
        <v xml:space="preserve"> </v>
      </c>
      <c r="X3446" s="21" t="str">
        <f t="shared" si="434"/>
        <v xml:space="preserve"> </v>
      </c>
    </row>
    <row r="3447" spans="1:24" ht="43.2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427"/>
        <v>42300.530509259261</v>
      </c>
      <c r="K3447">
        <v>1443185036</v>
      </c>
      <c r="L3447" s="10">
        <f t="shared" si="428"/>
        <v>42272.530509259261</v>
      </c>
      <c r="M3447" s="11">
        <f t="shared" si="429"/>
        <v>28</v>
      </c>
      <c r="N3447" t="b">
        <v>0</v>
      </c>
      <c r="O3447" s="9">
        <f t="shared" si="430"/>
        <v>1</v>
      </c>
      <c r="P3447" s="14">
        <f t="shared" si="431"/>
        <v>64.516129032258064</v>
      </c>
      <c r="Q3447" s="14" t="s">
        <v>8321</v>
      </c>
      <c r="R3447" s="14" t="s">
        <v>8322</v>
      </c>
      <c r="S3447">
        <v>31</v>
      </c>
      <c r="T3447" t="b">
        <v>1</v>
      </c>
      <c r="U3447" t="s">
        <v>8271</v>
      </c>
      <c r="V3447">
        <f t="shared" si="432"/>
        <v>31</v>
      </c>
      <c r="W3447" s="21" t="str">
        <f t="shared" si="433"/>
        <v xml:space="preserve"> </v>
      </c>
      <c r="X3447" s="21" t="str">
        <f t="shared" si="434"/>
        <v xml:space="preserve"> </v>
      </c>
    </row>
    <row r="3448" spans="1:24" ht="43.2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427"/>
        <v>42040.513888888891</v>
      </c>
      <c r="K3448">
        <v>1421092725</v>
      </c>
      <c r="L3448" s="10">
        <f t="shared" si="428"/>
        <v>42016.832465277781</v>
      </c>
      <c r="M3448" s="11">
        <f t="shared" si="429"/>
        <v>23.681423611109494</v>
      </c>
      <c r="N3448" t="b">
        <v>0</v>
      </c>
      <c r="O3448" s="9">
        <f t="shared" si="430"/>
        <v>1.0820000000000001</v>
      </c>
      <c r="P3448" s="14">
        <f t="shared" si="431"/>
        <v>43.28</v>
      </c>
      <c r="Q3448" s="14" t="s">
        <v>8321</v>
      </c>
      <c r="R3448" s="14" t="s">
        <v>8322</v>
      </c>
      <c r="S3448">
        <v>25</v>
      </c>
      <c r="T3448" t="b">
        <v>1</v>
      </c>
      <c r="U3448" t="s">
        <v>8271</v>
      </c>
      <c r="V3448">
        <f t="shared" si="432"/>
        <v>25</v>
      </c>
      <c r="W3448" s="21" t="str">
        <f t="shared" si="433"/>
        <v xml:space="preserve"> </v>
      </c>
      <c r="X3448" s="21" t="str">
        <f t="shared" si="434"/>
        <v xml:space="preserve"> </v>
      </c>
    </row>
    <row r="3449" spans="1:24" ht="28.8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427"/>
        <v>42447.847361111111</v>
      </c>
      <c r="K3449">
        <v>1454448012</v>
      </c>
      <c r="L3449" s="10">
        <f t="shared" si="428"/>
        <v>42402.889027777783</v>
      </c>
      <c r="M3449" s="11">
        <f t="shared" si="429"/>
        <v>44.958333333328483</v>
      </c>
      <c r="N3449" t="b">
        <v>0</v>
      </c>
      <c r="O3449" s="9">
        <f t="shared" si="430"/>
        <v>1.0780000000000001</v>
      </c>
      <c r="P3449" s="14">
        <f t="shared" si="431"/>
        <v>77</v>
      </c>
      <c r="Q3449" s="14" t="s">
        <v>8321</v>
      </c>
      <c r="R3449" s="14" t="s">
        <v>8322</v>
      </c>
      <c r="S3449">
        <v>14</v>
      </c>
      <c r="T3449" t="b">
        <v>1</v>
      </c>
      <c r="U3449" t="s">
        <v>8271</v>
      </c>
      <c r="V3449">
        <f t="shared" si="432"/>
        <v>14</v>
      </c>
      <c r="W3449" s="21" t="str">
        <f t="shared" si="433"/>
        <v xml:space="preserve"> </v>
      </c>
      <c r="X3449" s="21" t="str">
        <f t="shared" si="434"/>
        <v xml:space="preserve"> </v>
      </c>
    </row>
    <row r="3450" spans="1:24" ht="43.2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427"/>
        <v>41990.119085648148</v>
      </c>
      <c r="K3450">
        <v>1416192689</v>
      </c>
      <c r="L3450" s="10">
        <f t="shared" si="428"/>
        <v>41960.119085648148</v>
      </c>
      <c r="M3450" s="11">
        <f t="shared" si="429"/>
        <v>30</v>
      </c>
      <c r="N3450" t="b">
        <v>0</v>
      </c>
      <c r="O3450" s="9">
        <f t="shared" si="430"/>
        <v>1.0976190476190477</v>
      </c>
      <c r="P3450" s="14">
        <f t="shared" si="431"/>
        <v>51.222222222222221</v>
      </c>
      <c r="Q3450" s="14" t="s">
        <v>8321</v>
      </c>
      <c r="R3450" s="14" t="s">
        <v>8322</v>
      </c>
      <c r="S3450">
        <v>45</v>
      </c>
      <c r="T3450" t="b">
        <v>1</v>
      </c>
      <c r="U3450" t="s">
        <v>8271</v>
      </c>
      <c r="V3450">
        <f t="shared" si="432"/>
        <v>45</v>
      </c>
      <c r="W3450" s="21" t="str">
        <f t="shared" si="433"/>
        <v xml:space="preserve"> </v>
      </c>
      <c r="X3450" s="21" t="str">
        <f t="shared" si="434"/>
        <v xml:space="preserve"> </v>
      </c>
    </row>
    <row r="3451" spans="1:24" ht="43.2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427"/>
        <v>42560.166666666672</v>
      </c>
      <c r="K3451">
        <v>1465607738</v>
      </c>
      <c r="L3451" s="10">
        <f t="shared" si="428"/>
        <v>42532.052523148144</v>
      </c>
      <c r="M3451" s="11">
        <f t="shared" si="429"/>
        <v>28.114143518527271</v>
      </c>
      <c r="N3451" t="b">
        <v>0</v>
      </c>
      <c r="O3451" s="9">
        <f t="shared" si="430"/>
        <v>1.70625</v>
      </c>
      <c r="P3451" s="14">
        <f t="shared" si="431"/>
        <v>68.25</v>
      </c>
      <c r="Q3451" s="14" t="s">
        <v>8321</v>
      </c>
      <c r="R3451" s="14" t="s">
        <v>8322</v>
      </c>
      <c r="S3451">
        <v>20</v>
      </c>
      <c r="T3451" t="b">
        <v>1</v>
      </c>
      <c r="U3451" t="s">
        <v>8271</v>
      </c>
      <c r="V3451">
        <f t="shared" si="432"/>
        <v>20</v>
      </c>
      <c r="W3451" s="21" t="str">
        <f t="shared" si="433"/>
        <v xml:space="preserve"> </v>
      </c>
      <c r="X3451" s="21" t="str">
        <f t="shared" si="434"/>
        <v xml:space="preserve"> </v>
      </c>
    </row>
    <row r="3452" spans="1:24" ht="43.2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427"/>
        <v>42096.662858796291</v>
      </c>
      <c r="K3452">
        <v>1422809671</v>
      </c>
      <c r="L3452" s="10">
        <f t="shared" si="428"/>
        <v>42036.704525462963</v>
      </c>
      <c r="M3452" s="11">
        <f t="shared" si="429"/>
        <v>59.958333333328483</v>
      </c>
      <c r="N3452" t="b">
        <v>0</v>
      </c>
      <c r="O3452" s="9">
        <f t="shared" si="430"/>
        <v>1.52</v>
      </c>
      <c r="P3452" s="14">
        <f t="shared" si="431"/>
        <v>19.487179487179485</v>
      </c>
      <c r="Q3452" s="14" t="s">
        <v>8321</v>
      </c>
      <c r="R3452" s="14" t="s">
        <v>8322</v>
      </c>
      <c r="S3452">
        <v>39</v>
      </c>
      <c r="T3452" t="b">
        <v>1</v>
      </c>
      <c r="U3452" t="s">
        <v>8271</v>
      </c>
      <c r="V3452">
        <f t="shared" si="432"/>
        <v>39</v>
      </c>
      <c r="W3452" s="21" t="str">
        <f t="shared" si="433"/>
        <v xml:space="preserve"> </v>
      </c>
      <c r="X3452" s="21" t="str">
        <f t="shared" si="434"/>
        <v xml:space="preserve"> </v>
      </c>
    </row>
    <row r="3453" spans="1:24" ht="43.2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427"/>
        <v>42115.723692129628</v>
      </c>
      <c r="K3453">
        <v>1427304127</v>
      </c>
      <c r="L3453" s="10">
        <f t="shared" si="428"/>
        <v>42088.723692129628</v>
      </c>
      <c r="M3453" s="11">
        <f t="shared" si="429"/>
        <v>27</v>
      </c>
      <c r="N3453" t="b">
        <v>0</v>
      </c>
      <c r="O3453" s="9">
        <f t="shared" si="430"/>
        <v>1.0123076923076924</v>
      </c>
      <c r="P3453" s="14">
        <f t="shared" si="431"/>
        <v>41.125</v>
      </c>
      <c r="Q3453" s="14" t="s">
        <v>8321</v>
      </c>
      <c r="R3453" s="14" t="s">
        <v>8322</v>
      </c>
      <c r="S3453">
        <v>16</v>
      </c>
      <c r="T3453" t="b">
        <v>1</v>
      </c>
      <c r="U3453" t="s">
        <v>8271</v>
      </c>
      <c r="V3453">
        <f t="shared" si="432"/>
        <v>16</v>
      </c>
      <c r="W3453" s="21" t="str">
        <f t="shared" si="433"/>
        <v xml:space="preserve"> </v>
      </c>
      <c r="X3453" s="21" t="str">
        <f t="shared" si="434"/>
        <v xml:space="preserve"> </v>
      </c>
    </row>
    <row r="3454" spans="1:24" ht="43.2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427"/>
        <v>41843.165972222225</v>
      </c>
      <c r="K3454">
        <v>1404141626</v>
      </c>
      <c r="L3454" s="10">
        <f t="shared" si="428"/>
        <v>41820.639189814814</v>
      </c>
      <c r="M3454" s="11">
        <f t="shared" si="429"/>
        <v>22.526782407410792</v>
      </c>
      <c r="N3454" t="b">
        <v>0</v>
      </c>
      <c r="O3454" s="9">
        <f t="shared" si="430"/>
        <v>1.532</v>
      </c>
      <c r="P3454" s="14">
        <f t="shared" si="431"/>
        <v>41.405405405405403</v>
      </c>
      <c r="Q3454" s="14" t="s">
        <v>8321</v>
      </c>
      <c r="R3454" s="14" t="s">
        <v>8322</v>
      </c>
      <c r="S3454">
        <v>37</v>
      </c>
      <c r="T3454" t="b">
        <v>1</v>
      </c>
      <c r="U3454" t="s">
        <v>8271</v>
      </c>
      <c r="V3454">
        <f t="shared" si="432"/>
        <v>37</v>
      </c>
      <c r="W3454" s="21" t="str">
        <f t="shared" si="433"/>
        <v xml:space="preserve"> </v>
      </c>
      <c r="X3454" s="21" t="str">
        <f t="shared" si="434"/>
        <v xml:space="preserve"> </v>
      </c>
    </row>
    <row r="3455" spans="1:24" ht="43.2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427"/>
        <v>42595.97865740741</v>
      </c>
      <c r="K3455">
        <v>1465946956</v>
      </c>
      <c r="L3455" s="10">
        <f t="shared" si="428"/>
        <v>42535.97865740741</v>
      </c>
      <c r="M3455" s="11">
        <f t="shared" si="429"/>
        <v>60</v>
      </c>
      <c r="N3455" t="b">
        <v>0</v>
      </c>
      <c r="O3455" s="9">
        <f t="shared" si="430"/>
        <v>1.2833333333333334</v>
      </c>
      <c r="P3455" s="14">
        <f t="shared" si="431"/>
        <v>27.5</v>
      </c>
      <c r="Q3455" s="14" t="s">
        <v>8321</v>
      </c>
      <c r="R3455" s="14" t="s">
        <v>8322</v>
      </c>
      <c r="S3455">
        <v>14</v>
      </c>
      <c r="T3455" t="b">
        <v>1</v>
      </c>
      <c r="U3455" t="s">
        <v>8271</v>
      </c>
      <c r="V3455">
        <f t="shared" si="432"/>
        <v>14</v>
      </c>
      <c r="W3455" s="21" t="str">
        <f t="shared" si="433"/>
        <v xml:space="preserve"> </v>
      </c>
      <c r="X3455" s="21" t="str">
        <f t="shared" si="434"/>
        <v xml:space="preserve"> </v>
      </c>
    </row>
    <row r="3456" spans="1:24" ht="57.6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427"/>
        <v>41851.698599537034</v>
      </c>
      <c r="K3456">
        <v>1404233159</v>
      </c>
      <c r="L3456" s="10">
        <f t="shared" si="428"/>
        <v>41821.698599537034</v>
      </c>
      <c r="M3456" s="11">
        <f t="shared" si="429"/>
        <v>30</v>
      </c>
      <c r="N3456" t="b">
        <v>0</v>
      </c>
      <c r="O3456" s="9">
        <f t="shared" si="430"/>
        <v>1.0071428571428571</v>
      </c>
      <c r="P3456" s="14">
        <f t="shared" si="431"/>
        <v>33.571428571428569</v>
      </c>
      <c r="Q3456" s="14" t="s">
        <v>8321</v>
      </c>
      <c r="R3456" s="14" t="s">
        <v>8322</v>
      </c>
      <c r="S3456">
        <v>21</v>
      </c>
      <c r="T3456" t="b">
        <v>1</v>
      </c>
      <c r="U3456" t="s">
        <v>8271</v>
      </c>
      <c r="V3456">
        <f t="shared" si="432"/>
        <v>21</v>
      </c>
      <c r="W3456" s="21" t="str">
        <f t="shared" si="433"/>
        <v xml:space="preserve"> </v>
      </c>
      <c r="X3456" s="21" t="str">
        <f t="shared" si="434"/>
        <v xml:space="preserve"> </v>
      </c>
    </row>
    <row r="3457" spans="1:24" ht="43.2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427"/>
        <v>42656.7503125</v>
      </c>
      <c r="K3457">
        <v>1473789627</v>
      </c>
      <c r="L3457" s="10">
        <f t="shared" si="428"/>
        <v>42626.7503125</v>
      </c>
      <c r="M3457" s="11">
        <f t="shared" si="429"/>
        <v>30</v>
      </c>
      <c r="N3457" t="b">
        <v>0</v>
      </c>
      <c r="O3457" s="9">
        <f t="shared" si="430"/>
        <v>1.0065</v>
      </c>
      <c r="P3457" s="14">
        <f t="shared" si="431"/>
        <v>145.86956521739131</v>
      </c>
      <c r="Q3457" s="14" t="s">
        <v>8321</v>
      </c>
      <c r="R3457" s="14" t="s">
        <v>8322</v>
      </c>
      <c r="S3457">
        <v>69</v>
      </c>
      <c r="T3457" t="b">
        <v>1</v>
      </c>
      <c r="U3457" t="s">
        <v>8271</v>
      </c>
      <c r="V3457">
        <f t="shared" si="432"/>
        <v>69</v>
      </c>
      <c r="W3457" s="21" t="str">
        <f t="shared" si="433"/>
        <v xml:space="preserve"> </v>
      </c>
      <c r="X3457" s="21" t="str">
        <f t="shared" si="434"/>
        <v xml:space="preserve"> </v>
      </c>
    </row>
    <row r="3458" spans="1:24" ht="43.2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ref="J3458:J3521" si="435">(((I3458/60)/60)/24)+DATE(1970,1,1)</f>
        <v>41852.290972222225</v>
      </c>
      <c r="K3458">
        <v>1404190567</v>
      </c>
      <c r="L3458" s="10">
        <f t="shared" ref="L3458:L3521" si="436">(((K3458/60)/60)/24)+DATE(1970,1,1)</f>
        <v>41821.205636574072</v>
      </c>
      <c r="M3458" s="11">
        <f t="shared" ref="M3458:M3521" si="437">J3458-L3458</f>
        <v>31.085335648152977</v>
      </c>
      <c r="N3458" t="b">
        <v>0</v>
      </c>
      <c r="O3458" s="9">
        <f t="shared" ref="O3458:O3521" si="438">E3458/D3458</f>
        <v>1.913</v>
      </c>
      <c r="P3458" s="14">
        <f t="shared" ref="P3458:P3521" si="439">IF(E3458&gt;0,(E3458/S3458),0)</f>
        <v>358.6875</v>
      </c>
      <c r="Q3458" s="14" t="s">
        <v>8321</v>
      </c>
      <c r="R3458" s="14" t="s">
        <v>8322</v>
      </c>
      <c r="S3458">
        <v>16</v>
      </c>
      <c r="T3458" t="b">
        <v>1</v>
      </c>
      <c r="U3458" t="s">
        <v>8271</v>
      </c>
      <c r="V3458">
        <f t="shared" si="432"/>
        <v>16</v>
      </c>
      <c r="W3458" s="21" t="str">
        <f t="shared" si="433"/>
        <v xml:space="preserve"> </v>
      </c>
      <c r="X3458" s="21" t="str">
        <f t="shared" si="434"/>
        <v xml:space="preserve"> </v>
      </c>
    </row>
    <row r="3459" spans="1:24" ht="28.8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si="435"/>
        <v>42047.249305555553</v>
      </c>
      <c r="K3459">
        <v>1421081857</v>
      </c>
      <c r="L3459" s="10">
        <f t="shared" si="436"/>
        <v>42016.706678240742</v>
      </c>
      <c r="M3459" s="11">
        <f t="shared" si="437"/>
        <v>30.542627314811398</v>
      </c>
      <c r="N3459" t="b">
        <v>0</v>
      </c>
      <c r="O3459" s="9">
        <f t="shared" si="438"/>
        <v>1.4019999999999999</v>
      </c>
      <c r="P3459" s="14">
        <f t="shared" si="439"/>
        <v>50.981818181818184</v>
      </c>
      <c r="Q3459" s="14" t="s">
        <v>8321</v>
      </c>
      <c r="R3459" s="14" t="s">
        <v>8322</v>
      </c>
      <c r="S3459">
        <v>55</v>
      </c>
      <c r="T3459" t="b">
        <v>1</v>
      </c>
      <c r="U3459" t="s">
        <v>8271</v>
      </c>
      <c r="V3459">
        <f t="shared" ref="V3459:V3522" si="440">IF(F3459 = "successful",S3459," ")</f>
        <v>55</v>
      </c>
      <c r="W3459" s="21" t="str">
        <f t="shared" ref="W3459:W3522" si="441">IF(F3459 = "failed",S3459," ")</f>
        <v xml:space="preserve"> </v>
      </c>
      <c r="X3459" s="21" t="str">
        <f t="shared" ref="X3459:X3522" si="442">IF(F3459 = "canceled",S3459," ")</f>
        <v xml:space="preserve"> </v>
      </c>
    </row>
    <row r="3460" spans="1:24" ht="43.2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435"/>
        <v>42038.185416666667</v>
      </c>
      <c r="K3460">
        <v>1420606303</v>
      </c>
      <c r="L3460" s="10">
        <f t="shared" si="436"/>
        <v>42011.202581018515</v>
      </c>
      <c r="M3460" s="11">
        <f t="shared" si="437"/>
        <v>26.982835648152104</v>
      </c>
      <c r="N3460" t="b">
        <v>0</v>
      </c>
      <c r="O3460" s="9">
        <f t="shared" si="438"/>
        <v>1.2433537832310839</v>
      </c>
      <c r="P3460" s="14">
        <f t="shared" si="439"/>
        <v>45.037037037037038</v>
      </c>
      <c r="Q3460" s="14" t="s">
        <v>8321</v>
      </c>
      <c r="R3460" s="14" t="s">
        <v>8322</v>
      </c>
      <c r="S3460">
        <v>27</v>
      </c>
      <c r="T3460" t="b">
        <v>1</v>
      </c>
      <c r="U3460" t="s">
        <v>8271</v>
      </c>
      <c r="V3460">
        <f t="shared" si="440"/>
        <v>27</v>
      </c>
      <c r="W3460" s="21" t="str">
        <f t="shared" si="441"/>
        <v xml:space="preserve"> </v>
      </c>
      <c r="X3460" s="21" t="str">
        <f t="shared" si="442"/>
        <v xml:space="preserve"> </v>
      </c>
    </row>
    <row r="3461" spans="1:24" ht="43.2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435"/>
        <v>42510.479861111111</v>
      </c>
      <c r="K3461">
        <v>1461151860</v>
      </c>
      <c r="L3461" s="10">
        <f t="shared" si="436"/>
        <v>42480.479861111111</v>
      </c>
      <c r="M3461" s="11">
        <f t="shared" si="437"/>
        <v>30</v>
      </c>
      <c r="N3461" t="b">
        <v>0</v>
      </c>
      <c r="O3461" s="9">
        <f t="shared" si="438"/>
        <v>1.262</v>
      </c>
      <c r="P3461" s="14">
        <f t="shared" si="439"/>
        <v>17.527777777777779</v>
      </c>
      <c r="Q3461" s="14" t="s">
        <v>8321</v>
      </c>
      <c r="R3461" s="14" t="s">
        <v>8322</v>
      </c>
      <c r="S3461">
        <v>36</v>
      </c>
      <c r="T3461" t="b">
        <v>1</v>
      </c>
      <c r="U3461" t="s">
        <v>8271</v>
      </c>
      <c r="V3461">
        <f t="shared" si="440"/>
        <v>36</v>
      </c>
      <c r="W3461" s="21" t="str">
        <f t="shared" si="441"/>
        <v xml:space="preserve"> </v>
      </c>
      <c r="X3461" s="21" t="str">
        <f t="shared" si="442"/>
        <v xml:space="preserve"> </v>
      </c>
    </row>
    <row r="3462" spans="1:24" ht="43.2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435"/>
        <v>41866.527222222219</v>
      </c>
      <c r="K3462">
        <v>1406896752</v>
      </c>
      <c r="L3462" s="10">
        <f t="shared" si="436"/>
        <v>41852.527222222219</v>
      </c>
      <c r="M3462" s="11">
        <f t="shared" si="437"/>
        <v>14</v>
      </c>
      <c r="N3462" t="b">
        <v>0</v>
      </c>
      <c r="O3462" s="9">
        <f t="shared" si="438"/>
        <v>1.9</v>
      </c>
      <c r="P3462" s="14">
        <f t="shared" si="439"/>
        <v>50</v>
      </c>
      <c r="Q3462" s="14" t="s">
        <v>8321</v>
      </c>
      <c r="R3462" s="14" t="s">
        <v>8322</v>
      </c>
      <c r="S3462">
        <v>19</v>
      </c>
      <c r="T3462" t="b">
        <v>1</v>
      </c>
      <c r="U3462" t="s">
        <v>8271</v>
      </c>
      <c r="V3462">
        <f t="shared" si="440"/>
        <v>19</v>
      </c>
      <c r="W3462" s="21" t="str">
        <f t="shared" si="441"/>
        <v xml:space="preserve"> </v>
      </c>
      <c r="X3462" s="21" t="str">
        <f t="shared" si="442"/>
        <v xml:space="preserve"> </v>
      </c>
    </row>
    <row r="3463" spans="1:24" ht="43.2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435"/>
        <v>42672.125</v>
      </c>
      <c r="K3463">
        <v>1475248279</v>
      </c>
      <c r="L3463" s="10">
        <f t="shared" si="436"/>
        <v>42643.632858796293</v>
      </c>
      <c r="M3463" s="11">
        <f t="shared" si="437"/>
        <v>28.492141203707433</v>
      </c>
      <c r="N3463" t="b">
        <v>0</v>
      </c>
      <c r="O3463" s="9">
        <f t="shared" si="438"/>
        <v>1.39</v>
      </c>
      <c r="P3463" s="14">
        <f t="shared" si="439"/>
        <v>57.916666666666664</v>
      </c>
      <c r="Q3463" s="14" t="s">
        <v>8321</v>
      </c>
      <c r="R3463" s="14" t="s">
        <v>8322</v>
      </c>
      <c r="S3463">
        <v>12</v>
      </c>
      <c r="T3463" t="b">
        <v>1</v>
      </c>
      <c r="U3463" t="s">
        <v>8271</v>
      </c>
      <c r="V3463">
        <f t="shared" si="440"/>
        <v>12</v>
      </c>
      <c r="W3463" s="21" t="str">
        <f t="shared" si="441"/>
        <v xml:space="preserve"> </v>
      </c>
      <c r="X3463" s="21" t="str">
        <f t="shared" si="442"/>
        <v xml:space="preserve"> </v>
      </c>
    </row>
    <row r="3464" spans="1:24" ht="43.2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435"/>
        <v>42195.75</v>
      </c>
      <c r="K3464">
        <v>1435181628</v>
      </c>
      <c r="L3464" s="10">
        <f t="shared" si="436"/>
        <v>42179.898472222223</v>
      </c>
      <c r="M3464" s="11">
        <f t="shared" si="437"/>
        <v>15.851527777776937</v>
      </c>
      <c r="N3464" t="b">
        <v>0</v>
      </c>
      <c r="O3464" s="9">
        <f t="shared" si="438"/>
        <v>2.02</v>
      </c>
      <c r="P3464" s="14">
        <f t="shared" si="439"/>
        <v>29.705882352941178</v>
      </c>
      <c r="Q3464" s="14" t="s">
        <v>8321</v>
      </c>
      <c r="R3464" s="14" t="s">
        <v>8322</v>
      </c>
      <c r="S3464">
        <v>17</v>
      </c>
      <c r="T3464" t="b">
        <v>1</v>
      </c>
      <c r="U3464" t="s">
        <v>8271</v>
      </c>
      <c r="V3464">
        <f t="shared" si="440"/>
        <v>17</v>
      </c>
      <c r="W3464" s="21" t="str">
        <f t="shared" si="441"/>
        <v xml:space="preserve"> </v>
      </c>
      <c r="X3464" s="21" t="str">
        <f t="shared" si="442"/>
        <v xml:space="preserve"> </v>
      </c>
    </row>
    <row r="3465" spans="1:24" ht="43.2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435"/>
        <v>42654.165972222225</v>
      </c>
      <c r="K3465">
        <v>1472594585</v>
      </c>
      <c r="L3465" s="10">
        <f t="shared" si="436"/>
        <v>42612.918807870374</v>
      </c>
      <c r="M3465" s="11">
        <f t="shared" si="437"/>
        <v>41.247164351851097</v>
      </c>
      <c r="N3465" t="b">
        <v>0</v>
      </c>
      <c r="O3465" s="9">
        <f t="shared" si="438"/>
        <v>1.0338000000000001</v>
      </c>
      <c r="P3465" s="14">
        <f t="shared" si="439"/>
        <v>90.684210526315795</v>
      </c>
      <c r="Q3465" s="14" t="s">
        <v>8321</v>
      </c>
      <c r="R3465" s="14" t="s">
        <v>8322</v>
      </c>
      <c r="S3465">
        <v>114</v>
      </c>
      <c r="T3465" t="b">
        <v>1</v>
      </c>
      <c r="U3465" t="s">
        <v>8271</v>
      </c>
      <c r="V3465">
        <f t="shared" si="440"/>
        <v>114</v>
      </c>
      <c r="W3465" s="21" t="str">
        <f t="shared" si="441"/>
        <v xml:space="preserve"> </v>
      </c>
      <c r="X3465" s="21" t="str">
        <f t="shared" si="442"/>
        <v xml:space="preserve"> </v>
      </c>
    </row>
    <row r="3466" spans="1:24" ht="57.6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435"/>
        <v>42605.130057870367</v>
      </c>
      <c r="K3466">
        <v>1469329637</v>
      </c>
      <c r="L3466" s="10">
        <f t="shared" si="436"/>
        <v>42575.130057870367</v>
      </c>
      <c r="M3466" s="11">
        <f t="shared" si="437"/>
        <v>30</v>
      </c>
      <c r="N3466" t="b">
        <v>0</v>
      </c>
      <c r="O3466" s="9">
        <f t="shared" si="438"/>
        <v>1.023236</v>
      </c>
      <c r="P3466" s="14">
        <f t="shared" si="439"/>
        <v>55.012688172043013</v>
      </c>
      <c r="Q3466" s="14" t="s">
        <v>8321</v>
      </c>
      <c r="R3466" s="14" t="s">
        <v>8322</v>
      </c>
      <c r="S3466">
        <v>93</v>
      </c>
      <c r="T3466" t="b">
        <v>1</v>
      </c>
      <c r="U3466" t="s">
        <v>8271</v>
      </c>
      <c r="V3466">
        <f t="shared" si="440"/>
        <v>93</v>
      </c>
      <c r="W3466" s="21" t="str">
        <f t="shared" si="441"/>
        <v xml:space="preserve"> </v>
      </c>
      <c r="X3466" s="21" t="str">
        <f t="shared" si="442"/>
        <v xml:space="preserve"> </v>
      </c>
    </row>
    <row r="3467" spans="1:24" ht="43.2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435"/>
        <v>42225.666666666672</v>
      </c>
      <c r="K3467">
        <v>1436972472</v>
      </c>
      <c r="L3467" s="10">
        <f t="shared" si="436"/>
        <v>42200.625833333332</v>
      </c>
      <c r="M3467" s="11">
        <f t="shared" si="437"/>
        <v>25.040833333339833</v>
      </c>
      <c r="N3467" t="b">
        <v>0</v>
      </c>
      <c r="O3467" s="9">
        <f t="shared" si="438"/>
        <v>1.03</v>
      </c>
      <c r="P3467" s="14">
        <f t="shared" si="439"/>
        <v>57.222222222222221</v>
      </c>
      <c r="Q3467" s="14" t="s">
        <v>8321</v>
      </c>
      <c r="R3467" s="14" t="s">
        <v>8322</v>
      </c>
      <c r="S3467">
        <v>36</v>
      </c>
      <c r="T3467" t="b">
        <v>1</v>
      </c>
      <c r="U3467" t="s">
        <v>8271</v>
      </c>
      <c r="V3467">
        <f t="shared" si="440"/>
        <v>36</v>
      </c>
      <c r="W3467" s="21" t="str">
        <f t="shared" si="441"/>
        <v xml:space="preserve"> </v>
      </c>
      <c r="X3467" s="21" t="str">
        <f t="shared" si="442"/>
        <v xml:space="preserve"> </v>
      </c>
    </row>
    <row r="3468" spans="1:24" ht="43.2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435"/>
        <v>42479.977430555555</v>
      </c>
      <c r="K3468">
        <v>1455928050</v>
      </c>
      <c r="L3468" s="10">
        <f t="shared" si="436"/>
        <v>42420.019097222219</v>
      </c>
      <c r="M3468" s="11">
        <f t="shared" si="437"/>
        <v>59.958333333335759</v>
      </c>
      <c r="N3468" t="b">
        <v>0</v>
      </c>
      <c r="O3468" s="9">
        <f t="shared" si="438"/>
        <v>1.2714285714285714</v>
      </c>
      <c r="P3468" s="14">
        <f t="shared" si="439"/>
        <v>72.950819672131146</v>
      </c>
      <c r="Q3468" s="14" t="s">
        <v>8321</v>
      </c>
      <c r="R3468" s="14" t="s">
        <v>8322</v>
      </c>
      <c r="S3468">
        <v>61</v>
      </c>
      <c r="T3468" t="b">
        <v>1</v>
      </c>
      <c r="U3468" t="s">
        <v>8271</v>
      </c>
      <c r="V3468">
        <f t="shared" si="440"/>
        <v>61</v>
      </c>
      <c r="W3468" s="21" t="str">
        <f t="shared" si="441"/>
        <v xml:space="preserve"> </v>
      </c>
      <c r="X3468" s="21" t="str">
        <f t="shared" si="442"/>
        <v xml:space="preserve"> </v>
      </c>
    </row>
    <row r="3469" spans="1:24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435"/>
        <v>42083.630000000005</v>
      </c>
      <c r="K3469">
        <v>1424275632</v>
      </c>
      <c r="L3469" s="10">
        <f t="shared" si="436"/>
        <v>42053.671666666662</v>
      </c>
      <c r="M3469" s="11">
        <f t="shared" si="437"/>
        <v>29.958333333343035</v>
      </c>
      <c r="N3469" t="b">
        <v>0</v>
      </c>
      <c r="O3469" s="9">
        <f t="shared" si="438"/>
        <v>1.01</v>
      </c>
      <c r="P3469" s="14">
        <f t="shared" si="439"/>
        <v>64.468085106382972</v>
      </c>
      <c r="Q3469" s="14" t="s">
        <v>8321</v>
      </c>
      <c r="R3469" s="14" t="s">
        <v>8322</v>
      </c>
      <c r="S3469">
        <v>47</v>
      </c>
      <c r="T3469" t="b">
        <v>1</v>
      </c>
      <c r="U3469" t="s">
        <v>8271</v>
      </c>
      <c r="V3469">
        <f t="shared" si="440"/>
        <v>47</v>
      </c>
      <c r="W3469" s="21" t="str">
        <f t="shared" si="441"/>
        <v xml:space="preserve"> </v>
      </c>
      <c r="X3469" s="21" t="str">
        <f t="shared" si="442"/>
        <v xml:space="preserve"> </v>
      </c>
    </row>
    <row r="3470" spans="1:24" ht="43.2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435"/>
        <v>42634.125</v>
      </c>
      <c r="K3470">
        <v>1471976529</v>
      </c>
      <c r="L3470" s="10">
        <f t="shared" si="436"/>
        <v>42605.765381944439</v>
      </c>
      <c r="M3470" s="11">
        <f t="shared" si="437"/>
        <v>28.359618055561441</v>
      </c>
      <c r="N3470" t="b">
        <v>0</v>
      </c>
      <c r="O3470" s="9">
        <f t="shared" si="438"/>
        <v>1.2178</v>
      </c>
      <c r="P3470" s="14">
        <f t="shared" si="439"/>
        <v>716.35294117647061</v>
      </c>
      <c r="Q3470" s="14" t="s">
        <v>8321</v>
      </c>
      <c r="R3470" s="14" t="s">
        <v>8322</v>
      </c>
      <c r="S3470">
        <v>17</v>
      </c>
      <c r="T3470" t="b">
        <v>1</v>
      </c>
      <c r="U3470" t="s">
        <v>8271</v>
      </c>
      <c r="V3470">
        <f t="shared" si="440"/>
        <v>17</v>
      </c>
      <c r="W3470" s="21" t="str">
        <f t="shared" si="441"/>
        <v xml:space="preserve"> </v>
      </c>
      <c r="X3470" s="21" t="str">
        <f t="shared" si="442"/>
        <v xml:space="preserve"> </v>
      </c>
    </row>
    <row r="3471" spans="1:24" ht="57.6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435"/>
        <v>42488.641724537039</v>
      </c>
      <c r="K3471">
        <v>1459265045</v>
      </c>
      <c r="L3471" s="10">
        <f t="shared" si="436"/>
        <v>42458.641724537039</v>
      </c>
      <c r="M3471" s="11">
        <f t="shared" si="437"/>
        <v>30</v>
      </c>
      <c r="N3471" t="b">
        <v>0</v>
      </c>
      <c r="O3471" s="9">
        <f t="shared" si="438"/>
        <v>1.1339285714285714</v>
      </c>
      <c r="P3471" s="14">
        <f t="shared" si="439"/>
        <v>50.396825396825399</v>
      </c>
      <c r="Q3471" s="14" t="s">
        <v>8321</v>
      </c>
      <c r="R3471" s="14" t="s">
        <v>8322</v>
      </c>
      <c r="S3471">
        <v>63</v>
      </c>
      <c r="T3471" t="b">
        <v>1</v>
      </c>
      <c r="U3471" t="s">
        <v>8271</v>
      </c>
      <c r="V3471">
        <f t="shared" si="440"/>
        <v>63</v>
      </c>
      <c r="W3471" s="21" t="str">
        <f t="shared" si="441"/>
        <v xml:space="preserve"> </v>
      </c>
      <c r="X3471" s="21" t="str">
        <f t="shared" si="442"/>
        <v xml:space="preserve"> </v>
      </c>
    </row>
    <row r="3472" spans="1:24" ht="28.8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435"/>
        <v>42566.901388888888</v>
      </c>
      <c r="K3472">
        <v>1465345902</v>
      </c>
      <c r="L3472" s="10">
        <f t="shared" si="436"/>
        <v>42529.022013888884</v>
      </c>
      <c r="M3472" s="11">
        <f t="shared" si="437"/>
        <v>37.879375000004075</v>
      </c>
      <c r="N3472" t="b">
        <v>0</v>
      </c>
      <c r="O3472" s="9">
        <f t="shared" si="438"/>
        <v>1.5</v>
      </c>
      <c r="P3472" s="14">
        <f t="shared" si="439"/>
        <v>41.666666666666664</v>
      </c>
      <c r="Q3472" s="14" t="s">
        <v>8321</v>
      </c>
      <c r="R3472" s="14" t="s">
        <v>8322</v>
      </c>
      <c r="S3472">
        <v>9</v>
      </c>
      <c r="T3472" t="b">
        <v>1</v>
      </c>
      <c r="U3472" t="s">
        <v>8271</v>
      </c>
      <c r="V3472">
        <f t="shared" si="440"/>
        <v>9</v>
      </c>
      <c r="W3472" s="21" t="str">
        <f t="shared" si="441"/>
        <v xml:space="preserve"> </v>
      </c>
      <c r="X3472" s="21" t="str">
        <f t="shared" si="442"/>
        <v xml:space="preserve"> </v>
      </c>
    </row>
    <row r="3473" spans="1:24" ht="43.2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435"/>
        <v>41882.833333333336</v>
      </c>
      <c r="K3473">
        <v>1405971690</v>
      </c>
      <c r="L3473" s="10">
        <f t="shared" si="436"/>
        <v>41841.820486111108</v>
      </c>
      <c r="M3473" s="11">
        <f t="shared" si="437"/>
        <v>41.01284722222772</v>
      </c>
      <c r="N3473" t="b">
        <v>0</v>
      </c>
      <c r="O3473" s="9">
        <f t="shared" si="438"/>
        <v>2.1459999999999999</v>
      </c>
      <c r="P3473" s="14">
        <f t="shared" si="439"/>
        <v>35.766666666666666</v>
      </c>
      <c r="Q3473" s="14" t="s">
        <v>8321</v>
      </c>
      <c r="R3473" s="14" t="s">
        <v>8322</v>
      </c>
      <c r="S3473">
        <v>30</v>
      </c>
      <c r="T3473" t="b">
        <v>1</v>
      </c>
      <c r="U3473" t="s">
        <v>8271</v>
      </c>
      <c r="V3473">
        <f t="shared" si="440"/>
        <v>30</v>
      </c>
      <c r="W3473" s="21" t="str">
        <f t="shared" si="441"/>
        <v xml:space="preserve"> </v>
      </c>
      <c r="X3473" s="21" t="str">
        <f t="shared" si="442"/>
        <v xml:space="preserve"> </v>
      </c>
    </row>
    <row r="3474" spans="1:24" ht="43.2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435"/>
        <v>41949.249305555553</v>
      </c>
      <c r="K3474">
        <v>1413432331</v>
      </c>
      <c r="L3474" s="10">
        <f t="shared" si="436"/>
        <v>41928.170497685183</v>
      </c>
      <c r="M3474" s="11">
        <f t="shared" si="437"/>
        <v>21.078807870369928</v>
      </c>
      <c r="N3474" t="b">
        <v>0</v>
      </c>
      <c r="O3474" s="9">
        <f t="shared" si="438"/>
        <v>1.0205</v>
      </c>
      <c r="P3474" s="14">
        <f t="shared" si="439"/>
        <v>88.739130434782609</v>
      </c>
      <c r="Q3474" s="14" t="s">
        <v>8321</v>
      </c>
      <c r="R3474" s="14" t="s">
        <v>8322</v>
      </c>
      <c r="S3474">
        <v>23</v>
      </c>
      <c r="T3474" t="b">
        <v>1</v>
      </c>
      <c r="U3474" t="s">
        <v>8271</v>
      </c>
      <c r="V3474">
        <f t="shared" si="440"/>
        <v>23</v>
      </c>
      <c r="W3474" s="21" t="str">
        <f t="shared" si="441"/>
        <v xml:space="preserve"> </v>
      </c>
      <c r="X3474" s="21" t="str">
        <f t="shared" si="442"/>
        <v xml:space="preserve"> </v>
      </c>
    </row>
    <row r="3475" spans="1:24" ht="43.2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435"/>
        <v>42083.852083333331</v>
      </c>
      <c r="K3475">
        <v>1425067296</v>
      </c>
      <c r="L3475" s="10">
        <f t="shared" si="436"/>
        <v>42062.834444444445</v>
      </c>
      <c r="M3475" s="11">
        <f t="shared" si="437"/>
        <v>21.017638888886722</v>
      </c>
      <c r="N3475" t="b">
        <v>0</v>
      </c>
      <c r="O3475" s="9">
        <f t="shared" si="438"/>
        <v>1</v>
      </c>
      <c r="P3475" s="14">
        <f t="shared" si="439"/>
        <v>148.4848484848485</v>
      </c>
      <c r="Q3475" s="14" t="s">
        <v>8321</v>
      </c>
      <c r="R3475" s="14" t="s">
        <v>8322</v>
      </c>
      <c r="S3475">
        <v>33</v>
      </c>
      <c r="T3475" t="b">
        <v>1</v>
      </c>
      <c r="U3475" t="s">
        <v>8271</v>
      </c>
      <c r="V3475">
        <f t="shared" si="440"/>
        <v>33</v>
      </c>
      <c r="W3475" s="21" t="str">
        <f t="shared" si="441"/>
        <v xml:space="preserve"> </v>
      </c>
      <c r="X3475" s="21" t="str">
        <f t="shared" si="442"/>
        <v xml:space="preserve"> </v>
      </c>
    </row>
    <row r="3476" spans="1:24" ht="43.2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435"/>
        <v>42571.501516203702</v>
      </c>
      <c r="K3476">
        <v>1466424131</v>
      </c>
      <c r="L3476" s="10">
        <f t="shared" si="436"/>
        <v>42541.501516203702</v>
      </c>
      <c r="M3476" s="11">
        <f t="shared" si="437"/>
        <v>30</v>
      </c>
      <c r="N3476" t="b">
        <v>0</v>
      </c>
      <c r="O3476" s="9">
        <f t="shared" si="438"/>
        <v>1.01</v>
      </c>
      <c r="P3476" s="14">
        <f t="shared" si="439"/>
        <v>51.794871794871796</v>
      </c>
      <c r="Q3476" s="14" t="s">
        <v>8321</v>
      </c>
      <c r="R3476" s="14" t="s">
        <v>8322</v>
      </c>
      <c r="S3476">
        <v>39</v>
      </c>
      <c r="T3476" t="b">
        <v>1</v>
      </c>
      <c r="U3476" t="s">
        <v>8271</v>
      </c>
      <c r="V3476">
        <f t="shared" si="440"/>
        <v>39</v>
      </c>
      <c r="W3476" s="21" t="str">
        <f t="shared" si="441"/>
        <v xml:space="preserve"> </v>
      </c>
      <c r="X3476" s="21" t="str">
        <f t="shared" si="442"/>
        <v xml:space="preserve"> </v>
      </c>
    </row>
    <row r="3477" spans="1:24" ht="43.2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435"/>
        <v>41946</v>
      </c>
      <c r="K3477">
        <v>1412629704</v>
      </c>
      <c r="L3477" s="10">
        <f t="shared" si="436"/>
        <v>41918.880833333329</v>
      </c>
      <c r="M3477" s="11">
        <f t="shared" si="437"/>
        <v>27.119166666670935</v>
      </c>
      <c r="N3477" t="b">
        <v>0</v>
      </c>
      <c r="O3477" s="9">
        <f t="shared" si="438"/>
        <v>1.1333333333333333</v>
      </c>
      <c r="P3477" s="14">
        <f t="shared" si="439"/>
        <v>20</v>
      </c>
      <c r="Q3477" s="14" t="s">
        <v>8321</v>
      </c>
      <c r="R3477" s="14" t="s">
        <v>8322</v>
      </c>
      <c r="S3477">
        <v>17</v>
      </c>
      <c r="T3477" t="b">
        <v>1</v>
      </c>
      <c r="U3477" t="s">
        <v>8271</v>
      </c>
      <c r="V3477">
        <f t="shared" si="440"/>
        <v>17</v>
      </c>
      <c r="W3477" s="21" t="str">
        <f t="shared" si="441"/>
        <v xml:space="preserve"> </v>
      </c>
      <c r="X3477" s="21" t="str">
        <f t="shared" si="442"/>
        <v xml:space="preserve"> </v>
      </c>
    </row>
    <row r="3478" spans="1:24" ht="43.2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435"/>
        <v>41939.125</v>
      </c>
      <c r="K3478">
        <v>1412836990</v>
      </c>
      <c r="L3478" s="10">
        <f t="shared" si="436"/>
        <v>41921.279976851853</v>
      </c>
      <c r="M3478" s="11">
        <f t="shared" si="437"/>
        <v>17.845023148147448</v>
      </c>
      <c r="N3478" t="b">
        <v>0</v>
      </c>
      <c r="O3478" s="9">
        <f t="shared" si="438"/>
        <v>1.04</v>
      </c>
      <c r="P3478" s="14">
        <f t="shared" si="439"/>
        <v>52</v>
      </c>
      <c r="Q3478" s="14" t="s">
        <v>8321</v>
      </c>
      <c r="R3478" s="14" t="s">
        <v>8322</v>
      </c>
      <c r="S3478">
        <v>6</v>
      </c>
      <c r="T3478" t="b">
        <v>1</v>
      </c>
      <c r="U3478" t="s">
        <v>8271</v>
      </c>
      <c r="V3478">
        <f t="shared" si="440"/>
        <v>6</v>
      </c>
      <c r="W3478" s="21" t="str">
        <f t="shared" si="441"/>
        <v xml:space="preserve"> </v>
      </c>
      <c r="X3478" s="21" t="str">
        <f t="shared" si="442"/>
        <v xml:space="preserve"> </v>
      </c>
    </row>
    <row r="3479" spans="1:24" ht="43.2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435"/>
        <v>42141.125</v>
      </c>
      <c r="K3479">
        <v>1430761243</v>
      </c>
      <c r="L3479" s="10">
        <f t="shared" si="436"/>
        <v>42128.736608796295</v>
      </c>
      <c r="M3479" s="11">
        <f t="shared" si="437"/>
        <v>12.388391203705396</v>
      </c>
      <c r="N3479" t="b">
        <v>0</v>
      </c>
      <c r="O3479" s="9">
        <f t="shared" si="438"/>
        <v>1.1533333333333333</v>
      </c>
      <c r="P3479" s="14">
        <f t="shared" si="439"/>
        <v>53.230769230769234</v>
      </c>
      <c r="Q3479" s="14" t="s">
        <v>8321</v>
      </c>
      <c r="R3479" s="14" t="s">
        <v>8322</v>
      </c>
      <c r="S3479">
        <v>39</v>
      </c>
      <c r="T3479" t="b">
        <v>1</v>
      </c>
      <c r="U3479" t="s">
        <v>8271</v>
      </c>
      <c r="V3479">
        <f t="shared" si="440"/>
        <v>39</v>
      </c>
      <c r="W3479" s="21" t="str">
        <f t="shared" si="441"/>
        <v xml:space="preserve"> </v>
      </c>
      <c r="X3479" s="21" t="str">
        <f t="shared" si="442"/>
        <v xml:space="preserve"> </v>
      </c>
    </row>
    <row r="3480" spans="1:24" ht="43.2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435"/>
        <v>42079.875</v>
      </c>
      <c r="K3480">
        <v>1424296822</v>
      </c>
      <c r="L3480" s="10">
        <f t="shared" si="436"/>
        <v>42053.916921296302</v>
      </c>
      <c r="M3480" s="11">
        <f t="shared" si="437"/>
        <v>25.958078703697538</v>
      </c>
      <c r="N3480" t="b">
        <v>0</v>
      </c>
      <c r="O3480" s="9">
        <f t="shared" si="438"/>
        <v>1.1285000000000001</v>
      </c>
      <c r="P3480" s="14">
        <f t="shared" si="439"/>
        <v>39.596491228070178</v>
      </c>
      <c r="Q3480" s="14" t="s">
        <v>8321</v>
      </c>
      <c r="R3480" s="14" t="s">
        <v>8322</v>
      </c>
      <c r="S3480">
        <v>57</v>
      </c>
      <c r="T3480" t="b">
        <v>1</v>
      </c>
      <c r="U3480" t="s">
        <v>8271</v>
      </c>
      <c r="V3480">
        <f t="shared" si="440"/>
        <v>57</v>
      </c>
      <c r="W3480" s="21" t="str">
        <f t="shared" si="441"/>
        <v xml:space="preserve"> </v>
      </c>
      <c r="X3480" s="21" t="str">
        <f t="shared" si="442"/>
        <v xml:space="preserve"> </v>
      </c>
    </row>
    <row r="3481" spans="1:24" ht="43.2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435"/>
        <v>41811.855092592588</v>
      </c>
      <c r="K3481">
        <v>1400790680</v>
      </c>
      <c r="L3481" s="10">
        <f t="shared" si="436"/>
        <v>41781.855092592588</v>
      </c>
      <c r="M3481" s="11">
        <f t="shared" si="437"/>
        <v>30</v>
      </c>
      <c r="N3481" t="b">
        <v>0</v>
      </c>
      <c r="O3481" s="9">
        <f t="shared" si="438"/>
        <v>1.2786666666666666</v>
      </c>
      <c r="P3481" s="14">
        <f t="shared" si="439"/>
        <v>34.25</v>
      </c>
      <c r="Q3481" s="14" t="s">
        <v>8321</v>
      </c>
      <c r="R3481" s="14" t="s">
        <v>8322</v>
      </c>
      <c r="S3481">
        <v>56</v>
      </c>
      <c r="T3481" t="b">
        <v>1</v>
      </c>
      <c r="U3481" t="s">
        <v>8271</v>
      </c>
      <c r="V3481">
        <f t="shared" si="440"/>
        <v>56</v>
      </c>
      <c r="W3481" s="21" t="str">
        <f t="shared" si="441"/>
        <v xml:space="preserve"> </v>
      </c>
      <c r="X3481" s="21" t="str">
        <f t="shared" si="442"/>
        <v xml:space="preserve"> </v>
      </c>
    </row>
    <row r="3482" spans="1:24" ht="43.2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435"/>
        <v>42195.875</v>
      </c>
      <c r="K3482">
        <v>1434440227</v>
      </c>
      <c r="L3482" s="10">
        <f t="shared" si="436"/>
        <v>42171.317442129628</v>
      </c>
      <c r="M3482" s="11">
        <f t="shared" si="437"/>
        <v>24.557557870371966</v>
      </c>
      <c r="N3482" t="b">
        <v>0</v>
      </c>
      <c r="O3482" s="9">
        <f t="shared" si="438"/>
        <v>1.4266666666666667</v>
      </c>
      <c r="P3482" s="14">
        <f t="shared" si="439"/>
        <v>164.61538461538461</v>
      </c>
      <c r="Q3482" s="14" t="s">
        <v>8321</v>
      </c>
      <c r="R3482" s="14" t="s">
        <v>8322</v>
      </c>
      <c r="S3482">
        <v>13</v>
      </c>
      <c r="T3482" t="b">
        <v>1</v>
      </c>
      <c r="U3482" t="s">
        <v>8271</v>
      </c>
      <c r="V3482">
        <f t="shared" si="440"/>
        <v>13</v>
      </c>
      <c r="W3482" s="21" t="str">
        <f t="shared" si="441"/>
        <v xml:space="preserve"> </v>
      </c>
      <c r="X3482" s="21" t="str">
        <f t="shared" si="442"/>
        <v xml:space="preserve"> </v>
      </c>
    </row>
    <row r="3483" spans="1:24" ht="43.2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435"/>
        <v>42006.24754629629</v>
      </c>
      <c r="K3483">
        <v>1418709388</v>
      </c>
      <c r="L3483" s="10">
        <f t="shared" si="436"/>
        <v>41989.24754629629</v>
      </c>
      <c r="M3483" s="11">
        <f t="shared" si="437"/>
        <v>17</v>
      </c>
      <c r="N3483" t="b">
        <v>0</v>
      </c>
      <c r="O3483" s="9">
        <f t="shared" si="438"/>
        <v>1.1879999999999999</v>
      </c>
      <c r="P3483" s="14">
        <f t="shared" si="439"/>
        <v>125.05263157894737</v>
      </c>
      <c r="Q3483" s="14" t="s">
        <v>8321</v>
      </c>
      <c r="R3483" s="14" t="s">
        <v>8322</v>
      </c>
      <c r="S3483">
        <v>95</v>
      </c>
      <c r="T3483" t="b">
        <v>1</v>
      </c>
      <c r="U3483" t="s">
        <v>8271</v>
      </c>
      <c r="V3483">
        <f t="shared" si="440"/>
        <v>95</v>
      </c>
      <c r="W3483" s="21" t="str">
        <f t="shared" si="441"/>
        <v xml:space="preserve"> </v>
      </c>
      <c r="X3483" s="21" t="str">
        <f t="shared" si="442"/>
        <v xml:space="preserve"> </v>
      </c>
    </row>
    <row r="3484" spans="1:24" ht="43.2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435"/>
        <v>41826.771597222221</v>
      </c>
      <c r="K3484">
        <v>1402079466</v>
      </c>
      <c r="L3484" s="10">
        <f t="shared" si="436"/>
        <v>41796.771597222221</v>
      </c>
      <c r="M3484" s="11">
        <f t="shared" si="437"/>
        <v>30</v>
      </c>
      <c r="N3484" t="b">
        <v>0</v>
      </c>
      <c r="O3484" s="9">
        <f t="shared" si="438"/>
        <v>1.3833333333333333</v>
      </c>
      <c r="P3484" s="14">
        <f t="shared" si="439"/>
        <v>51.875</v>
      </c>
      <c r="Q3484" s="14" t="s">
        <v>8321</v>
      </c>
      <c r="R3484" s="14" t="s">
        <v>8322</v>
      </c>
      <c r="S3484">
        <v>80</v>
      </c>
      <c r="T3484" t="b">
        <v>1</v>
      </c>
      <c r="U3484" t="s">
        <v>8271</v>
      </c>
      <c r="V3484">
        <f t="shared" si="440"/>
        <v>80</v>
      </c>
      <c r="W3484" s="21" t="str">
        <f t="shared" si="441"/>
        <v xml:space="preserve"> </v>
      </c>
      <c r="X3484" s="21" t="str">
        <f t="shared" si="442"/>
        <v xml:space="preserve"> </v>
      </c>
    </row>
    <row r="3485" spans="1:24" ht="43.2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435"/>
        <v>41823.668761574074</v>
      </c>
      <c r="K3485">
        <v>1401811381</v>
      </c>
      <c r="L3485" s="10">
        <f t="shared" si="436"/>
        <v>41793.668761574074</v>
      </c>
      <c r="M3485" s="11">
        <f t="shared" si="437"/>
        <v>30</v>
      </c>
      <c r="N3485" t="b">
        <v>0</v>
      </c>
      <c r="O3485" s="9">
        <f t="shared" si="438"/>
        <v>1.599402985074627</v>
      </c>
      <c r="P3485" s="14">
        <f t="shared" si="439"/>
        <v>40.285714285714285</v>
      </c>
      <c r="Q3485" s="14" t="s">
        <v>8321</v>
      </c>
      <c r="R3485" s="14" t="s">
        <v>8322</v>
      </c>
      <c r="S3485">
        <v>133</v>
      </c>
      <c r="T3485" t="b">
        <v>1</v>
      </c>
      <c r="U3485" t="s">
        <v>8271</v>
      </c>
      <c r="V3485">
        <f t="shared" si="440"/>
        <v>133</v>
      </c>
      <c r="W3485" s="21" t="str">
        <f t="shared" si="441"/>
        <v xml:space="preserve"> </v>
      </c>
      <c r="X3485" s="21" t="str">
        <f t="shared" si="442"/>
        <v xml:space="preserve"> </v>
      </c>
    </row>
    <row r="3486" spans="1:24" ht="57.6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435"/>
        <v>42536.760405092587</v>
      </c>
      <c r="K3486">
        <v>1463422499</v>
      </c>
      <c r="L3486" s="10">
        <f t="shared" si="436"/>
        <v>42506.760405092587</v>
      </c>
      <c r="M3486" s="11">
        <f t="shared" si="437"/>
        <v>30</v>
      </c>
      <c r="N3486" t="b">
        <v>0</v>
      </c>
      <c r="O3486" s="9">
        <f t="shared" si="438"/>
        <v>1.1424000000000001</v>
      </c>
      <c r="P3486" s="14">
        <f t="shared" si="439"/>
        <v>64.909090909090907</v>
      </c>
      <c r="Q3486" s="14" t="s">
        <v>8321</v>
      </c>
      <c r="R3486" s="14" t="s">
        <v>8322</v>
      </c>
      <c r="S3486">
        <v>44</v>
      </c>
      <c r="T3486" t="b">
        <v>1</v>
      </c>
      <c r="U3486" t="s">
        <v>8271</v>
      </c>
      <c r="V3486">
        <f t="shared" si="440"/>
        <v>44</v>
      </c>
      <c r="W3486" s="21" t="str">
        <f t="shared" si="441"/>
        <v xml:space="preserve"> </v>
      </c>
      <c r="X3486" s="21" t="str">
        <f t="shared" si="442"/>
        <v xml:space="preserve"> </v>
      </c>
    </row>
    <row r="3487" spans="1:24" ht="43.2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435"/>
        <v>42402.693055555559</v>
      </c>
      <c r="K3487">
        <v>1451839080</v>
      </c>
      <c r="L3487" s="10">
        <f t="shared" si="436"/>
        <v>42372.693055555559</v>
      </c>
      <c r="M3487" s="11">
        <f t="shared" si="437"/>
        <v>30</v>
      </c>
      <c r="N3487" t="b">
        <v>0</v>
      </c>
      <c r="O3487" s="9">
        <f t="shared" si="438"/>
        <v>1.0060606060606061</v>
      </c>
      <c r="P3487" s="14">
        <f t="shared" si="439"/>
        <v>55.333333333333336</v>
      </c>
      <c r="Q3487" s="14" t="s">
        <v>8321</v>
      </c>
      <c r="R3487" s="14" t="s">
        <v>8322</v>
      </c>
      <c r="S3487">
        <v>30</v>
      </c>
      <c r="T3487" t="b">
        <v>1</v>
      </c>
      <c r="U3487" t="s">
        <v>8271</v>
      </c>
      <c r="V3487">
        <f t="shared" si="440"/>
        <v>30</v>
      </c>
      <c r="W3487" s="21" t="str">
        <f t="shared" si="441"/>
        <v xml:space="preserve"> </v>
      </c>
      <c r="X3487" s="21" t="str">
        <f t="shared" si="442"/>
        <v xml:space="preserve"> </v>
      </c>
    </row>
    <row r="3488" spans="1:24" ht="43.2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435"/>
        <v>42158.290972222225</v>
      </c>
      <c r="K3488">
        <v>1430600401</v>
      </c>
      <c r="L3488" s="10">
        <f t="shared" si="436"/>
        <v>42126.87501157407</v>
      </c>
      <c r="M3488" s="11">
        <f t="shared" si="437"/>
        <v>31.415960648155306</v>
      </c>
      <c r="N3488" t="b">
        <v>0</v>
      </c>
      <c r="O3488" s="9">
        <f t="shared" si="438"/>
        <v>1.552</v>
      </c>
      <c r="P3488" s="14">
        <f t="shared" si="439"/>
        <v>83.142857142857139</v>
      </c>
      <c r="Q3488" s="14" t="s">
        <v>8321</v>
      </c>
      <c r="R3488" s="14" t="s">
        <v>8322</v>
      </c>
      <c r="S3488">
        <v>56</v>
      </c>
      <c r="T3488" t="b">
        <v>1</v>
      </c>
      <c r="U3488" t="s">
        <v>8271</v>
      </c>
      <c r="V3488">
        <f t="shared" si="440"/>
        <v>56</v>
      </c>
      <c r="W3488" s="21" t="str">
        <f t="shared" si="441"/>
        <v xml:space="preserve"> </v>
      </c>
      <c r="X3488" s="21" t="str">
        <f t="shared" si="442"/>
        <v xml:space="preserve"> </v>
      </c>
    </row>
    <row r="3489" spans="1:24" ht="43.2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435"/>
        <v>42179.940416666665</v>
      </c>
      <c r="K3489">
        <v>1432593252</v>
      </c>
      <c r="L3489" s="10">
        <f t="shared" si="436"/>
        <v>42149.940416666665</v>
      </c>
      <c r="M3489" s="11">
        <f t="shared" si="437"/>
        <v>30</v>
      </c>
      <c r="N3489" t="b">
        <v>0</v>
      </c>
      <c r="O3489" s="9">
        <f t="shared" si="438"/>
        <v>1.2775000000000001</v>
      </c>
      <c r="P3489" s="14">
        <f t="shared" si="439"/>
        <v>38.712121212121211</v>
      </c>
      <c r="Q3489" s="14" t="s">
        <v>8321</v>
      </c>
      <c r="R3489" s="14" t="s">
        <v>8322</v>
      </c>
      <c r="S3489">
        <v>66</v>
      </c>
      <c r="T3489" t="b">
        <v>1</v>
      </c>
      <c r="U3489" t="s">
        <v>8271</v>
      </c>
      <c r="V3489">
        <f t="shared" si="440"/>
        <v>66</v>
      </c>
      <c r="W3489" s="21" t="str">
        <f t="shared" si="441"/>
        <v xml:space="preserve"> </v>
      </c>
      <c r="X3489" s="21" t="str">
        <f t="shared" si="442"/>
        <v xml:space="preserve"> </v>
      </c>
    </row>
    <row r="3490" spans="1:24" ht="57.6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435"/>
        <v>42111.666666666672</v>
      </c>
      <c r="K3490">
        <v>1427221560</v>
      </c>
      <c r="L3490" s="10">
        <f t="shared" si="436"/>
        <v>42087.768055555556</v>
      </c>
      <c r="M3490" s="11">
        <f t="shared" si="437"/>
        <v>23.898611111115315</v>
      </c>
      <c r="N3490" t="b">
        <v>0</v>
      </c>
      <c r="O3490" s="9">
        <f t="shared" si="438"/>
        <v>1.212</v>
      </c>
      <c r="P3490" s="14">
        <f t="shared" si="439"/>
        <v>125.37931034482759</v>
      </c>
      <c r="Q3490" s="14" t="s">
        <v>8321</v>
      </c>
      <c r="R3490" s="14" t="s">
        <v>8322</v>
      </c>
      <c r="S3490">
        <v>29</v>
      </c>
      <c r="T3490" t="b">
        <v>1</v>
      </c>
      <c r="U3490" t="s">
        <v>8271</v>
      </c>
      <c r="V3490">
        <f t="shared" si="440"/>
        <v>29</v>
      </c>
      <c r="W3490" s="21" t="str">
        <f t="shared" si="441"/>
        <v xml:space="preserve"> </v>
      </c>
      <c r="X3490" s="21" t="str">
        <f t="shared" si="442"/>
        <v xml:space="preserve"> </v>
      </c>
    </row>
    <row r="3491" spans="1:24" ht="43.2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435"/>
        <v>41783.875</v>
      </c>
      <c r="K3491">
        <v>1398352531</v>
      </c>
      <c r="L3491" s="10">
        <f t="shared" si="436"/>
        <v>41753.635775462964</v>
      </c>
      <c r="M3491" s="11">
        <f t="shared" si="437"/>
        <v>30.239224537035625</v>
      </c>
      <c r="N3491" t="b">
        <v>0</v>
      </c>
      <c r="O3491" s="9">
        <f t="shared" si="438"/>
        <v>1.127</v>
      </c>
      <c r="P3491" s="14">
        <f t="shared" si="439"/>
        <v>78.263888888888886</v>
      </c>
      <c r="Q3491" s="14" t="s">
        <v>8321</v>
      </c>
      <c r="R3491" s="14" t="s">
        <v>8322</v>
      </c>
      <c r="S3491">
        <v>72</v>
      </c>
      <c r="T3491" t="b">
        <v>1</v>
      </c>
      <c r="U3491" t="s">
        <v>8271</v>
      </c>
      <c r="V3491">
        <f t="shared" si="440"/>
        <v>72</v>
      </c>
      <c r="W3491" s="21" t="str">
        <f t="shared" si="441"/>
        <v xml:space="preserve"> </v>
      </c>
      <c r="X3491" s="21" t="str">
        <f t="shared" si="442"/>
        <v xml:space="preserve"> </v>
      </c>
    </row>
    <row r="3492" spans="1:24" ht="43.2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435"/>
        <v>42473.802361111113</v>
      </c>
      <c r="K3492">
        <v>1457982924</v>
      </c>
      <c r="L3492" s="10">
        <f t="shared" si="436"/>
        <v>42443.802361111113</v>
      </c>
      <c r="M3492" s="11">
        <f t="shared" si="437"/>
        <v>30</v>
      </c>
      <c r="N3492" t="b">
        <v>0</v>
      </c>
      <c r="O3492" s="9">
        <f t="shared" si="438"/>
        <v>1.2749999999999999</v>
      </c>
      <c r="P3492" s="14">
        <f t="shared" si="439"/>
        <v>47.222222222222221</v>
      </c>
      <c r="Q3492" s="14" t="s">
        <v>8321</v>
      </c>
      <c r="R3492" s="14" t="s">
        <v>8322</v>
      </c>
      <c r="S3492">
        <v>27</v>
      </c>
      <c r="T3492" t="b">
        <v>1</v>
      </c>
      <c r="U3492" t="s">
        <v>8271</v>
      </c>
      <c r="V3492">
        <f t="shared" si="440"/>
        <v>27</v>
      </c>
      <c r="W3492" s="21" t="str">
        <f t="shared" si="441"/>
        <v xml:space="preserve"> </v>
      </c>
      <c r="X3492" s="21" t="str">
        <f t="shared" si="442"/>
        <v xml:space="preserve"> </v>
      </c>
    </row>
    <row r="3493" spans="1:24" ht="43.2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435"/>
        <v>42142.249814814815</v>
      </c>
      <c r="K3493">
        <v>1430114384</v>
      </c>
      <c r="L3493" s="10">
        <f t="shared" si="436"/>
        <v>42121.249814814815</v>
      </c>
      <c r="M3493" s="11">
        <f t="shared" si="437"/>
        <v>21</v>
      </c>
      <c r="N3493" t="b">
        <v>0</v>
      </c>
      <c r="O3493" s="9">
        <f t="shared" si="438"/>
        <v>1.5820000000000001</v>
      </c>
      <c r="P3493" s="14">
        <f t="shared" si="439"/>
        <v>79.099999999999994</v>
      </c>
      <c r="Q3493" s="14" t="s">
        <v>8321</v>
      </c>
      <c r="R3493" s="14" t="s">
        <v>8322</v>
      </c>
      <c r="S3493">
        <v>10</v>
      </c>
      <c r="T3493" t="b">
        <v>1</v>
      </c>
      <c r="U3493" t="s">
        <v>8271</v>
      </c>
      <c r="V3493">
        <f t="shared" si="440"/>
        <v>10</v>
      </c>
      <c r="W3493" s="21" t="str">
        <f t="shared" si="441"/>
        <v xml:space="preserve"> </v>
      </c>
      <c r="X3493" s="21" t="str">
        <f t="shared" si="442"/>
        <v xml:space="preserve"> </v>
      </c>
    </row>
    <row r="3494" spans="1:24" ht="43.2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435"/>
        <v>42303.009224537032</v>
      </c>
      <c r="K3494">
        <v>1442794397</v>
      </c>
      <c r="L3494" s="10">
        <f t="shared" si="436"/>
        <v>42268.009224537032</v>
      </c>
      <c r="M3494" s="11">
        <f t="shared" si="437"/>
        <v>35</v>
      </c>
      <c r="N3494" t="b">
        <v>0</v>
      </c>
      <c r="O3494" s="9">
        <f t="shared" si="438"/>
        <v>1.0526894736842105</v>
      </c>
      <c r="P3494" s="14">
        <f t="shared" si="439"/>
        <v>114.29199999999999</v>
      </c>
      <c r="Q3494" s="14" t="s">
        <v>8321</v>
      </c>
      <c r="R3494" s="14" t="s">
        <v>8322</v>
      </c>
      <c r="S3494">
        <v>35</v>
      </c>
      <c r="T3494" t="b">
        <v>1</v>
      </c>
      <c r="U3494" t="s">
        <v>8271</v>
      </c>
      <c r="V3494">
        <f t="shared" si="440"/>
        <v>35</v>
      </c>
      <c r="W3494" s="21" t="str">
        <f t="shared" si="441"/>
        <v xml:space="preserve"> </v>
      </c>
      <c r="X3494" s="21" t="str">
        <f t="shared" si="442"/>
        <v xml:space="preserve"> </v>
      </c>
    </row>
    <row r="3495" spans="1:24" ht="43.2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435"/>
        <v>41868.21597222222</v>
      </c>
      <c r="K3495">
        <v>1406580436</v>
      </c>
      <c r="L3495" s="10">
        <f t="shared" si="436"/>
        <v>41848.866157407407</v>
      </c>
      <c r="M3495" s="11">
        <f t="shared" si="437"/>
        <v>19.349814814813726</v>
      </c>
      <c r="N3495" t="b">
        <v>0</v>
      </c>
      <c r="O3495" s="9">
        <f t="shared" si="438"/>
        <v>1</v>
      </c>
      <c r="P3495" s="14">
        <f t="shared" si="439"/>
        <v>51.724137931034484</v>
      </c>
      <c r="Q3495" s="14" t="s">
        <v>8321</v>
      </c>
      <c r="R3495" s="14" t="s">
        <v>8322</v>
      </c>
      <c r="S3495">
        <v>29</v>
      </c>
      <c r="T3495" t="b">
        <v>1</v>
      </c>
      <c r="U3495" t="s">
        <v>8271</v>
      </c>
      <c r="V3495">
        <f t="shared" si="440"/>
        <v>29</v>
      </c>
      <c r="W3495" s="21" t="str">
        <f t="shared" si="441"/>
        <v xml:space="preserve"> </v>
      </c>
      <c r="X3495" s="21" t="str">
        <f t="shared" si="442"/>
        <v xml:space="preserve"> </v>
      </c>
    </row>
    <row r="3496" spans="1:24" ht="43.2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435"/>
        <v>42700.25</v>
      </c>
      <c r="K3496">
        <v>1479186575</v>
      </c>
      <c r="L3496" s="10">
        <f t="shared" si="436"/>
        <v>42689.214988425927</v>
      </c>
      <c r="M3496" s="11">
        <f t="shared" si="437"/>
        <v>11.035011574072996</v>
      </c>
      <c r="N3496" t="b">
        <v>0</v>
      </c>
      <c r="O3496" s="9">
        <f t="shared" si="438"/>
        <v>1</v>
      </c>
      <c r="P3496" s="14">
        <f t="shared" si="439"/>
        <v>30.76923076923077</v>
      </c>
      <c r="Q3496" s="14" t="s">
        <v>8321</v>
      </c>
      <c r="R3496" s="14" t="s">
        <v>8322</v>
      </c>
      <c r="S3496">
        <v>13</v>
      </c>
      <c r="T3496" t="b">
        <v>1</v>
      </c>
      <c r="U3496" t="s">
        <v>8271</v>
      </c>
      <c r="V3496">
        <f t="shared" si="440"/>
        <v>13</v>
      </c>
      <c r="W3496" s="21" t="str">
        <f t="shared" si="441"/>
        <v xml:space="preserve"> </v>
      </c>
      <c r="X3496" s="21" t="str">
        <f t="shared" si="442"/>
        <v xml:space="preserve"> </v>
      </c>
    </row>
    <row r="3497" spans="1:24" ht="43.2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435"/>
        <v>41944.720833333333</v>
      </c>
      <c r="K3497">
        <v>1412360309</v>
      </c>
      <c r="L3497" s="10">
        <f t="shared" si="436"/>
        <v>41915.762835648151</v>
      </c>
      <c r="M3497" s="11">
        <f t="shared" si="437"/>
        <v>28.957997685181908</v>
      </c>
      <c r="N3497" t="b">
        <v>0</v>
      </c>
      <c r="O3497" s="9">
        <f t="shared" si="438"/>
        <v>1.0686</v>
      </c>
      <c r="P3497" s="14">
        <f t="shared" si="439"/>
        <v>74.208333333333329</v>
      </c>
      <c r="Q3497" s="14" t="s">
        <v>8321</v>
      </c>
      <c r="R3497" s="14" t="s">
        <v>8322</v>
      </c>
      <c r="S3497">
        <v>72</v>
      </c>
      <c r="T3497" t="b">
        <v>1</v>
      </c>
      <c r="U3497" t="s">
        <v>8271</v>
      </c>
      <c r="V3497">
        <f t="shared" si="440"/>
        <v>72</v>
      </c>
      <c r="W3497" s="21" t="str">
        <f t="shared" si="441"/>
        <v xml:space="preserve"> </v>
      </c>
      <c r="X3497" s="21" t="str">
        <f t="shared" si="442"/>
        <v xml:space="preserve"> </v>
      </c>
    </row>
    <row r="3498" spans="1:24" ht="57.6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435"/>
        <v>42624.846828703703</v>
      </c>
      <c r="K3498">
        <v>1470169166</v>
      </c>
      <c r="L3498" s="10">
        <f t="shared" si="436"/>
        <v>42584.846828703703</v>
      </c>
      <c r="M3498" s="11">
        <f t="shared" si="437"/>
        <v>40</v>
      </c>
      <c r="N3498" t="b">
        <v>0</v>
      </c>
      <c r="O3498" s="9">
        <f t="shared" si="438"/>
        <v>1.244</v>
      </c>
      <c r="P3498" s="14">
        <f t="shared" si="439"/>
        <v>47.846153846153847</v>
      </c>
      <c r="Q3498" s="14" t="s">
        <v>8321</v>
      </c>
      <c r="R3498" s="14" t="s">
        <v>8322</v>
      </c>
      <c r="S3498">
        <v>78</v>
      </c>
      <c r="T3498" t="b">
        <v>1</v>
      </c>
      <c r="U3498" t="s">
        <v>8271</v>
      </c>
      <c r="V3498">
        <f t="shared" si="440"/>
        <v>78</v>
      </c>
      <c r="W3498" s="21" t="str">
        <f t="shared" si="441"/>
        <v xml:space="preserve"> </v>
      </c>
      <c r="X3498" s="21" t="str">
        <f t="shared" si="442"/>
        <v xml:space="preserve"> </v>
      </c>
    </row>
    <row r="3499" spans="1:24" ht="57.6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435"/>
        <v>42523.916666666672</v>
      </c>
      <c r="K3499">
        <v>1463852904</v>
      </c>
      <c r="L3499" s="10">
        <f t="shared" si="436"/>
        <v>42511.741944444439</v>
      </c>
      <c r="M3499" s="11">
        <f t="shared" si="437"/>
        <v>12.174722222232958</v>
      </c>
      <c r="N3499" t="b">
        <v>0</v>
      </c>
      <c r="O3499" s="9">
        <f t="shared" si="438"/>
        <v>1.0870406189555126</v>
      </c>
      <c r="P3499" s="14">
        <f t="shared" si="439"/>
        <v>34.408163265306122</v>
      </c>
      <c r="Q3499" s="14" t="s">
        <v>8321</v>
      </c>
      <c r="R3499" s="14" t="s">
        <v>8322</v>
      </c>
      <c r="S3499">
        <v>49</v>
      </c>
      <c r="T3499" t="b">
        <v>1</v>
      </c>
      <c r="U3499" t="s">
        <v>8271</v>
      </c>
      <c r="V3499">
        <f t="shared" si="440"/>
        <v>49</v>
      </c>
      <c r="W3499" s="21" t="str">
        <f t="shared" si="441"/>
        <v xml:space="preserve"> </v>
      </c>
      <c r="X3499" s="21" t="str">
        <f t="shared" si="442"/>
        <v xml:space="preserve"> </v>
      </c>
    </row>
    <row r="3500" spans="1:24" ht="57.6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435"/>
        <v>42518.905555555553</v>
      </c>
      <c r="K3500">
        <v>1459309704</v>
      </c>
      <c r="L3500" s="10">
        <f t="shared" si="436"/>
        <v>42459.15861111111</v>
      </c>
      <c r="M3500" s="11">
        <f t="shared" si="437"/>
        <v>59.746944444443216</v>
      </c>
      <c r="N3500" t="b">
        <v>0</v>
      </c>
      <c r="O3500" s="9">
        <f t="shared" si="438"/>
        <v>1.0242424242424242</v>
      </c>
      <c r="P3500" s="14">
        <f t="shared" si="439"/>
        <v>40.238095238095241</v>
      </c>
      <c r="Q3500" s="14" t="s">
        <v>8321</v>
      </c>
      <c r="R3500" s="14" t="s">
        <v>8322</v>
      </c>
      <c r="S3500">
        <v>42</v>
      </c>
      <c r="T3500" t="b">
        <v>1</v>
      </c>
      <c r="U3500" t="s">
        <v>8271</v>
      </c>
      <c r="V3500">
        <f t="shared" si="440"/>
        <v>42</v>
      </c>
      <c r="W3500" s="21" t="str">
        <f t="shared" si="441"/>
        <v xml:space="preserve"> </v>
      </c>
      <c r="X3500" s="21" t="str">
        <f t="shared" si="442"/>
        <v xml:space="preserve"> </v>
      </c>
    </row>
    <row r="3501" spans="1:24" ht="43.2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435"/>
        <v>42186.290972222225</v>
      </c>
      <c r="K3501">
        <v>1431046325</v>
      </c>
      <c r="L3501" s="10">
        <f t="shared" si="436"/>
        <v>42132.036168981482</v>
      </c>
      <c r="M3501" s="11">
        <f t="shared" si="437"/>
        <v>54.254803240743058</v>
      </c>
      <c r="N3501" t="b">
        <v>0</v>
      </c>
      <c r="O3501" s="9">
        <f t="shared" si="438"/>
        <v>1.0549999999999999</v>
      </c>
      <c r="P3501" s="14">
        <f t="shared" si="439"/>
        <v>60.285714285714285</v>
      </c>
      <c r="Q3501" s="14" t="s">
        <v>8321</v>
      </c>
      <c r="R3501" s="14" t="s">
        <v>8322</v>
      </c>
      <c r="S3501">
        <v>35</v>
      </c>
      <c r="T3501" t="b">
        <v>1</v>
      </c>
      <c r="U3501" t="s">
        <v>8271</v>
      </c>
      <c r="V3501">
        <f t="shared" si="440"/>
        <v>35</v>
      </c>
      <c r="W3501" s="21" t="str">
        <f t="shared" si="441"/>
        <v xml:space="preserve"> </v>
      </c>
      <c r="X3501" s="21" t="str">
        <f t="shared" si="442"/>
        <v xml:space="preserve"> </v>
      </c>
    </row>
    <row r="3502" spans="1:24" ht="57.6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435"/>
        <v>42436.207638888889</v>
      </c>
      <c r="K3502">
        <v>1455919438</v>
      </c>
      <c r="L3502" s="10">
        <f t="shared" si="436"/>
        <v>42419.91942129629</v>
      </c>
      <c r="M3502" s="11">
        <f t="shared" si="437"/>
        <v>16.288217592598812</v>
      </c>
      <c r="N3502" t="b">
        <v>0</v>
      </c>
      <c r="O3502" s="9">
        <f t="shared" si="438"/>
        <v>1.0629999999999999</v>
      </c>
      <c r="P3502" s="14">
        <f t="shared" si="439"/>
        <v>25.30952380952381</v>
      </c>
      <c r="Q3502" s="14" t="s">
        <v>8321</v>
      </c>
      <c r="R3502" s="14" t="s">
        <v>8322</v>
      </c>
      <c r="S3502">
        <v>42</v>
      </c>
      <c r="T3502" t="b">
        <v>1</v>
      </c>
      <c r="U3502" t="s">
        <v>8271</v>
      </c>
      <c r="V3502">
        <f t="shared" si="440"/>
        <v>42</v>
      </c>
      <c r="W3502" s="21" t="str">
        <f t="shared" si="441"/>
        <v xml:space="preserve"> </v>
      </c>
      <c r="X3502" s="21" t="str">
        <f t="shared" si="442"/>
        <v xml:space="preserve"> </v>
      </c>
    </row>
    <row r="3503" spans="1:24" ht="43.2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435"/>
        <v>42258.763831018514</v>
      </c>
      <c r="K3503">
        <v>1439835595</v>
      </c>
      <c r="L3503" s="10">
        <f t="shared" si="436"/>
        <v>42233.763831018514</v>
      </c>
      <c r="M3503" s="11">
        <f t="shared" si="437"/>
        <v>25</v>
      </c>
      <c r="N3503" t="b">
        <v>0</v>
      </c>
      <c r="O3503" s="9">
        <f t="shared" si="438"/>
        <v>1.0066666666666666</v>
      </c>
      <c r="P3503" s="14">
        <f t="shared" si="439"/>
        <v>35.952380952380949</v>
      </c>
      <c r="Q3503" s="14" t="s">
        <v>8321</v>
      </c>
      <c r="R3503" s="14" t="s">
        <v>8322</v>
      </c>
      <c r="S3503">
        <v>42</v>
      </c>
      <c r="T3503" t="b">
        <v>1</v>
      </c>
      <c r="U3503" t="s">
        <v>8271</v>
      </c>
      <c r="V3503">
        <f t="shared" si="440"/>
        <v>42</v>
      </c>
      <c r="W3503" s="21" t="str">
        <f t="shared" si="441"/>
        <v xml:space="preserve"> </v>
      </c>
      <c r="X3503" s="21" t="str">
        <f t="shared" si="442"/>
        <v xml:space="preserve"> </v>
      </c>
    </row>
    <row r="3504" spans="1:24" ht="43.2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435"/>
        <v>42445.165972222225</v>
      </c>
      <c r="K3504">
        <v>1456862924</v>
      </c>
      <c r="L3504" s="10">
        <f t="shared" si="436"/>
        <v>42430.839398148149</v>
      </c>
      <c r="M3504" s="11">
        <f t="shared" si="437"/>
        <v>14.326574074075324</v>
      </c>
      <c r="N3504" t="b">
        <v>0</v>
      </c>
      <c r="O3504" s="9">
        <f t="shared" si="438"/>
        <v>1.054</v>
      </c>
      <c r="P3504" s="14">
        <f t="shared" si="439"/>
        <v>136</v>
      </c>
      <c r="Q3504" s="14" t="s">
        <v>8321</v>
      </c>
      <c r="R3504" s="14" t="s">
        <v>8322</v>
      </c>
      <c r="S3504">
        <v>31</v>
      </c>
      <c r="T3504" t="b">
        <v>1</v>
      </c>
      <c r="U3504" t="s">
        <v>8271</v>
      </c>
      <c r="V3504">
        <f t="shared" si="440"/>
        <v>31</v>
      </c>
      <c r="W3504" s="21" t="str">
        <f t="shared" si="441"/>
        <v xml:space="preserve"> </v>
      </c>
      <c r="X3504" s="21" t="str">
        <f t="shared" si="442"/>
        <v xml:space="preserve"> </v>
      </c>
    </row>
    <row r="3505" spans="1:24" ht="43.2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435"/>
        <v>42575.478333333333</v>
      </c>
      <c r="K3505">
        <v>1466767728</v>
      </c>
      <c r="L3505" s="10">
        <f t="shared" si="436"/>
        <v>42545.478333333333</v>
      </c>
      <c r="M3505" s="11">
        <f t="shared" si="437"/>
        <v>30</v>
      </c>
      <c r="N3505" t="b">
        <v>0</v>
      </c>
      <c r="O3505" s="9">
        <f t="shared" si="438"/>
        <v>1.0755999999999999</v>
      </c>
      <c r="P3505" s="14">
        <f t="shared" si="439"/>
        <v>70.763157894736835</v>
      </c>
      <c r="Q3505" s="14" t="s">
        <v>8321</v>
      </c>
      <c r="R3505" s="14" t="s">
        <v>8322</v>
      </c>
      <c r="S3505">
        <v>38</v>
      </c>
      <c r="T3505" t="b">
        <v>1</v>
      </c>
      <c r="U3505" t="s">
        <v>8271</v>
      </c>
      <c r="V3505">
        <f t="shared" si="440"/>
        <v>38</v>
      </c>
      <c r="W3505" s="21" t="str">
        <f t="shared" si="441"/>
        <v xml:space="preserve"> </v>
      </c>
      <c r="X3505" s="21" t="str">
        <f t="shared" si="442"/>
        <v xml:space="preserve"> </v>
      </c>
    </row>
    <row r="3506" spans="1:24" ht="43.2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435"/>
        <v>42327.790405092594</v>
      </c>
      <c r="K3506">
        <v>1445363891</v>
      </c>
      <c r="L3506" s="10">
        <f t="shared" si="436"/>
        <v>42297.748738425929</v>
      </c>
      <c r="M3506" s="11">
        <f t="shared" si="437"/>
        <v>30.041666666664241</v>
      </c>
      <c r="N3506" t="b">
        <v>0</v>
      </c>
      <c r="O3506" s="9">
        <f t="shared" si="438"/>
        <v>1</v>
      </c>
      <c r="P3506" s="14">
        <f t="shared" si="439"/>
        <v>125</v>
      </c>
      <c r="Q3506" s="14" t="s">
        <v>8321</v>
      </c>
      <c r="R3506" s="14" t="s">
        <v>8322</v>
      </c>
      <c r="S3506">
        <v>8</v>
      </c>
      <c r="T3506" t="b">
        <v>1</v>
      </c>
      <c r="U3506" t="s">
        <v>8271</v>
      </c>
      <c r="V3506">
        <f t="shared" si="440"/>
        <v>8</v>
      </c>
      <c r="W3506" s="21" t="str">
        <f t="shared" si="441"/>
        <v xml:space="preserve"> </v>
      </c>
      <c r="X3506" s="21" t="str">
        <f t="shared" si="442"/>
        <v xml:space="preserve"> </v>
      </c>
    </row>
    <row r="3507" spans="1:24" ht="86.4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435"/>
        <v>41772.166666666664</v>
      </c>
      <c r="K3507">
        <v>1398983245</v>
      </c>
      <c r="L3507" s="10">
        <f t="shared" si="436"/>
        <v>41760.935706018521</v>
      </c>
      <c r="M3507" s="11">
        <f t="shared" si="437"/>
        <v>11.230960648143082</v>
      </c>
      <c r="N3507" t="b">
        <v>0</v>
      </c>
      <c r="O3507" s="9">
        <f t="shared" si="438"/>
        <v>1.0376000000000001</v>
      </c>
      <c r="P3507" s="14">
        <f t="shared" si="439"/>
        <v>66.512820512820511</v>
      </c>
      <c r="Q3507" s="14" t="s">
        <v>8321</v>
      </c>
      <c r="R3507" s="14" t="s">
        <v>8322</v>
      </c>
      <c r="S3507">
        <v>39</v>
      </c>
      <c r="T3507" t="b">
        <v>1</v>
      </c>
      <c r="U3507" t="s">
        <v>8271</v>
      </c>
      <c r="V3507">
        <f t="shared" si="440"/>
        <v>39</v>
      </c>
      <c r="W3507" s="21" t="str">
        <f t="shared" si="441"/>
        <v xml:space="preserve"> </v>
      </c>
      <c r="X3507" s="21" t="str">
        <f t="shared" si="442"/>
        <v xml:space="preserve"> </v>
      </c>
    </row>
    <row r="3508" spans="1:24" ht="43.2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435"/>
        <v>41874.734259259261</v>
      </c>
      <c r="K3508">
        <v>1404927440</v>
      </c>
      <c r="L3508" s="10">
        <f t="shared" si="436"/>
        <v>41829.734259259261</v>
      </c>
      <c r="M3508" s="11">
        <f t="shared" si="437"/>
        <v>45</v>
      </c>
      <c r="N3508" t="b">
        <v>0</v>
      </c>
      <c r="O3508" s="9">
        <f t="shared" si="438"/>
        <v>1.0149999999999999</v>
      </c>
      <c r="P3508" s="14">
        <f t="shared" si="439"/>
        <v>105</v>
      </c>
      <c r="Q3508" s="14" t="s">
        <v>8321</v>
      </c>
      <c r="R3508" s="14" t="s">
        <v>8322</v>
      </c>
      <c r="S3508">
        <v>29</v>
      </c>
      <c r="T3508" t="b">
        <v>1</v>
      </c>
      <c r="U3508" t="s">
        <v>8271</v>
      </c>
      <c r="V3508">
        <f t="shared" si="440"/>
        <v>29</v>
      </c>
      <c r="W3508" s="21" t="str">
        <f t="shared" si="441"/>
        <v xml:space="preserve"> </v>
      </c>
      <c r="X3508" s="21" t="str">
        <f t="shared" si="442"/>
        <v xml:space="preserve"> </v>
      </c>
    </row>
    <row r="3509" spans="1:24" ht="43.2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435"/>
        <v>42521.92288194444</v>
      </c>
      <c r="K3509">
        <v>1462140537</v>
      </c>
      <c r="L3509" s="10">
        <f t="shared" si="436"/>
        <v>42491.92288194444</v>
      </c>
      <c r="M3509" s="11">
        <f t="shared" si="437"/>
        <v>30</v>
      </c>
      <c r="N3509" t="b">
        <v>0</v>
      </c>
      <c r="O3509" s="9">
        <f t="shared" si="438"/>
        <v>1.044</v>
      </c>
      <c r="P3509" s="14">
        <f t="shared" si="439"/>
        <v>145</v>
      </c>
      <c r="Q3509" s="14" t="s">
        <v>8321</v>
      </c>
      <c r="R3509" s="14" t="s">
        <v>8322</v>
      </c>
      <c r="S3509">
        <v>72</v>
      </c>
      <c r="T3509" t="b">
        <v>1</v>
      </c>
      <c r="U3509" t="s">
        <v>8271</v>
      </c>
      <c r="V3509">
        <f t="shared" si="440"/>
        <v>72</v>
      </c>
      <c r="W3509" s="21" t="str">
        <f t="shared" si="441"/>
        <v xml:space="preserve"> </v>
      </c>
      <c r="X3509" s="21" t="str">
        <f t="shared" si="442"/>
        <v xml:space="preserve"> </v>
      </c>
    </row>
    <row r="3510" spans="1:24" ht="43.2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435"/>
        <v>42500.875</v>
      </c>
      <c r="K3510">
        <v>1460914253</v>
      </c>
      <c r="L3510" s="10">
        <f t="shared" si="436"/>
        <v>42477.729780092588</v>
      </c>
      <c r="M3510" s="11">
        <f t="shared" si="437"/>
        <v>23.145219907411956</v>
      </c>
      <c r="N3510" t="b">
        <v>0</v>
      </c>
      <c r="O3510" s="9">
        <f t="shared" si="438"/>
        <v>1.8</v>
      </c>
      <c r="P3510" s="14">
        <f t="shared" si="439"/>
        <v>12</v>
      </c>
      <c r="Q3510" s="14" t="s">
        <v>8321</v>
      </c>
      <c r="R3510" s="14" t="s">
        <v>8322</v>
      </c>
      <c r="S3510">
        <v>15</v>
      </c>
      <c r="T3510" t="b">
        <v>1</v>
      </c>
      <c r="U3510" t="s">
        <v>8271</v>
      </c>
      <c r="V3510">
        <f t="shared" si="440"/>
        <v>15</v>
      </c>
      <c r="W3510" s="21" t="str">
        <f t="shared" si="441"/>
        <v xml:space="preserve"> </v>
      </c>
      <c r="X3510" s="21" t="str">
        <f t="shared" si="442"/>
        <v xml:space="preserve"> </v>
      </c>
    </row>
    <row r="3511" spans="1:24" ht="43.2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435"/>
        <v>41964.204861111109</v>
      </c>
      <c r="K3511">
        <v>1415392666</v>
      </c>
      <c r="L3511" s="10">
        <f t="shared" si="436"/>
        <v>41950.859560185185</v>
      </c>
      <c r="M3511" s="11">
        <f t="shared" si="437"/>
        <v>13.345300925924676</v>
      </c>
      <c r="N3511" t="b">
        <v>0</v>
      </c>
      <c r="O3511" s="9">
        <f t="shared" si="438"/>
        <v>1.0633333333333332</v>
      </c>
      <c r="P3511" s="14">
        <f t="shared" si="439"/>
        <v>96.666666666666671</v>
      </c>
      <c r="Q3511" s="14" t="s">
        <v>8321</v>
      </c>
      <c r="R3511" s="14" t="s">
        <v>8322</v>
      </c>
      <c r="S3511">
        <v>33</v>
      </c>
      <c r="T3511" t="b">
        <v>1</v>
      </c>
      <c r="U3511" t="s">
        <v>8271</v>
      </c>
      <c r="V3511">
        <f t="shared" si="440"/>
        <v>33</v>
      </c>
      <c r="W3511" s="21" t="str">
        <f t="shared" si="441"/>
        <v xml:space="preserve"> </v>
      </c>
      <c r="X3511" s="21" t="str">
        <f t="shared" si="442"/>
        <v xml:space="preserve"> </v>
      </c>
    </row>
    <row r="3512" spans="1:24" ht="57.6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435"/>
        <v>41822.62090277778</v>
      </c>
      <c r="K3512">
        <v>1402584846</v>
      </c>
      <c r="L3512" s="10">
        <f t="shared" si="436"/>
        <v>41802.62090277778</v>
      </c>
      <c r="M3512" s="11">
        <f t="shared" si="437"/>
        <v>20</v>
      </c>
      <c r="N3512" t="b">
        <v>0</v>
      </c>
      <c r="O3512" s="9">
        <f t="shared" si="438"/>
        <v>1.0055555555555555</v>
      </c>
      <c r="P3512" s="14">
        <f t="shared" si="439"/>
        <v>60.333333333333336</v>
      </c>
      <c r="Q3512" s="14" t="s">
        <v>8321</v>
      </c>
      <c r="R3512" s="14" t="s">
        <v>8322</v>
      </c>
      <c r="S3512">
        <v>15</v>
      </c>
      <c r="T3512" t="b">
        <v>1</v>
      </c>
      <c r="U3512" t="s">
        <v>8271</v>
      </c>
      <c r="V3512">
        <f t="shared" si="440"/>
        <v>15</v>
      </c>
      <c r="W3512" s="21" t="str">
        <f t="shared" si="441"/>
        <v xml:space="preserve"> </v>
      </c>
      <c r="X3512" s="21" t="str">
        <f t="shared" si="442"/>
        <v xml:space="preserve"> </v>
      </c>
    </row>
    <row r="3513" spans="1:24" ht="43.2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435"/>
        <v>41950.770833333336</v>
      </c>
      <c r="K3513">
        <v>1413406695</v>
      </c>
      <c r="L3513" s="10">
        <f t="shared" si="436"/>
        <v>41927.873784722222</v>
      </c>
      <c r="M3513" s="11">
        <f t="shared" si="437"/>
        <v>22.89704861111386</v>
      </c>
      <c r="N3513" t="b">
        <v>0</v>
      </c>
      <c r="O3513" s="9">
        <f t="shared" si="438"/>
        <v>1.012</v>
      </c>
      <c r="P3513" s="14">
        <f t="shared" si="439"/>
        <v>79.89473684210526</v>
      </c>
      <c r="Q3513" s="14" t="s">
        <v>8321</v>
      </c>
      <c r="R3513" s="14" t="s">
        <v>8322</v>
      </c>
      <c r="S3513">
        <v>19</v>
      </c>
      <c r="T3513" t="b">
        <v>1</v>
      </c>
      <c r="U3513" t="s">
        <v>8271</v>
      </c>
      <c r="V3513">
        <f t="shared" si="440"/>
        <v>19</v>
      </c>
      <c r="W3513" s="21" t="str">
        <f t="shared" si="441"/>
        <v xml:space="preserve"> </v>
      </c>
      <c r="X3513" s="21" t="str">
        <f t="shared" si="442"/>
        <v xml:space="preserve"> </v>
      </c>
    </row>
    <row r="3514" spans="1:24" ht="43.2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435"/>
        <v>42117.49527777778</v>
      </c>
      <c r="K3514">
        <v>1424609592</v>
      </c>
      <c r="L3514" s="10">
        <f t="shared" si="436"/>
        <v>42057.536944444444</v>
      </c>
      <c r="M3514" s="11">
        <f t="shared" si="437"/>
        <v>59.958333333335759</v>
      </c>
      <c r="N3514" t="b">
        <v>0</v>
      </c>
      <c r="O3514" s="9">
        <f t="shared" si="438"/>
        <v>1</v>
      </c>
      <c r="P3514" s="14">
        <f t="shared" si="439"/>
        <v>58.823529411764703</v>
      </c>
      <c r="Q3514" s="14" t="s">
        <v>8321</v>
      </c>
      <c r="R3514" s="14" t="s">
        <v>8322</v>
      </c>
      <c r="S3514">
        <v>17</v>
      </c>
      <c r="T3514" t="b">
        <v>1</v>
      </c>
      <c r="U3514" t="s">
        <v>8271</v>
      </c>
      <c r="V3514">
        <f t="shared" si="440"/>
        <v>17</v>
      </c>
      <c r="W3514" s="21" t="str">
        <f t="shared" si="441"/>
        <v xml:space="preserve"> </v>
      </c>
      <c r="X3514" s="21" t="str">
        <f t="shared" si="442"/>
        <v xml:space="preserve"> </v>
      </c>
    </row>
    <row r="3515" spans="1:24" ht="43.2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435"/>
        <v>41794.207638888889</v>
      </c>
      <c r="K3515">
        <v>1400725112</v>
      </c>
      <c r="L3515" s="10">
        <f t="shared" si="436"/>
        <v>41781.096203703702</v>
      </c>
      <c r="M3515" s="11">
        <f t="shared" si="437"/>
        <v>13.111435185186565</v>
      </c>
      <c r="N3515" t="b">
        <v>0</v>
      </c>
      <c r="O3515" s="9">
        <f t="shared" si="438"/>
        <v>1.1839285714285714</v>
      </c>
      <c r="P3515" s="14">
        <f t="shared" si="439"/>
        <v>75.340909090909093</v>
      </c>
      <c r="Q3515" s="14" t="s">
        <v>8321</v>
      </c>
      <c r="R3515" s="14" t="s">
        <v>8322</v>
      </c>
      <c r="S3515">
        <v>44</v>
      </c>
      <c r="T3515" t="b">
        <v>1</v>
      </c>
      <c r="U3515" t="s">
        <v>8271</v>
      </c>
      <c r="V3515">
        <f t="shared" si="440"/>
        <v>44</v>
      </c>
      <c r="W3515" s="21" t="str">
        <f t="shared" si="441"/>
        <v xml:space="preserve"> </v>
      </c>
      <c r="X3515" s="21" t="str">
        <f t="shared" si="442"/>
        <v xml:space="preserve"> </v>
      </c>
    </row>
    <row r="3516" spans="1:24" ht="43.2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435"/>
        <v>42037.207638888889</v>
      </c>
      <c r="K3516">
        <v>1421439552</v>
      </c>
      <c r="L3516" s="10">
        <f t="shared" si="436"/>
        <v>42020.846666666665</v>
      </c>
      <c r="M3516" s="11">
        <f t="shared" si="437"/>
        <v>16.360972222224518</v>
      </c>
      <c r="N3516" t="b">
        <v>0</v>
      </c>
      <c r="O3516" s="9">
        <f t="shared" si="438"/>
        <v>1.1000000000000001</v>
      </c>
      <c r="P3516" s="14">
        <f t="shared" si="439"/>
        <v>55</v>
      </c>
      <c r="Q3516" s="14" t="s">
        <v>8321</v>
      </c>
      <c r="R3516" s="14" t="s">
        <v>8322</v>
      </c>
      <c r="S3516">
        <v>10</v>
      </c>
      <c r="T3516" t="b">
        <v>1</v>
      </c>
      <c r="U3516" t="s">
        <v>8271</v>
      </c>
      <c r="V3516">
        <f t="shared" si="440"/>
        <v>10</v>
      </c>
      <c r="W3516" s="21" t="str">
        <f t="shared" si="441"/>
        <v xml:space="preserve"> </v>
      </c>
      <c r="X3516" s="21" t="str">
        <f t="shared" si="442"/>
        <v xml:space="preserve"> </v>
      </c>
    </row>
    <row r="3517" spans="1:24" ht="43.2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435"/>
        <v>42155.772812499999</v>
      </c>
      <c r="K3517">
        <v>1430505171</v>
      </c>
      <c r="L3517" s="10">
        <f t="shared" si="436"/>
        <v>42125.772812499999</v>
      </c>
      <c r="M3517" s="11">
        <f t="shared" si="437"/>
        <v>30</v>
      </c>
      <c r="N3517" t="b">
        <v>0</v>
      </c>
      <c r="O3517" s="9">
        <f t="shared" si="438"/>
        <v>1.0266666666666666</v>
      </c>
      <c r="P3517" s="14">
        <f t="shared" si="439"/>
        <v>66.956521739130437</v>
      </c>
      <c r="Q3517" s="14" t="s">
        <v>8321</v>
      </c>
      <c r="R3517" s="14" t="s">
        <v>8322</v>
      </c>
      <c r="S3517">
        <v>46</v>
      </c>
      <c r="T3517" t="b">
        <v>1</v>
      </c>
      <c r="U3517" t="s">
        <v>8271</v>
      </c>
      <c r="V3517">
        <f t="shared" si="440"/>
        <v>46</v>
      </c>
      <c r="W3517" s="21" t="str">
        <f t="shared" si="441"/>
        <v xml:space="preserve"> </v>
      </c>
      <c r="X3517" s="21" t="str">
        <f t="shared" si="442"/>
        <v xml:space="preserve"> </v>
      </c>
    </row>
    <row r="3518" spans="1:24" ht="43.2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435"/>
        <v>41890.125</v>
      </c>
      <c r="K3518">
        <v>1407197670</v>
      </c>
      <c r="L3518" s="10">
        <f t="shared" si="436"/>
        <v>41856.010069444441</v>
      </c>
      <c r="M3518" s="11">
        <f t="shared" si="437"/>
        <v>34.114930555559113</v>
      </c>
      <c r="N3518" t="b">
        <v>0</v>
      </c>
      <c r="O3518" s="9">
        <f t="shared" si="438"/>
        <v>1</v>
      </c>
      <c r="P3518" s="14">
        <f t="shared" si="439"/>
        <v>227.27272727272728</v>
      </c>
      <c r="Q3518" s="14" t="s">
        <v>8321</v>
      </c>
      <c r="R3518" s="14" t="s">
        <v>8322</v>
      </c>
      <c r="S3518">
        <v>11</v>
      </c>
      <c r="T3518" t="b">
        <v>1</v>
      </c>
      <c r="U3518" t="s">
        <v>8271</v>
      </c>
      <c r="V3518">
        <f t="shared" si="440"/>
        <v>11</v>
      </c>
      <c r="W3518" s="21" t="str">
        <f t="shared" si="441"/>
        <v xml:space="preserve"> </v>
      </c>
      <c r="X3518" s="21" t="str">
        <f t="shared" si="442"/>
        <v xml:space="preserve"> </v>
      </c>
    </row>
    <row r="3519" spans="1:24" ht="43.2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435"/>
        <v>41824.458333333336</v>
      </c>
      <c r="K3519">
        <v>1401910634</v>
      </c>
      <c r="L3519" s="10">
        <f t="shared" si="436"/>
        <v>41794.817523148151</v>
      </c>
      <c r="M3519" s="11">
        <f t="shared" si="437"/>
        <v>29.640810185184819</v>
      </c>
      <c r="N3519" t="b">
        <v>0</v>
      </c>
      <c r="O3519" s="9">
        <f t="shared" si="438"/>
        <v>1</v>
      </c>
      <c r="P3519" s="14">
        <f t="shared" si="439"/>
        <v>307.69230769230768</v>
      </c>
      <c r="Q3519" s="14" t="s">
        <v>8321</v>
      </c>
      <c r="R3519" s="14" t="s">
        <v>8322</v>
      </c>
      <c r="S3519">
        <v>13</v>
      </c>
      <c r="T3519" t="b">
        <v>1</v>
      </c>
      <c r="U3519" t="s">
        <v>8271</v>
      </c>
      <c r="V3519">
        <f t="shared" si="440"/>
        <v>13</v>
      </c>
      <c r="W3519" s="21" t="str">
        <f t="shared" si="441"/>
        <v xml:space="preserve"> </v>
      </c>
      <c r="X3519" s="21" t="str">
        <f t="shared" si="442"/>
        <v xml:space="preserve"> </v>
      </c>
    </row>
    <row r="3520" spans="1:24" ht="43.2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435"/>
        <v>41914.597916666666</v>
      </c>
      <c r="K3520">
        <v>1410461299</v>
      </c>
      <c r="L3520" s="10">
        <f t="shared" si="436"/>
        <v>41893.783553240741</v>
      </c>
      <c r="M3520" s="11">
        <f t="shared" si="437"/>
        <v>20.814363425924967</v>
      </c>
      <c r="N3520" t="b">
        <v>0</v>
      </c>
      <c r="O3520" s="9">
        <f t="shared" si="438"/>
        <v>1.10046</v>
      </c>
      <c r="P3520" s="14">
        <f t="shared" si="439"/>
        <v>50.020909090909093</v>
      </c>
      <c r="Q3520" s="14" t="s">
        <v>8321</v>
      </c>
      <c r="R3520" s="14" t="s">
        <v>8322</v>
      </c>
      <c r="S3520">
        <v>33</v>
      </c>
      <c r="T3520" t="b">
        <v>1</v>
      </c>
      <c r="U3520" t="s">
        <v>8271</v>
      </c>
      <c r="V3520">
        <f t="shared" si="440"/>
        <v>33</v>
      </c>
      <c r="W3520" s="21" t="str">
        <f t="shared" si="441"/>
        <v xml:space="preserve"> </v>
      </c>
      <c r="X3520" s="21" t="str">
        <f t="shared" si="442"/>
        <v xml:space="preserve"> </v>
      </c>
    </row>
    <row r="3521" spans="1:24" ht="43.2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435"/>
        <v>42067.598958333328</v>
      </c>
      <c r="K3521">
        <v>1422886950</v>
      </c>
      <c r="L3521" s="10">
        <f t="shared" si="436"/>
        <v>42037.598958333328</v>
      </c>
      <c r="M3521" s="11">
        <f t="shared" si="437"/>
        <v>30</v>
      </c>
      <c r="N3521" t="b">
        <v>0</v>
      </c>
      <c r="O3521" s="9">
        <f t="shared" si="438"/>
        <v>1.0135000000000001</v>
      </c>
      <c r="P3521" s="14">
        <f t="shared" si="439"/>
        <v>72.392857142857139</v>
      </c>
      <c r="Q3521" s="14" t="s">
        <v>8321</v>
      </c>
      <c r="R3521" s="14" t="s">
        <v>8322</v>
      </c>
      <c r="S3521">
        <v>28</v>
      </c>
      <c r="T3521" t="b">
        <v>1</v>
      </c>
      <c r="U3521" t="s">
        <v>8271</v>
      </c>
      <c r="V3521">
        <f t="shared" si="440"/>
        <v>28</v>
      </c>
      <c r="W3521" s="21" t="str">
        <f t="shared" si="441"/>
        <v xml:space="preserve"> </v>
      </c>
      <c r="X3521" s="21" t="str">
        <f t="shared" si="442"/>
        <v xml:space="preserve"> </v>
      </c>
    </row>
    <row r="3522" spans="1:24" ht="43.2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ref="J3522:J3585" si="443">(((I3522/60)/60)/24)+DATE(1970,1,1)</f>
        <v>42253.57430555555</v>
      </c>
      <c r="K3522">
        <v>1439322412</v>
      </c>
      <c r="L3522" s="10">
        <f t="shared" ref="L3522:L3585" si="444">(((K3522/60)/60)/24)+DATE(1970,1,1)</f>
        <v>42227.824212962965</v>
      </c>
      <c r="M3522" s="11">
        <f t="shared" ref="M3522:M3585" si="445">J3522-L3522</f>
        <v>25.750092592585133</v>
      </c>
      <c r="N3522" t="b">
        <v>0</v>
      </c>
      <c r="O3522" s="9">
        <f t="shared" ref="O3522:O3585" si="446">E3522/D3522</f>
        <v>1.0075000000000001</v>
      </c>
      <c r="P3522" s="14">
        <f t="shared" ref="P3522:P3585" si="447">IF(E3522&gt;0,(E3522/S3522),0)</f>
        <v>95.952380952380949</v>
      </c>
      <c r="Q3522" s="14" t="s">
        <v>8321</v>
      </c>
      <c r="R3522" s="14" t="s">
        <v>8322</v>
      </c>
      <c r="S3522">
        <v>21</v>
      </c>
      <c r="T3522" t="b">
        <v>1</v>
      </c>
      <c r="U3522" t="s">
        <v>8271</v>
      </c>
      <c r="V3522">
        <f t="shared" si="440"/>
        <v>21</v>
      </c>
      <c r="W3522" s="21" t="str">
        <f t="shared" si="441"/>
        <v xml:space="preserve"> </v>
      </c>
      <c r="X3522" s="21" t="str">
        <f t="shared" si="442"/>
        <v xml:space="preserve"> </v>
      </c>
    </row>
    <row r="3523" spans="1:24" ht="57.6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si="443"/>
        <v>41911.361342592594</v>
      </c>
      <c r="K3523">
        <v>1409388020</v>
      </c>
      <c r="L3523" s="10">
        <f t="shared" si="444"/>
        <v>41881.361342592594</v>
      </c>
      <c r="M3523" s="11">
        <f t="shared" si="445"/>
        <v>30</v>
      </c>
      <c r="N3523" t="b">
        <v>0</v>
      </c>
      <c r="O3523" s="9">
        <f t="shared" si="446"/>
        <v>1.6942857142857144</v>
      </c>
      <c r="P3523" s="14">
        <f t="shared" si="447"/>
        <v>45.615384615384613</v>
      </c>
      <c r="Q3523" s="14" t="s">
        <v>8321</v>
      </c>
      <c r="R3523" s="14" t="s">
        <v>8322</v>
      </c>
      <c r="S3523">
        <v>13</v>
      </c>
      <c r="T3523" t="b">
        <v>1</v>
      </c>
      <c r="U3523" t="s">
        <v>8271</v>
      </c>
      <c r="V3523">
        <f t="shared" ref="V3523:V3586" si="448">IF(F3523 = "successful",S3523," ")</f>
        <v>13</v>
      </c>
      <c r="W3523" s="21" t="str">
        <f t="shared" ref="W3523:W3586" si="449">IF(F3523 = "failed",S3523," ")</f>
        <v xml:space="preserve"> </v>
      </c>
      <c r="X3523" s="21" t="str">
        <f t="shared" ref="X3523:X3586" si="450">IF(F3523 = "canceled",S3523," ")</f>
        <v xml:space="preserve"> </v>
      </c>
    </row>
    <row r="3524" spans="1:24" ht="43.2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443"/>
        <v>42262.420833333337</v>
      </c>
      <c r="K3524">
        <v>1439924246</v>
      </c>
      <c r="L3524" s="10">
        <f t="shared" si="444"/>
        <v>42234.789884259255</v>
      </c>
      <c r="M3524" s="11">
        <f t="shared" si="445"/>
        <v>27.630949074082309</v>
      </c>
      <c r="N3524" t="b">
        <v>0</v>
      </c>
      <c r="O3524" s="9">
        <f t="shared" si="446"/>
        <v>1</v>
      </c>
      <c r="P3524" s="14">
        <f t="shared" si="447"/>
        <v>41.029411764705884</v>
      </c>
      <c r="Q3524" s="14" t="s">
        <v>8321</v>
      </c>
      <c r="R3524" s="14" t="s">
        <v>8322</v>
      </c>
      <c r="S3524">
        <v>34</v>
      </c>
      <c r="T3524" t="b">
        <v>1</v>
      </c>
      <c r="U3524" t="s">
        <v>8271</v>
      </c>
      <c r="V3524">
        <f t="shared" si="448"/>
        <v>34</v>
      </c>
      <c r="W3524" s="21" t="str">
        <f t="shared" si="449"/>
        <v xml:space="preserve"> </v>
      </c>
      <c r="X3524" s="21" t="str">
        <f t="shared" si="450"/>
        <v xml:space="preserve"> </v>
      </c>
    </row>
    <row r="3525" spans="1:24" ht="43.2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443"/>
        <v>42638.958333333328</v>
      </c>
      <c r="K3525">
        <v>1469871148</v>
      </c>
      <c r="L3525" s="10">
        <f t="shared" si="444"/>
        <v>42581.397546296299</v>
      </c>
      <c r="M3525" s="11">
        <f t="shared" si="445"/>
        <v>57.560787037029513</v>
      </c>
      <c r="N3525" t="b">
        <v>0</v>
      </c>
      <c r="O3525" s="9">
        <f t="shared" si="446"/>
        <v>1.1365000000000001</v>
      </c>
      <c r="P3525" s="14">
        <f t="shared" si="447"/>
        <v>56.825000000000003</v>
      </c>
      <c r="Q3525" s="14" t="s">
        <v>8321</v>
      </c>
      <c r="R3525" s="14" t="s">
        <v>8322</v>
      </c>
      <c r="S3525">
        <v>80</v>
      </c>
      <c r="T3525" t="b">
        <v>1</v>
      </c>
      <c r="U3525" t="s">
        <v>8271</v>
      </c>
      <c r="V3525">
        <f t="shared" si="448"/>
        <v>80</v>
      </c>
      <c r="W3525" s="21" t="str">
        <f t="shared" si="449"/>
        <v xml:space="preserve"> </v>
      </c>
      <c r="X3525" s="21" t="str">
        <f t="shared" si="450"/>
        <v xml:space="preserve"> </v>
      </c>
    </row>
    <row r="3526" spans="1:24" ht="43.2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443"/>
        <v>41895.166666666664</v>
      </c>
      <c r="K3526">
        <v>1409336373</v>
      </c>
      <c r="L3526" s="10">
        <f t="shared" si="444"/>
        <v>41880.76357638889</v>
      </c>
      <c r="M3526" s="11">
        <f t="shared" si="445"/>
        <v>14.403090277774027</v>
      </c>
      <c r="N3526" t="b">
        <v>0</v>
      </c>
      <c r="O3526" s="9">
        <f t="shared" si="446"/>
        <v>1.0156000000000001</v>
      </c>
      <c r="P3526" s="14">
        <f t="shared" si="447"/>
        <v>137.24324324324326</v>
      </c>
      <c r="Q3526" s="14" t="s">
        <v>8321</v>
      </c>
      <c r="R3526" s="14" t="s">
        <v>8322</v>
      </c>
      <c r="S3526">
        <v>74</v>
      </c>
      <c r="T3526" t="b">
        <v>1</v>
      </c>
      <c r="U3526" t="s">
        <v>8271</v>
      </c>
      <c r="V3526">
        <f t="shared" si="448"/>
        <v>74</v>
      </c>
      <c r="W3526" s="21" t="str">
        <f t="shared" si="449"/>
        <v xml:space="preserve"> </v>
      </c>
      <c r="X3526" s="21" t="str">
        <f t="shared" si="450"/>
        <v xml:space="preserve"> </v>
      </c>
    </row>
    <row r="3527" spans="1:24" ht="43.2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443"/>
        <v>42225.666666666672</v>
      </c>
      <c r="K3527">
        <v>1438188106</v>
      </c>
      <c r="L3527" s="10">
        <f t="shared" si="444"/>
        <v>42214.6956712963</v>
      </c>
      <c r="M3527" s="11">
        <f t="shared" si="445"/>
        <v>10.970995370371384</v>
      </c>
      <c r="N3527" t="b">
        <v>0</v>
      </c>
      <c r="O3527" s="9">
        <f t="shared" si="446"/>
        <v>1.06</v>
      </c>
      <c r="P3527" s="14">
        <f t="shared" si="447"/>
        <v>75.714285714285708</v>
      </c>
      <c r="Q3527" s="14" t="s">
        <v>8321</v>
      </c>
      <c r="R3527" s="14" t="s">
        <v>8322</v>
      </c>
      <c r="S3527">
        <v>7</v>
      </c>
      <c r="T3527" t="b">
        <v>1</v>
      </c>
      <c r="U3527" t="s">
        <v>8271</v>
      </c>
      <c r="V3527">
        <f t="shared" si="448"/>
        <v>7</v>
      </c>
      <c r="W3527" s="21" t="str">
        <f t="shared" si="449"/>
        <v xml:space="preserve"> </v>
      </c>
      <c r="X3527" s="21" t="str">
        <f t="shared" si="450"/>
        <v xml:space="preserve"> </v>
      </c>
    </row>
    <row r="3528" spans="1:24" ht="43.2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443"/>
        <v>42488.249305555553</v>
      </c>
      <c r="K3528">
        <v>1459411371</v>
      </c>
      <c r="L3528" s="10">
        <f t="shared" si="444"/>
        <v>42460.335312499999</v>
      </c>
      <c r="M3528" s="11">
        <f t="shared" si="445"/>
        <v>27.913993055553874</v>
      </c>
      <c r="N3528" t="b">
        <v>0</v>
      </c>
      <c r="O3528" s="9">
        <f t="shared" si="446"/>
        <v>1.02</v>
      </c>
      <c r="P3528" s="14">
        <f t="shared" si="447"/>
        <v>99</v>
      </c>
      <c r="Q3528" s="14" t="s">
        <v>8321</v>
      </c>
      <c r="R3528" s="14" t="s">
        <v>8322</v>
      </c>
      <c r="S3528">
        <v>34</v>
      </c>
      <c r="T3528" t="b">
        <v>1</v>
      </c>
      <c r="U3528" t="s">
        <v>8271</v>
      </c>
      <c r="V3528">
        <f t="shared" si="448"/>
        <v>34</v>
      </c>
      <c r="W3528" s="21" t="str">
        <f t="shared" si="449"/>
        <v xml:space="preserve"> </v>
      </c>
      <c r="X3528" s="21" t="str">
        <f t="shared" si="450"/>
        <v xml:space="preserve"> </v>
      </c>
    </row>
    <row r="3529" spans="1:24" ht="43.2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443"/>
        <v>42196.165972222225</v>
      </c>
      <c r="K3529">
        <v>1434069205</v>
      </c>
      <c r="L3529" s="10">
        <f t="shared" si="444"/>
        <v>42167.023206018523</v>
      </c>
      <c r="M3529" s="11">
        <f t="shared" si="445"/>
        <v>29.142766203702195</v>
      </c>
      <c r="N3529" t="b">
        <v>0</v>
      </c>
      <c r="O3529" s="9">
        <f t="shared" si="446"/>
        <v>1.1691666666666667</v>
      </c>
      <c r="P3529" s="14">
        <f t="shared" si="447"/>
        <v>81.569767441860463</v>
      </c>
      <c r="Q3529" s="14" t="s">
        <v>8321</v>
      </c>
      <c r="R3529" s="14" t="s">
        <v>8322</v>
      </c>
      <c r="S3529">
        <v>86</v>
      </c>
      <c r="T3529" t="b">
        <v>1</v>
      </c>
      <c r="U3529" t="s">
        <v>8271</v>
      </c>
      <c r="V3529">
        <f t="shared" si="448"/>
        <v>86</v>
      </c>
      <c r="W3529" s="21" t="str">
        <f t="shared" si="449"/>
        <v xml:space="preserve"> </v>
      </c>
      <c r="X3529" s="21" t="str">
        <f t="shared" si="450"/>
        <v xml:space="preserve"> </v>
      </c>
    </row>
    <row r="3530" spans="1:24" ht="43.2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443"/>
        <v>42753.50136574074</v>
      </c>
      <c r="K3530">
        <v>1483012918</v>
      </c>
      <c r="L3530" s="10">
        <f t="shared" si="444"/>
        <v>42733.50136574074</v>
      </c>
      <c r="M3530" s="11">
        <f t="shared" si="445"/>
        <v>20</v>
      </c>
      <c r="N3530" t="b">
        <v>0</v>
      </c>
      <c r="O3530" s="9">
        <f t="shared" si="446"/>
        <v>1.0115151515151515</v>
      </c>
      <c r="P3530" s="14">
        <f t="shared" si="447"/>
        <v>45.108108108108105</v>
      </c>
      <c r="Q3530" s="14" t="s">
        <v>8321</v>
      </c>
      <c r="R3530" s="14" t="s">
        <v>8322</v>
      </c>
      <c r="S3530">
        <v>37</v>
      </c>
      <c r="T3530" t="b">
        <v>1</v>
      </c>
      <c r="U3530" t="s">
        <v>8271</v>
      </c>
      <c r="V3530">
        <f t="shared" si="448"/>
        <v>37</v>
      </c>
      <c r="W3530" s="21" t="str">
        <f t="shared" si="449"/>
        <v xml:space="preserve"> </v>
      </c>
      <c r="X3530" s="21" t="str">
        <f t="shared" si="450"/>
        <v xml:space="preserve"> </v>
      </c>
    </row>
    <row r="3531" spans="1:24" ht="43.2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443"/>
        <v>42198.041666666672</v>
      </c>
      <c r="K3531">
        <v>1434997018</v>
      </c>
      <c r="L3531" s="10">
        <f t="shared" si="444"/>
        <v>42177.761782407411</v>
      </c>
      <c r="M3531" s="11">
        <f t="shared" si="445"/>
        <v>20.279884259260143</v>
      </c>
      <c r="N3531" t="b">
        <v>0</v>
      </c>
      <c r="O3531" s="9">
        <f t="shared" si="446"/>
        <v>1.32</v>
      </c>
      <c r="P3531" s="14">
        <f t="shared" si="447"/>
        <v>36.666666666666664</v>
      </c>
      <c r="Q3531" s="14" t="s">
        <v>8321</v>
      </c>
      <c r="R3531" s="14" t="s">
        <v>8322</v>
      </c>
      <c r="S3531">
        <v>18</v>
      </c>
      <c r="T3531" t="b">
        <v>1</v>
      </c>
      <c r="U3531" t="s">
        <v>8271</v>
      </c>
      <c r="V3531">
        <f t="shared" si="448"/>
        <v>18</v>
      </c>
      <c r="W3531" s="21" t="str">
        <f t="shared" si="449"/>
        <v xml:space="preserve"> </v>
      </c>
      <c r="X3531" s="21" t="str">
        <f t="shared" si="450"/>
        <v xml:space="preserve"> </v>
      </c>
    </row>
    <row r="3532" spans="1:24" ht="43.2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443"/>
        <v>42470.833333333328</v>
      </c>
      <c r="K3532">
        <v>1457881057</v>
      </c>
      <c r="L3532" s="10">
        <f t="shared" si="444"/>
        <v>42442.623344907406</v>
      </c>
      <c r="M3532" s="11">
        <f t="shared" si="445"/>
        <v>28.209988425922347</v>
      </c>
      <c r="N3532" t="b">
        <v>0</v>
      </c>
      <c r="O3532" s="9">
        <f t="shared" si="446"/>
        <v>1</v>
      </c>
      <c r="P3532" s="14">
        <f t="shared" si="447"/>
        <v>125</v>
      </c>
      <c r="Q3532" s="14" t="s">
        <v>8321</v>
      </c>
      <c r="R3532" s="14" t="s">
        <v>8322</v>
      </c>
      <c r="S3532">
        <v>22</v>
      </c>
      <c r="T3532" t="b">
        <v>1</v>
      </c>
      <c r="U3532" t="s">
        <v>8271</v>
      </c>
      <c r="V3532">
        <f t="shared" si="448"/>
        <v>22</v>
      </c>
      <c r="W3532" s="21" t="str">
        <f t="shared" si="449"/>
        <v xml:space="preserve"> </v>
      </c>
      <c r="X3532" s="21" t="str">
        <f t="shared" si="450"/>
        <v xml:space="preserve"> </v>
      </c>
    </row>
    <row r="3533" spans="1:24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443"/>
        <v>42551.654328703706</v>
      </c>
      <c r="K3533">
        <v>1464709334</v>
      </c>
      <c r="L3533" s="10">
        <f t="shared" si="444"/>
        <v>42521.654328703706</v>
      </c>
      <c r="M3533" s="11">
        <f t="shared" si="445"/>
        <v>30</v>
      </c>
      <c r="N3533" t="b">
        <v>0</v>
      </c>
      <c r="O3533" s="9">
        <f t="shared" si="446"/>
        <v>1.28</v>
      </c>
      <c r="P3533" s="14">
        <f t="shared" si="447"/>
        <v>49.230769230769234</v>
      </c>
      <c r="Q3533" s="14" t="s">
        <v>8321</v>
      </c>
      <c r="R3533" s="14" t="s">
        <v>8322</v>
      </c>
      <c r="S3533">
        <v>26</v>
      </c>
      <c r="T3533" t="b">
        <v>1</v>
      </c>
      <c r="U3533" t="s">
        <v>8271</v>
      </c>
      <c r="V3533">
        <f t="shared" si="448"/>
        <v>26</v>
      </c>
      <c r="W3533" s="21" t="str">
        <f t="shared" si="449"/>
        <v xml:space="preserve"> </v>
      </c>
      <c r="X3533" s="21" t="str">
        <f t="shared" si="450"/>
        <v xml:space="preserve"> </v>
      </c>
    </row>
    <row r="3534" spans="1:24" ht="57.6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443"/>
        <v>41900.165972222225</v>
      </c>
      <c r="K3534">
        <v>1409667827</v>
      </c>
      <c r="L3534" s="10">
        <f t="shared" si="444"/>
        <v>41884.599849537037</v>
      </c>
      <c r="M3534" s="11">
        <f t="shared" si="445"/>
        <v>15.56612268518802</v>
      </c>
      <c r="N3534" t="b">
        <v>0</v>
      </c>
      <c r="O3534" s="9">
        <f t="shared" si="446"/>
        <v>1.1895833333333334</v>
      </c>
      <c r="P3534" s="14">
        <f t="shared" si="447"/>
        <v>42.296296296296298</v>
      </c>
      <c r="Q3534" s="14" t="s">
        <v>8321</v>
      </c>
      <c r="R3534" s="14" t="s">
        <v>8322</v>
      </c>
      <c r="S3534">
        <v>27</v>
      </c>
      <c r="T3534" t="b">
        <v>1</v>
      </c>
      <c r="U3534" t="s">
        <v>8271</v>
      </c>
      <c r="V3534">
        <f t="shared" si="448"/>
        <v>27</v>
      </c>
      <c r="W3534" s="21" t="str">
        <f t="shared" si="449"/>
        <v xml:space="preserve"> </v>
      </c>
      <c r="X3534" s="21" t="str">
        <f t="shared" si="450"/>
        <v xml:space="preserve"> </v>
      </c>
    </row>
    <row r="3535" spans="1:24" ht="57.6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443"/>
        <v>42319.802858796291</v>
      </c>
      <c r="K3535">
        <v>1444673767</v>
      </c>
      <c r="L3535" s="10">
        <f t="shared" si="444"/>
        <v>42289.761192129634</v>
      </c>
      <c r="M3535" s="11">
        <f t="shared" si="445"/>
        <v>30.041666666656965</v>
      </c>
      <c r="N3535" t="b">
        <v>0</v>
      </c>
      <c r="O3535" s="9">
        <f t="shared" si="446"/>
        <v>1.262</v>
      </c>
      <c r="P3535" s="14">
        <f t="shared" si="447"/>
        <v>78.875</v>
      </c>
      <c r="Q3535" s="14" t="s">
        <v>8321</v>
      </c>
      <c r="R3535" s="14" t="s">
        <v>8322</v>
      </c>
      <c r="S3535">
        <v>8</v>
      </c>
      <c r="T3535" t="b">
        <v>1</v>
      </c>
      <c r="U3535" t="s">
        <v>8271</v>
      </c>
      <c r="V3535">
        <f t="shared" si="448"/>
        <v>8</v>
      </c>
      <c r="W3535" s="21" t="str">
        <f t="shared" si="449"/>
        <v xml:space="preserve"> </v>
      </c>
      <c r="X3535" s="21" t="str">
        <f t="shared" si="450"/>
        <v xml:space="preserve"> </v>
      </c>
    </row>
    <row r="3536" spans="1:24" ht="43.2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443"/>
        <v>42278.6252662037</v>
      </c>
      <c r="K3536">
        <v>1440687623</v>
      </c>
      <c r="L3536" s="10">
        <f t="shared" si="444"/>
        <v>42243.6252662037</v>
      </c>
      <c r="M3536" s="11">
        <f t="shared" si="445"/>
        <v>35</v>
      </c>
      <c r="N3536" t="b">
        <v>0</v>
      </c>
      <c r="O3536" s="9">
        <f t="shared" si="446"/>
        <v>1.5620000000000001</v>
      </c>
      <c r="P3536" s="14">
        <f t="shared" si="447"/>
        <v>38.284313725490193</v>
      </c>
      <c r="Q3536" s="14" t="s">
        <v>8321</v>
      </c>
      <c r="R3536" s="14" t="s">
        <v>8322</v>
      </c>
      <c r="S3536">
        <v>204</v>
      </c>
      <c r="T3536" t="b">
        <v>1</v>
      </c>
      <c r="U3536" t="s">
        <v>8271</v>
      </c>
      <c r="V3536">
        <f t="shared" si="448"/>
        <v>204</v>
      </c>
      <c r="W3536" s="21" t="str">
        <f t="shared" si="449"/>
        <v xml:space="preserve"> </v>
      </c>
      <c r="X3536" s="21" t="str">
        <f t="shared" si="450"/>
        <v xml:space="preserve"> </v>
      </c>
    </row>
    <row r="3537" spans="1:24" ht="43.2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443"/>
        <v>42279.75</v>
      </c>
      <c r="K3537">
        <v>1441120910</v>
      </c>
      <c r="L3537" s="10">
        <f t="shared" si="444"/>
        <v>42248.640162037031</v>
      </c>
      <c r="M3537" s="11">
        <f t="shared" si="445"/>
        <v>31.109837962969323</v>
      </c>
      <c r="N3537" t="b">
        <v>0</v>
      </c>
      <c r="O3537" s="9">
        <f t="shared" si="446"/>
        <v>1.0315000000000001</v>
      </c>
      <c r="P3537" s="14">
        <f t="shared" si="447"/>
        <v>44.847826086956523</v>
      </c>
      <c r="Q3537" s="14" t="s">
        <v>8321</v>
      </c>
      <c r="R3537" s="14" t="s">
        <v>8322</v>
      </c>
      <c r="S3537">
        <v>46</v>
      </c>
      <c r="T3537" t="b">
        <v>1</v>
      </c>
      <c r="U3537" t="s">
        <v>8271</v>
      </c>
      <c r="V3537">
        <f t="shared" si="448"/>
        <v>46</v>
      </c>
      <c r="W3537" s="21" t="str">
        <f t="shared" si="449"/>
        <v xml:space="preserve"> </v>
      </c>
      <c r="X3537" s="21" t="str">
        <f t="shared" si="450"/>
        <v xml:space="preserve"> </v>
      </c>
    </row>
    <row r="3538" spans="1:24" ht="43.2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443"/>
        <v>42358.499305555553</v>
      </c>
      <c r="K3538">
        <v>1448040425</v>
      </c>
      <c r="L3538" s="10">
        <f t="shared" si="444"/>
        <v>42328.727141203708</v>
      </c>
      <c r="M3538" s="11">
        <f t="shared" si="445"/>
        <v>29.772164351845277</v>
      </c>
      <c r="N3538" t="b">
        <v>0</v>
      </c>
      <c r="O3538" s="9">
        <f t="shared" si="446"/>
        <v>1.5333333333333334</v>
      </c>
      <c r="P3538" s="14">
        <f t="shared" si="447"/>
        <v>13.529411764705882</v>
      </c>
      <c r="Q3538" s="14" t="s">
        <v>8321</v>
      </c>
      <c r="R3538" s="14" t="s">
        <v>8322</v>
      </c>
      <c r="S3538">
        <v>17</v>
      </c>
      <c r="T3538" t="b">
        <v>1</v>
      </c>
      <c r="U3538" t="s">
        <v>8271</v>
      </c>
      <c r="V3538">
        <f t="shared" si="448"/>
        <v>17</v>
      </c>
      <c r="W3538" s="21" t="str">
        <f t="shared" si="449"/>
        <v xml:space="preserve"> </v>
      </c>
      <c r="X3538" s="21" t="str">
        <f t="shared" si="450"/>
        <v xml:space="preserve"> </v>
      </c>
    </row>
    <row r="3539" spans="1:24" ht="43.2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443"/>
        <v>41960.332638888889</v>
      </c>
      <c r="K3539">
        <v>1413016216</v>
      </c>
      <c r="L3539" s="10">
        <f t="shared" si="444"/>
        <v>41923.354351851849</v>
      </c>
      <c r="M3539" s="11">
        <f t="shared" si="445"/>
        <v>36.978287037039991</v>
      </c>
      <c r="N3539" t="b">
        <v>0</v>
      </c>
      <c r="O3539" s="9">
        <f t="shared" si="446"/>
        <v>1.8044444444444445</v>
      </c>
      <c r="P3539" s="14">
        <f t="shared" si="447"/>
        <v>43.5</v>
      </c>
      <c r="Q3539" s="14" t="s">
        <v>8321</v>
      </c>
      <c r="R3539" s="14" t="s">
        <v>8322</v>
      </c>
      <c r="S3539">
        <v>28</v>
      </c>
      <c r="T3539" t="b">
        <v>1</v>
      </c>
      <c r="U3539" t="s">
        <v>8271</v>
      </c>
      <c r="V3539">
        <f t="shared" si="448"/>
        <v>28</v>
      </c>
      <c r="W3539" s="21" t="str">
        <f t="shared" si="449"/>
        <v xml:space="preserve"> </v>
      </c>
      <c r="X3539" s="21" t="str">
        <f t="shared" si="450"/>
        <v xml:space="preserve"> </v>
      </c>
    </row>
    <row r="3540" spans="1:24" ht="43.2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443"/>
        <v>42599.420601851853</v>
      </c>
      <c r="K3540">
        <v>1469009140</v>
      </c>
      <c r="L3540" s="10">
        <f t="shared" si="444"/>
        <v>42571.420601851853</v>
      </c>
      <c r="M3540" s="11">
        <f t="shared" si="445"/>
        <v>28</v>
      </c>
      <c r="N3540" t="b">
        <v>0</v>
      </c>
      <c r="O3540" s="9">
        <f t="shared" si="446"/>
        <v>1.2845</v>
      </c>
      <c r="P3540" s="14">
        <f t="shared" si="447"/>
        <v>30.951807228915662</v>
      </c>
      <c r="Q3540" s="14" t="s">
        <v>8321</v>
      </c>
      <c r="R3540" s="14" t="s">
        <v>8322</v>
      </c>
      <c r="S3540">
        <v>83</v>
      </c>
      <c r="T3540" t="b">
        <v>1</v>
      </c>
      <c r="U3540" t="s">
        <v>8271</v>
      </c>
      <c r="V3540">
        <f t="shared" si="448"/>
        <v>83</v>
      </c>
      <c r="W3540" s="21" t="str">
        <f t="shared" si="449"/>
        <v xml:space="preserve"> </v>
      </c>
      <c r="X3540" s="21" t="str">
        <f t="shared" si="450"/>
        <v xml:space="preserve"> </v>
      </c>
    </row>
    <row r="3541" spans="1:24" ht="43.2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443"/>
        <v>42621.756041666667</v>
      </c>
      <c r="K3541">
        <v>1471543722</v>
      </c>
      <c r="L3541" s="10">
        <f t="shared" si="444"/>
        <v>42600.756041666667</v>
      </c>
      <c r="M3541" s="11">
        <f t="shared" si="445"/>
        <v>21</v>
      </c>
      <c r="N3541" t="b">
        <v>0</v>
      </c>
      <c r="O3541" s="9">
        <f t="shared" si="446"/>
        <v>1.1966666666666668</v>
      </c>
      <c r="P3541" s="14">
        <f t="shared" si="447"/>
        <v>55.230769230769234</v>
      </c>
      <c r="Q3541" s="14" t="s">
        <v>8321</v>
      </c>
      <c r="R3541" s="14" t="s">
        <v>8322</v>
      </c>
      <c r="S3541">
        <v>13</v>
      </c>
      <c r="T3541" t="b">
        <v>1</v>
      </c>
      <c r="U3541" t="s">
        <v>8271</v>
      </c>
      <c r="V3541">
        <f t="shared" si="448"/>
        <v>13</v>
      </c>
      <c r="W3541" s="21" t="str">
        <f t="shared" si="449"/>
        <v xml:space="preserve"> </v>
      </c>
      <c r="X3541" s="21" t="str">
        <f t="shared" si="450"/>
        <v xml:space="preserve"> </v>
      </c>
    </row>
    <row r="3542" spans="1:24" ht="57.6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443"/>
        <v>42547.003368055557</v>
      </c>
      <c r="K3542">
        <v>1464307491</v>
      </c>
      <c r="L3542" s="10">
        <f t="shared" si="444"/>
        <v>42517.003368055557</v>
      </c>
      <c r="M3542" s="11">
        <f t="shared" si="445"/>
        <v>30</v>
      </c>
      <c r="N3542" t="b">
        <v>0</v>
      </c>
      <c r="O3542" s="9">
        <f t="shared" si="446"/>
        <v>1.23</v>
      </c>
      <c r="P3542" s="14">
        <f t="shared" si="447"/>
        <v>46.125</v>
      </c>
      <c r="Q3542" s="14" t="s">
        <v>8321</v>
      </c>
      <c r="R3542" s="14" t="s">
        <v>8322</v>
      </c>
      <c r="S3542">
        <v>8</v>
      </c>
      <c r="T3542" t="b">
        <v>1</v>
      </c>
      <c r="U3542" t="s">
        <v>8271</v>
      </c>
      <c r="V3542">
        <f t="shared" si="448"/>
        <v>8</v>
      </c>
      <c r="W3542" s="21" t="str">
        <f t="shared" si="449"/>
        <v xml:space="preserve"> </v>
      </c>
      <c r="X3542" s="21" t="str">
        <f t="shared" si="450"/>
        <v xml:space="preserve"> </v>
      </c>
    </row>
    <row r="3543" spans="1:24" ht="43.2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443"/>
        <v>42247.730034722219</v>
      </c>
      <c r="K3543">
        <v>1438882275</v>
      </c>
      <c r="L3543" s="10">
        <f t="shared" si="444"/>
        <v>42222.730034722219</v>
      </c>
      <c r="M3543" s="11">
        <f t="shared" si="445"/>
        <v>25</v>
      </c>
      <c r="N3543" t="b">
        <v>0</v>
      </c>
      <c r="O3543" s="9">
        <f t="shared" si="446"/>
        <v>1.05</v>
      </c>
      <c r="P3543" s="14">
        <f t="shared" si="447"/>
        <v>39.375</v>
      </c>
      <c r="Q3543" s="14" t="s">
        <v>8321</v>
      </c>
      <c r="R3543" s="14" t="s">
        <v>8322</v>
      </c>
      <c r="S3543">
        <v>32</v>
      </c>
      <c r="T3543" t="b">
        <v>1</v>
      </c>
      <c r="U3543" t="s">
        <v>8271</v>
      </c>
      <c r="V3543">
        <f t="shared" si="448"/>
        <v>32</v>
      </c>
      <c r="W3543" s="21" t="str">
        <f t="shared" si="449"/>
        <v xml:space="preserve"> </v>
      </c>
      <c r="X3543" s="21" t="str">
        <f t="shared" si="450"/>
        <v xml:space="preserve"> </v>
      </c>
    </row>
    <row r="3544" spans="1:24" ht="43.2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443"/>
        <v>41889.599791666667</v>
      </c>
      <c r="K3544">
        <v>1404915822</v>
      </c>
      <c r="L3544" s="10">
        <f t="shared" si="444"/>
        <v>41829.599791666667</v>
      </c>
      <c r="M3544" s="11">
        <f t="shared" si="445"/>
        <v>60</v>
      </c>
      <c r="N3544" t="b">
        <v>0</v>
      </c>
      <c r="O3544" s="9">
        <f t="shared" si="446"/>
        <v>1.0223636363636364</v>
      </c>
      <c r="P3544" s="14">
        <f t="shared" si="447"/>
        <v>66.152941176470591</v>
      </c>
      <c r="Q3544" s="14" t="s">
        <v>8321</v>
      </c>
      <c r="R3544" s="14" t="s">
        <v>8322</v>
      </c>
      <c r="S3544">
        <v>85</v>
      </c>
      <c r="T3544" t="b">
        <v>1</v>
      </c>
      <c r="U3544" t="s">
        <v>8271</v>
      </c>
      <c r="V3544">
        <f t="shared" si="448"/>
        <v>85</v>
      </c>
      <c r="W3544" s="21" t="str">
        <f t="shared" si="449"/>
        <v xml:space="preserve"> </v>
      </c>
      <c r="X3544" s="21" t="str">
        <f t="shared" si="450"/>
        <v xml:space="preserve"> </v>
      </c>
    </row>
    <row r="3545" spans="1:24" ht="43.2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443"/>
        <v>42180.755312499998</v>
      </c>
      <c r="K3545">
        <v>1432663659</v>
      </c>
      <c r="L3545" s="10">
        <f t="shared" si="444"/>
        <v>42150.755312499998</v>
      </c>
      <c r="M3545" s="11">
        <f t="shared" si="445"/>
        <v>30</v>
      </c>
      <c r="N3545" t="b">
        <v>0</v>
      </c>
      <c r="O3545" s="9">
        <f t="shared" si="446"/>
        <v>1.0466666666666666</v>
      </c>
      <c r="P3545" s="14">
        <f t="shared" si="447"/>
        <v>54.137931034482762</v>
      </c>
      <c r="Q3545" s="14" t="s">
        <v>8321</v>
      </c>
      <c r="R3545" s="14" t="s">
        <v>8322</v>
      </c>
      <c r="S3545">
        <v>29</v>
      </c>
      <c r="T3545" t="b">
        <v>1</v>
      </c>
      <c r="U3545" t="s">
        <v>8271</v>
      </c>
      <c r="V3545">
        <f t="shared" si="448"/>
        <v>29</v>
      </c>
      <c r="W3545" s="21" t="str">
        <f t="shared" si="449"/>
        <v xml:space="preserve"> </v>
      </c>
      <c r="X3545" s="21" t="str">
        <f t="shared" si="450"/>
        <v xml:space="preserve"> </v>
      </c>
    </row>
    <row r="3546" spans="1:24" ht="28.8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443"/>
        <v>42070.831678240742</v>
      </c>
      <c r="K3546">
        <v>1423166257</v>
      </c>
      <c r="L3546" s="10">
        <f t="shared" si="444"/>
        <v>42040.831678240742</v>
      </c>
      <c r="M3546" s="11">
        <f t="shared" si="445"/>
        <v>30</v>
      </c>
      <c r="N3546" t="b">
        <v>0</v>
      </c>
      <c r="O3546" s="9">
        <f t="shared" si="446"/>
        <v>1</v>
      </c>
      <c r="P3546" s="14">
        <f t="shared" si="447"/>
        <v>104.16666666666667</v>
      </c>
      <c r="Q3546" s="14" t="s">
        <v>8321</v>
      </c>
      <c r="R3546" s="14" t="s">
        <v>8322</v>
      </c>
      <c r="S3546">
        <v>24</v>
      </c>
      <c r="T3546" t="b">
        <v>1</v>
      </c>
      <c r="U3546" t="s">
        <v>8271</v>
      </c>
      <c r="V3546">
        <f t="shared" si="448"/>
        <v>24</v>
      </c>
      <c r="W3546" s="21" t="str">
        <f t="shared" si="449"/>
        <v xml:space="preserve"> </v>
      </c>
      <c r="X3546" s="21" t="str">
        <f t="shared" si="450"/>
        <v xml:space="preserve"> </v>
      </c>
    </row>
    <row r="3547" spans="1:24" ht="43.2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443"/>
        <v>42105.807395833333</v>
      </c>
      <c r="K3547">
        <v>1426188159</v>
      </c>
      <c r="L3547" s="10">
        <f t="shared" si="444"/>
        <v>42075.807395833333</v>
      </c>
      <c r="M3547" s="11">
        <f t="shared" si="445"/>
        <v>30</v>
      </c>
      <c r="N3547" t="b">
        <v>0</v>
      </c>
      <c r="O3547" s="9">
        <f t="shared" si="446"/>
        <v>1.004</v>
      </c>
      <c r="P3547" s="14">
        <f t="shared" si="447"/>
        <v>31.375</v>
      </c>
      <c r="Q3547" s="14" t="s">
        <v>8321</v>
      </c>
      <c r="R3547" s="14" t="s">
        <v>8322</v>
      </c>
      <c r="S3547">
        <v>8</v>
      </c>
      <c r="T3547" t="b">
        <v>1</v>
      </c>
      <c r="U3547" t="s">
        <v>8271</v>
      </c>
      <c r="V3547">
        <f t="shared" si="448"/>
        <v>8</v>
      </c>
      <c r="W3547" s="21" t="str">
        <f t="shared" si="449"/>
        <v xml:space="preserve"> </v>
      </c>
      <c r="X3547" s="21" t="str">
        <f t="shared" si="450"/>
        <v xml:space="preserve"> </v>
      </c>
    </row>
    <row r="3548" spans="1:24" ht="43.2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443"/>
        <v>42095.165972222225</v>
      </c>
      <c r="K3548">
        <v>1426002684</v>
      </c>
      <c r="L3548" s="10">
        <f t="shared" si="444"/>
        <v>42073.660694444443</v>
      </c>
      <c r="M3548" s="11">
        <f t="shared" si="445"/>
        <v>21.505277777781885</v>
      </c>
      <c r="N3548" t="b">
        <v>0</v>
      </c>
      <c r="O3548" s="9">
        <f t="shared" si="446"/>
        <v>1.0227272727272727</v>
      </c>
      <c r="P3548" s="14">
        <f t="shared" si="447"/>
        <v>59.210526315789473</v>
      </c>
      <c r="Q3548" s="14" t="s">
        <v>8321</v>
      </c>
      <c r="R3548" s="14" t="s">
        <v>8322</v>
      </c>
      <c r="S3548">
        <v>19</v>
      </c>
      <c r="T3548" t="b">
        <v>1</v>
      </c>
      <c r="U3548" t="s">
        <v>8271</v>
      </c>
      <c r="V3548">
        <f t="shared" si="448"/>
        <v>19</v>
      </c>
      <c r="W3548" s="21" t="str">
        <f t="shared" si="449"/>
        <v xml:space="preserve"> </v>
      </c>
      <c r="X3548" s="21" t="str">
        <f t="shared" si="450"/>
        <v xml:space="preserve"> </v>
      </c>
    </row>
    <row r="3549" spans="1:24" ht="43.2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443"/>
        <v>42504.165972222225</v>
      </c>
      <c r="K3549">
        <v>1461117201</v>
      </c>
      <c r="L3549" s="10">
        <f t="shared" si="444"/>
        <v>42480.078715277778</v>
      </c>
      <c r="M3549" s="11">
        <f t="shared" si="445"/>
        <v>24.08725694444729</v>
      </c>
      <c r="N3549" t="b">
        <v>0</v>
      </c>
      <c r="O3549" s="9">
        <f t="shared" si="446"/>
        <v>1.1440928571428572</v>
      </c>
      <c r="P3549" s="14">
        <f t="shared" si="447"/>
        <v>119.17633928571429</v>
      </c>
      <c r="Q3549" s="14" t="s">
        <v>8321</v>
      </c>
      <c r="R3549" s="14" t="s">
        <v>8322</v>
      </c>
      <c r="S3549">
        <v>336</v>
      </c>
      <c r="T3549" t="b">
        <v>1</v>
      </c>
      <c r="U3549" t="s">
        <v>8271</v>
      </c>
      <c r="V3549">
        <f t="shared" si="448"/>
        <v>336</v>
      </c>
      <c r="W3549" s="21" t="str">
        <f t="shared" si="449"/>
        <v xml:space="preserve"> </v>
      </c>
      <c r="X3549" s="21" t="str">
        <f t="shared" si="450"/>
        <v xml:space="preserve"> </v>
      </c>
    </row>
    <row r="3550" spans="1:24" ht="43.2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443"/>
        <v>42434.041666666672</v>
      </c>
      <c r="K3550">
        <v>1455230214</v>
      </c>
      <c r="L3550" s="10">
        <f t="shared" si="444"/>
        <v>42411.942291666666</v>
      </c>
      <c r="M3550" s="11">
        <f t="shared" si="445"/>
        <v>22.099375000005239</v>
      </c>
      <c r="N3550" t="b">
        <v>0</v>
      </c>
      <c r="O3550" s="9">
        <f t="shared" si="446"/>
        <v>1.019047619047619</v>
      </c>
      <c r="P3550" s="14">
        <f t="shared" si="447"/>
        <v>164.61538461538461</v>
      </c>
      <c r="Q3550" s="14" t="s">
        <v>8321</v>
      </c>
      <c r="R3550" s="14" t="s">
        <v>8322</v>
      </c>
      <c r="S3550">
        <v>13</v>
      </c>
      <c r="T3550" t="b">
        <v>1</v>
      </c>
      <c r="U3550" t="s">
        <v>8271</v>
      </c>
      <c r="V3550">
        <f t="shared" si="448"/>
        <v>13</v>
      </c>
      <c r="W3550" s="21" t="str">
        <f t="shared" si="449"/>
        <v xml:space="preserve"> </v>
      </c>
      <c r="X3550" s="21" t="str">
        <f t="shared" si="450"/>
        <v xml:space="preserve"> </v>
      </c>
    </row>
    <row r="3551" spans="1:24" ht="43.2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443"/>
        <v>42251.394363425927</v>
      </c>
      <c r="K3551">
        <v>1438939673</v>
      </c>
      <c r="L3551" s="10">
        <f t="shared" si="444"/>
        <v>42223.394363425927</v>
      </c>
      <c r="M3551" s="11">
        <f t="shared" si="445"/>
        <v>28</v>
      </c>
      <c r="N3551" t="b">
        <v>0</v>
      </c>
      <c r="O3551" s="9">
        <f t="shared" si="446"/>
        <v>1.02</v>
      </c>
      <c r="P3551" s="14">
        <f t="shared" si="447"/>
        <v>24.285714285714285</v>
      </c>
      <c r="Q3551" s="14" t="s">
        <v>8321</v>
      </c>
      <c r="R3551" s="14" t="s">
        <v>8322</v>
      </c>
      <c r="S3551">
        <v>42</v>
      </c>
      <c r="T3551" t="b">
        <v>1</v>
      </c>
      <c r="U3551" t="s">
        <v>8271</v>
      </c>
      <c r="V3551">
        <f t="shared" si="448"/>
        <v>42</v>
      </c>
      <c r="W3551" s="21" t="str">
        <f t="shared" si="449"/>
        <v xml:space="preserve"> </v>
      </c>
      <c r="X3551" s="21" t="str">
        <f t="shared" si="450"/>
        <v xml:space="preserve"> </v>
      </c>
    </row>
    <row r="3552" spans="1:24" ht="43.2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443"/>
        <v>42492.893495370372</v>
      </c>
      <c r="K3552">
        <v>1459632398</v>
      </c>
      <c r="L3552" s="10">
        <f t="shared" si="444"/>
        <v>42462.893495370372</v>
      </c>
      <c r="M3552" s="11">
        <f t="shared" si="445"/>
        <v>30</v>
      </c>
      <c r="N3552" t="b">
        <v>0</v>
      </c>
      <c r="O3552" s="9">
        <f t="shared" si="446"/>
        <v>1.048</v>
      </c>
      <c r="P3552" s="14">
        <f t="shared" si="447"/>
        <v>40.9375</v>
      </c>
      <c r="Q3552" s="14" t="s">
        <v>8321</v>
      </c>
      <c r="R3552" s="14" t="s">
        <v>8322</v>
      </c>
      <c r="S3552">
        <v>64</v>
      </c>
      <c r="T3552" t="b">
        <v>1</v>
      </c>
      <c r="U3552" t="s">
        <v>8271</v>
      </c>
      <c r="V3552">
        <f t="shared" si="448"/>
        <v>64</v>
      </c>
      <c r="W3552" s="21" t="str">
        <f t="shared" si="449"/>
        <v xml:space="preserve"> </v>
      </c>
      <c r="X3552" s="21" t="str">
        <f t="shared" si="450"/>
        <v xml:space="preserve"> </v>
      </c>
    </row>
    <row r="3553" spans="1:24" ht="43.2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443"/>
        <v>41781.921527777777</v>
      </c>
      <c r="K3553">
        <v>1398342170</v>
      </c>
      <c r="L3553" s="10">
        <f t="shared" si="444"/>
        <v>41753.515856481477</v>
      </c>
      <c r="M3553" s="11">
        <f t="shared" si="445"/>
        <v>28.405671296299261</v>
      </c>
      <c r="N3553" t="b">
        <v>0</v>
      </c>
      <c r="O3553" s="9">
        <f t="shared" si="446"/>
        <v>1.0183333333333333</v>
      </c>
      <c r="P3553" s="14">
        <f t="shared" si="447"/>
        <v>61.1</v>
      </c>
      <c r="Q3553" s="14" t="s">
        <v>8321</v>
      </c>
      <c r="R3553" s="14" t="s">
        <v>8322</v>
      </c>
      <c r="S3553">
        <v>25</v>
      </c>
      <c r="T3553" t="b">
        <v>1</v>
      </c>
      <c r="U3553" t="s">
        <v>8271</v>
      </c>
      <c r="V3553">
        <f t="shared" si="448"/>
        <v>25</v>
      </c>
      <c r="W3553" s="21" t="str">
        <f t="shared" si="449"/>
        <v xml:space="preserve"> </v>
      </c>
      <c r="X3553" s="21" t="str">
        <f t="shared" si="450"/>
        <v xml:space="preserve"> </v>
      </c>
    </row>
    <row r="3554" spans="1:24" ht="43.2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443"/>
        <v>41818.587083333332</v>
      </c>
      <c r="K3554">
        <v>1401372324</v>
      </c>
      <c r="L3554" s="10">
        <f t="shared" si="444"/>
        <v>41788.587083333332</v>
      </c>
      <c r="M3554" s="11">
        <f t="shared" si="445"/>
        <v>30</v>
      </c>
      <c r="N3554" t="b">
        <v>0</v>
      </c>
      <c r="O3554" s="9">
        <f t="shared" si="446"/>
        <v>1</v>
      </c>
      <c r="P3554" s="14">
        <f t="shared" si="447"/>
        <v>38.65</v>
      </c>
      <c r="Q3554" s="14" t="s">
        <v>8321</v>
      </c>
      <c r="R3554" s="14" t="s">
        <v>8322</v>
      </c>
      <c r="S3554">
        <v>20</v>
      </c>
      <c r="T3554" t="b">
        <v>1</v>
      </c>
      <c r="U3554" t="s">
        <v>8271</v>
      </c>
      <c r="V3554">
        <f t="shared" si="448"/>
        <v>20</v>
      </c>
      <c r="W3554" s="21" t="str">
        <f t="shared" si="449"/>
        <v xml:space="preserve"> </v>
      </c>
      <c r="X3554" s="21" t="str">
        <f t="shared" si="450"/>
        <v xml:space="preserve"> </v>
      </c>
    </row>
    <row r="3555" spans="1:24" ht="43.2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443"/>
        <v>42228</v>
      </c>
      <c r="K3555">
        <v>1436575280</v>
      </c>
      <c r="L3555" s="10">
        <f t="shared" si="444"/>
        <v>42196.028703703705</v>
      </c>
      <c r="M3555" s="11">
        <f t="shared" si="445"/>
        <v>31.971296296294895</v>
      </c>
      <c r="N3555" t="b">
        <v>0</v>
      </c>
      <c r="O3555" s="9">
        <f t="shared" si="446"/>
        <v>1.0627272727272727</v>
      </c>
      <c r="P3555" s="14">
        <f t="shared" si="447"/>
        <v>56.20192307692308</v>
      </c>
      <c r="Q3555" s="14" t="s">
        <v>8321</v>
      </c>
      <c r="R3555" s="14" t="s">
        <v>8322</v>
      </c>
      <c r="S3555">
        <v>104</v>
      </c>
      <c r="T3555" t="b">
        <v>1</v>
      </c>
      <c r="U3555" t="s">
        <v>8271</v>
      </c>
      <c r="V3555">
        <f t="shared" si="448"/>
        <v>104</v>
      </c>
      <c r="W3555" s="21" t="str">
        <f t="shared" si="449"/>
        <v xml:space="preserve"> </v>
      </c>
      <c r="X3555" s="21" t="str">
        <f t="shared" si="450"/>
        <v xml:space="preserve"> </v>
      </c>
    </row>
    <row r="3556" spans="1:24" ht="43.2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443"/>
        <v>42046.708333333328</v>
      </c>
      <c r="K3556">
        <v>1421025159</v>
      </c>
      <c r="L3556" s="10">
        <f t="shared" si="444"/>
        <v>42016.050451388888</v>
      </c>
      <c r="M3556" s="11">
        <f t="shared" si="445"/>
        <v>30.657881944440305</v>
      </c>
      <c r="N3556" t="b">
        <v>0</v>
      </c>
      <c r="O3556" s="9">
        <f t="shared" si="446"/>
        <v>1.1342219999999998</v>
      </c>
      <c r="P3556" s="14">
        <f t="shared" si="447"/>
        <v>107.00207547169811</v>
      </c>
      <c r="Q3556" s="14" t="s">
        <v>8321</v>
      </c>
      <c r="R3556" s="14" t="s">
        <v>8322</v>
      </c>
      <c r="S3556">
        <v>53</v>
      </c>
      <c r="T3556" t="b">
        <v>1</v>
      </c>
      <c r="U3556" t="s">
        <v>8271</v>
      </c>
      <c r="V3556">
        <f t="shared" si="448"/>
        <v>53</v>
      </c>
      <c r="W3556" s="21" t="str">
        <f t="shared" si="449"/>
        <v xml:space="preserve"> </v>
      </c>
      <c r="X3556" s="21" t="str">
        <f t="shared" si="450"/>
        <v xml:space="preserve"> </v>
      </c>
    </row>
    <row r="3557" spans="1:24" ht="43.2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443"/>
        <v>42691.483726851846</v>
      </c>
      <c r="K3557">
        <v>1476786994</v>
      </c>
      <c r="L3557" s="10">
        <f t="shared" si="444"/>
        <v>42661.442060185189</v>
      </c>
      <c r="M3557" s="11">
        <f t="shared" si="445"/>
        <v>30.041666666656965</v>
      </c>
      <c r="N3557" t="b">
        <v>0</v>
      </c>
      <c r="O3557" s="9">
        <f t="shared" si="446"/>
        <v>1</v>
      </c>
      <c r="P3557" s="14">
        <f t="shared" si="447"/>
        <v>171.42857142857142</v>
      </c>
      <c r="Q3557" s="14" t="s">
        <v>8321</v>
      </c>
      <c r="R3557" s="14" t="s">
        <v>8322</v>
      </c>
      <c r="S3557">
        <v>14</v>
      </c>
      <c r="T3557" t="b">
        <v>1</v>
      </c>
      <c r="U3557" t="s">
        <v>8271</v>
      </c>
      <c r="V3557">
        <f t="shared" si="448"/>
        <v>14</v>
      </c>
      <c r="W3557" s="21" t="str">
        <f t="shared" si="449"/>
        <v xml:space="preserve"> </v>
      </c>
      <c r="X3557" s="21" t="str">
        <f t="shared" si="450"/>
        <v xml:space="preserve"> </v>
      </c>
    </row>
    <row r="3558" spans="1:24" ht="43.2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443"/>
        <v>41868.649583333332</v>
      </c>
      <c r="K3558">
        <v>1403105724</v>
      </c>
      <c r="L3558" s="10">
        <f t="shared" si="444"/>
        <v>41808.649583333332</v>
      </c>
      <c r="M3558" s="11">
        <f t="shared" si="445"/>
        <v>60</v>
      </c>
      <c r="N3558" t="b">
        <v>0</v>
      </c>
      <c r="O3558" s="9">
        <f t="shared" si="446"/>
        <v>1.0045454545454546</v>
      </c>
      <c r="P3558" s="14">
        <f t="shared" si="447"/>
        <v>110.5</v>
      </c>
      <c r="Q3558" s="14" t="s">
        <v>8321</v>
      </c>
      <c r="R3558" s="14" t="s">
        <v>8322</v>
      </c>
      <c r="S3558">
        <v>20</v>
      </c>
      <c r="T3558" t="b">
        <v>1</v>
      </c>
      <c r="U3558" t="s">
        <v>8271</v>
      </c>
      <c r="V3558">
        <f t="shared" si="448"/>
        <v>20</v>
      </c>
      <c r="W3558" s="21" t="str">
        <f t="shared" si="449"/>
        <v xml:space="preserve"> </v>
      </c>
      <c r="X3558" s="21" t="str">
        <f t="shared" si="450"/>
        <v xml:space="preserve"> </v>
      </c>
    </row>
    <row r="3559" spans="1:24" ht="57.6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443"/>
        <v>41764.276747685188</v>
      </c>
      <c r="K3559">
        <v>1396334311</v>
      </c>
      <c r="L3559" s="10">
        <f t="shared" si="444"/>
        <v>41730.276747685188</v>
      </c>
      <c r="M3559" s="11">
        <f t="shared" si="445"/>
        <v>34</v>
      </c>
      <c r="N3559" t="b">
        <v>0</v>
      </c>
      <c r="O3559" s="9">
        <f t="shared" si="446"/>
        <v>1.0003599999999999</v>
      </c>
      <c r="P3559" s="14">
        <f t="shared" si="447"/>
        <v>179.27598566308242</v>
      </c>
      <c r="Q3559" s="14" t="s">
        <v>8321</v>
      </c>
      <c r="R3559" s="14" t="s">
        <v>8322</v>
      </c>
      <c r="S3559">
        <v>558</v>
      </c>
      <c r="T3559" t="b">
        <v>1</v>
      </c>
      <c r="U3559" t="s">
        <v>8271</v>
      </c>
      <c r="V3559">
        <f t="shared" si="448"/>
        <v>558</v>
      </c>
      <c r="W3559" s="21" t="str">
        <f t="shared" si="449"/>
        <v xml:space="preserve"> </v>
      </c>
      <c r="X3559" s="21" t="str">
        <f t="shared" si="450"/>
        <v xml:space="preserve"> </v>
      </c>
    </row>
    <row r="3560" spans="1:24" ht="43.2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443"/>
        <v>42181.875</v>
      </c>
      <c r="K3560">
        <v>1431718575</v>
      </c>
      <c r="L3560" s="10">
        <f t="shared" si="444"/>
        <v>42139.816840277781</v>
      </c>
      <c r="M3560" s="11">
        <f t="shared" si="445"/>
        <v>42.058159722218988</v>
      </c>
      <c r="N3560" t="b">
        <v>0</v>
      </c>
      <c r="O3560" s="9">
        <f t="shared" si="446"/>
        <v>1.44</v>
      </c>
      <c r="P3560" s="14">
        <f t="shared" si="447"/>
        <v>22.90909090909091</v>
      </c>
      <c r="Q3560" s="14" t="s">
        <v>8321</v>
      </c>
      <c r="R3560" s="14" t="s">
        <v>8322</v>
      </c>
      <c r="S3560">
        <v>22</v>
      </c>
      <c r="T3560" t="b">
        <v>1</v>
      </c>
      <c r="U3560" t="s">
        <v>8271</v>
      </c>
      <c r="V3560">
        <f t="shared" si="448"/>
        <v>22</v>
      </c>
      <c r="W3560" s="21" t="str">
        <f t="shared" si="449"/>
        <v xml:space="preserve"> </v>
      </c>
      <c r="X3560" s="21" t="str">
        <f t="shared" si="450"/>
        <v xml:space="preserve"> </v>
      </c>
    </row>
    <row r="3561" spans="1:24" ht="57.6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443"/>
        <v>42216.373611111107</v>
      </c>
      <c r="K3561">
        <v>1436408308</v>
      </c>
      <c r="L3561" s="10">
        <f t="shared" si="444"/>
        <v>42194.096157407403</v>
      </c>
      <c r="M3561" s="11">
        <f t="shared" si="445"/>
        <v>22.277453703703941</v>
      </c>
      <c r="N3561" t="b">
        <v>0</v>
      </c>
      <c r="O3561" s="9">
        <f t="shared" si="446"/>
        <v>1.0349999999999999</v>
      </c>
      <c r="P3561" s="14">
        <f t="shared" si="447"/>
        <v>43.125</v>
      </c>
      <c r="Q3561" s="14" t="s">
        <v>8321</v>
      </c>
      <c r="R3561" s="14" t="s">
        <v>8322</v>
      </c>
      <c r="S3561">
        <v>24</v>
      </c>
      <c r="T3561" t="b">
        <v>1</v>
      </c>
      <c r="U3561" t="s">
        <v>8271</v>
      </c>
      <c r="V3561">
        <f t="shared" si="448"/>
        <v>24</v>
      </c>
      <c r="W3561" s="21" t="str">
        <f t="shared" si="449"/>
        <v xml:space="preserve"> </v>
      </c>
      <c r="X3561" s="21" t="str">
        <f t="shared" si="450"/>
        <v xml:space="preserve"> </v>
      </c>
    </row>
    <row r="3562" spans="1:24" ht="43.2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443"/>
        <v>42151.114583333328</v>
      </c>
      <c r="K3562">
        <v>1429651266</v>
      </c>
      <c r="L3562" s="10">
        <f t="shared" si="444"/>
        <v>42115.889652777783</v>
      </c>
      <c r="M3562" s="11">
        <f t="shared" si="445"/>
        <v>35.224930555545143</v>
      </c>
      <c r="N3562" t="b">
        <v>0</v>
      </c>
      <c r="O3562" s="9">
        <f t="shared" si="446"/>
        <v>1.0843750000000001</v>
      </c>
      <c r="P3562" s="14">
        <f t="shared" si="447"/>
        <v>46.891891891891895</v>
      </c>
      <c r="Q3562" s="14" t="s">
        <v>8321</v>
      </c>
      <c r="R3562" s="14" t="s">
        <v>8322</v>
      </c>
      <c r="S3562">
        <v>74</v>
      </c>
      <c r="T3562" t="b">
        <v>1</v>
      </c>
      <c r="U3562" t="s">
        <v>8271</v>
      </c>
      <c r="V3562">
        <f t="shared" si="448"/>
        <v>74</v>
      </c>
      <c r="W3562" s="21" t="str">
        <f t="shared" si="449"/>
        <v xml:space="preserve"> </v>
      </c>
      <c r="X3562" s="21" t="str">
        <f t="shared" si="450"/>
        <v xml:space="preserve"> </v>
      </c>
    </row>
    <row r="3563" spans="1:24" ht="115.2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443"/>
        <v>42221.774999999994</v>
      </c>
      <c r="K3563">
        <v>1437236378</v>
      </c>
      <c r="L3563" s="10">
        <f t="shared" si="444"/>
        <v>42203.680300925931</v>
      </c>
      <c r="M3563" s="11">
        <f t="shared" si="445"/>
        <v>18.094699074063101</v>
      </c>
      <c r="N3563" t="b">
        <v>0</v>
      </c>
      <c r="O3563" s="9">
        <f t="shared" si="446"/>
        <v>1.024</v>
      </c>
      <c r="P3563" s="14">
        <f t="shared" si="447"/>
        <v>47.407407407407405</v>
      </c>
      <c r="Q3563" s="14" t="s">
        <v>8321</v>
      </c>
      <c r="R3563" s="14" t="s">
        <v>8322</v>
      </c>
      <c r="S3563">
        <v>54</v>
      </c>
      <c r="T3563" t="b">
        <v>1</v>
      </c>
      <c r="U3563" t="s">
        <v>8271</v>
      </c>
      <c r="V3563">
        <f t="shared" si="448"/>
        <v>54</v>
      </c>
      <c r="W3563" s="21" t="str">
        <f t="shared" si="449"/>
        <v xml:space="preserve"> </v>
      </c>
      <c r="X3563" s="21" t="str">
        <f t="shared" si="450"/>
        <v xml:space="preserve"> </v>
      </c>
    </row>
    <row r="3564" spans="1:24" ht="43.2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443"/>
        <v>42442.916666666672</v>
      </c>
      <c r="K3564">
        <v>1457115427</v>
      </c>
      <c r="L3564" s="10">
        <f t="shared" si="444"/>
        <v>42433.761886574073</v>
      </c>
      <c r="M3564" s="11">
        <f t="shared" si="445"/>
        <v>9.1547800925982301</v>
      </c>
      <c r="N3564" t="b">
        <v>0</v>
      </c>
      <c r="O3564" s="9">
        <f t="shared" si="446"/>
        <v>1.4888888888888889</v>
      </c>
      <c r="P3564" s="14">
        <f t="shared" si="447"/>
        <v>15.129032258064516</v>
      </c>
      <c r="Q3564" s="14" t="s">
        <v>8321</v>
      </c>
      <c r="R3564" s="14" t="s">
        <v>8322</v>
      </c>
      <c r="S3564">
        <v>31</v>
      </c>
      <c r="T3564" t="b">
        <v>1</v>
      </c>
      <c r="U3564" t="s">
        <v>8271</v>
      </c>
      <c r="V3564">
        <f t="shared" si="448"/>
        <v>31</v>
      </c>
      <c r="W3564" s="21" t="str">
        <f t="shared" si="449"/>
        <v xml:space="preserve"> </v>
      </c>
      <c r="X3564" s="21" t="str">
        <f t="shared" si="450"/>
        <v xml:space="preserve"> </v>
      </c>
    </row>
    <row r="3565" spans="1:24" ht="43.2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443"/>
        <v>42583.791666666672</v>
      </c>
      <c r="K3565">
        <v>1467648456</v>
      </c>
      <c r="L3565" s="10">
        <f t="shared" si="444"/>
        <v>42555.671944444446</v>
      </c>
      <c r="M3565" s="11">
        <f t="shared" si="445"/>
        <v>28.119722222225391</v>
      </c>
      <c r="N3565" t="b">
        <v>0</v>
      </c>
      <c r="O3565" s="9">
        <f t="shared" si="446"/>
        <v>1.0549000000000002</v>
      </c>
      <c r="P3565" s="14">
        <f t="shared" si="447"/>
        <v>21.098000000000003</v>
      </c>
      <c r="Q3565" s="14" t="s">
        <v>8321</v>
      </c>
      <c r="R3565" s="14" t="s">
        <v>8322</v>
      </c>
      <c r="S3565">
        <v>25</v>
      </c>
      <c r="T3565" t="b">
        <v>1</v>
      </c>
      <c r="U3565" t="s">
        <v>8271</v>
      </c>
      <c r="V3565">
        <f t="shared" si="448"/>
        <v>25</v>
      </c>
      <c r="W3565" s="21" t="str">
        <f t="shared" si="449"/>
        <v xml:space="preserve"> </v>
      </c>
      <c r="X3565" s="21" t="str">
        <f t="shared" si="450"/>
        <v xml:space="preserve"> </v>
      </c>
    </row>
    <row r="3566" spans="1:24" ht="28.8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443"/>
        <v>42282.666666666672</v>
      </c>
      <c r="K3566">
        <v>1440082649</v>
      </c>
      <c r="L3566" s="10">
        <f t="shared" si="444"/>
        <v>42236.623252314821</v>
      </c>
      <c r="M3566" s="11">
        <f t="shared" si="445"/>
        <v>46.043414351850515</v>
      </c>
      <c r="N3566" t="b">
        <v>0</v>
      </c>
      <c r="O3566" s="9">
        <f t="shared" si="446"/>
        <v>1.0049999999999999</v>
      </c>
      <c r="P3566" s="14">
        <f t="shared" si="447"/>
        <v>59.117647058823529</v>
      </c>
      <c r="Q3566" s="14" t="s">
        <v>8321</v>
      </c>
      <c r="R3566" s="14" t="s">
        <v>8322</v>
      </c>
      <c r="S3566">
        <v>17</v>
      </c>
      <c r="T3566" t="b">
        <v>1</v>
      </c>
      <c r="U3566" t="s">
        <v>8271</v>
      </c>
      <c r="V3566">
        <f t="shared" si="448"/>
        <v>17</v>
      </c>
      <c r="W3566" s="21" t="str">
        <f t="shared" si="449"/>
        <v xml:space="preserve"> </v>
      </c>
      <c r="X3566" s="21" t="str">
        <f t="shared" si="450"/>
        <v xml:space="preserve"> </v>
      </c>
    </row>
    <row r="3567" spans="1:24" ht="43.2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443"/>
        <v>42004.743148148147</v>
      </c>
      <c r="K3567">
        <v>1417456208</v>
      </c>
      <c r="L3567" s="10">
        <f t="shared" si="444"/>
        <v>41974.743148148147</v>
      </c>
      <c r="M3567" s="11">
        <f t="shared" si="445"/>
        <v>30</v>
      </c>
      <c r="N3567" t="b">
        <v>0</v>
      </c>
      <c r="O3567" s="9">
        <f t="shared" si="446"/>
        <v>1.3055555555555556</v>
      </c>
      <c r="P3567" s="14">
        <f t="shared" si="447"/>
        <v>97.916666666666671</v>
      </c>
      <c r="Q3567" s="14" t="s">
        <v>8321</v>
      </c>
      <c r="R3567" s="14" t="s">
        <v>8322</v>
      </c>
      <c r="S3567">
        <v>12</v>
      </c>
      <c r="T3567" t="b">
        <v>1</v>
      </c>
      <c r="U3567" t="s">
        <v>8271</v>
      </c>
      <c r="V3567">
        <f t="shared" si="448"/>
        <v>12</v>
      </c>
      <c r="W3567" s="21" t="str">
        <f t="shared" si="449"/>
        <v xml:space="preserve"> </v>
      </c>
      <c r="X3567" s="21" t="str">
        <f t="shared" si="450"/>
        <v xml:space="preserve"> </v>
      </c>
    </row>
    <row r="3568" spans="1:24" ht="43.2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443"/>
        <v>42027.507905092592</v>
      </c>
      <c r="K3568">
        <v>1419423083</v>
      </c>
      <c r="L3568" s="10">
        <f t="shared" si="444"/>
        <v>41997.507905092592</v>
      </c>
      <c r="M3568" s="11">
        <f t="shared" si="445"/>
        <v>30</v>
      </c>
      <c r="N3568" t="b">
        <v>0</v>
      </c>
      <c r="O3568" s="9">
        <f t="shared" si="446"/>
        <v>1.0475000000000001</v>
      </c>
      <c r="P3568" s="14">
        <f t="shared" si="447"/>
        <v>55.131578947368418</v>
      </c>
      <c r="Q3568" s="14" t="s">
        <v>8321</v>
      </c>
      <c r="R3568" s="14" t="s">
        <v>8322</v>
      </c>
      <c r="S3568">
        <v>38</v>
      </c>
      <c r="T3568" t="b">
        <v>1</v>
      </c>
      <c r="U3568" t="s">
        <v>8271</v>
      </c>
      <c r="V3568">
        <f t="shared" si="448"/>
        <v>38</v>
      </c>
      <c r="W3568" s="21" t="str">
        <f t="shared" si="449"/>
        <v xml:space="preserve"> </v>
      </c>
      <c r="X3568" s="21" t="str">
        <f t="shared" si="450"/>
        <v xml:space="preserve"> </v>
      </c>
    </row>
    <row r="3569" spans="1:24" ht="43.2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443"/>
        <v>42165.810694444444</v>
      </c>
      <c r="K3569">
        <v>1431372444</v>
      </c>
      <c r="L3569" s="10">
        <f t="shared" si="444"/>
        <v>42135.810694444444</v>
      </c>
      <c r="M3569" s="11">
        <f t="shared" si="445"/>
        <v>30</v>
      </c>
      <c r="N3569" t="b">
        <v>0</v>
      </c>
      <c r="O3569" s="9">
        <f t="shared" si="446"/>
        <v>1.0880000000000001</v>
      </c>
      <c r="P3569" s="14">
        <f t="shared" si="447"/>
        <v>26.536585365853657</v>
      </c>
      <c r="Q3569" s="14" t="s">
        <v>8321</v>
      </c>
      <c r="R3569" s="14" t="s">
        <v>8322</v>
      </c>
      <c r="S3569">
        <v>41</v>
      </c>
      <c r="T3569" t="b">
        <v>1</v>
      </c>
      <c r="U3569" t="s">
        <v>8271</v>
      </c>
      <c r="V3569">
        <f t="shared" si="448"/>
        <v>41</v>
      </c>
      <c r="W3569" s="21" t="str">
        <f t="shared" si="449"/>
        <v xml:space="preserve"> </v>
      </c>
      <c r="X3569" s="21" t="str">
        <f t="shared" si="450"/>
        <v xml:space="preserve"> </v>
      </c>
    </row>
    <row r="3570" spans="1:24" ht="43.2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443"/>
        <v>41899.740671296298</v>
      </c>
      <c r="K3570">
        <v>1408383994</v>
      </c>
      <c r="L3570" s="10">
        <f t="shared" si="444"/>
        <v>41869.740671296298</v>
      </c>
      <c r="M3570" s="11">
        <f t="shared" si="445"/>
        <v>30</v>
      </c>
      <c r="N3570" t="b">
        <v>0</v>
      </c>
      <c r="O3570" s="9">
        <f t="shared" si="446"/>
        <v>1.1100000000000001</v>
      </c>
      <c r="P3570" s="14">
        <f t="shared" si="447"/>
        <v>58.421052631578945</v>
      </c>
      <c r="Q3570" s="14" t="s">
        <v>8321</v>
      </c>
      <c r="R3570" s="14" t="s">
        <v>8322</v>
      </c>
      <c r="S3570">
        <v>19</v>
      </c>
      <c r="T3570" t="b">
        <v>1</v>
      </c>
      <c r="U3570" t="s">
        <v>8271</v>
      </c>
      <c r="V3570">
        <f t="shared" si="448"/>
        <v>19</v>
      </c>
      <c r="W3570" s="21" t="str">
        <f t="shared" si="449"/>
        <v xml:space="preserve"> </v>
      </c>
      <c r="X3570" s="21" t="str">
        <f t="shared" si="450"/>
        <v xml:space="preserve"> </v>
      </c>
    </row>
    <row r="3571" spans="1:24" ht="43.2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443"/>
        <v>42012.688611111109</v>
      </c>
      <c r="K3571">
        <v>1418142696</v>
      </c>
      <c r="L3571" s="10">
        <f t="shared" si="444"/>
        <v>41982.688611111109</v>
      </c>
      <c r="M3571" s="11">
        <f t="shared" si="445"/>
        <v>30</v>
      </c>
      <c r="N3571" t="b">
        <v>0</v>
      </c>
      <c r="O3571" s="9">
        <f t="shared" si="446"/>
        <v>1.0047999999999999</v>
      </c>
      <c r="P3571" s="14">
        <f t="shared" si="447"/>
        <v>122.53658536585365</v>
      </c>
      <c r="Q3571" s="14" t="s">
        <v>8321</v>
      </c>
      <c r="R3571" s="14" t="s">
        <v>8322</v>
      </c>
      <c r="S3571">
        <v>41</v>
      </c>
      <c r="T3571" t="b">
        <v>1</v>
      </c>
      <c r="U3571" t="s">
        <v>8271</v>
      </c>
      <c r="V3571">
        <f t="shared" si="448"/>
        <v>41</v>
      </c>
      <c r="W3571" s="21" t="str">
        <f t="shared" si="449"/>
        <v xml:space="preserve"> </v>
      </c>
      <c r="X3571" s="21" t="str">
        <f t="shared" si="450"/>
        <v xml:space="preserve"> </v>
      </c>
    </row>
    <row r="3572" spans="1:24" ht="43.2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443"/>
        <v>42004.291666666672</v>
      </c>
      <c r="K3572">
        <v>1417593483</v>
      </c>
      <c r="L3572" s="10">
        <f t="shared" si="444"/>
        <v>41976.331979166673</v>
      </c>
      <c r="M3572" s="11">
        <f t="shared" si="445"/>
        <v>27.959687499998836</v>
      </c>
      <c r="N3572" t="b">
        <v>0</v>
      </c>
      <c r="O3572" s="9">
        <f t="shared" si="446"/>
        <v>1.1435</v>
      </c>
      <c r="P3572" s="14">
        <f t="shared" si="447"/>
        <v>87.961538461538467</v>
      </c>
      <c r="Q3572" s="14" t="s">
        <v>8321</v>
      </c>
      <c r="R3572" s="14" t="s">
        <v>8322</v>
      </c>
      <c r="S3572">
        <v>26</v>
      </c>
      <c r="T3572" t="b">
        <v>1</v>
      </c>
      <c r="U3572" t="s">
        <v>8271</v>
      </c>
      <c r="V3572">
        <f t="shared" si="448"/>
        <v>26</v>
      </c>
      <c r="W3572" s="21" t="str">
        <f t="shared" si="449"/>
        <v xml:space="preserve"> </v>
      </c>
      <c r="X3572" s="21" t="str">
        <f t="shared" si="450"/>
        <v xml:space="preserve"> </v>
      </c>
    </row>
    <row r="3573" spans="1:24" ht="43.2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443"/>
        <v>41942.858946759261</v>
      </c>
      <c r="K3573">
        <v>1412109413</v>
      </c>
      <c r="L3573" s="10">
        <f t="shared" si="444"/>
        <v>41912.858946759261</v>
      </c>
      <c r="M3573" s="11">
        <f t="shared" si="445"/>
        <v>30</v>
      </c>
      <c r="N3573" t="b">
        <v>0</v>
      </c>
      <c r="O3573" s="9">
        <f t="shared" si="446"/>
        <v>1.2206666666666666</v>
      </c>
      <c r="P3573" s="14">
        <f t="shared" si="447"/>
        <v>73.239999999999995</v>
      </c>
      <c r="Q3573" s="14" t="s">
        <v>8321</v>
      </c>
      <c r="R3573" s="14" t="s">
        <v>8322</v>
      </c>
      <c r="S3573">
        <v>25</v>
      </c>
      <c r="T3573" t="b">
        <v>1</v>
      </c>
      <c r="U3573" t="s">
        <v>8271</v>
      </c>
      <c r="V3573">
        <f t="shared" si="448"/>
        <v>25</v>
      </c>
      <c r="W3573" s="21" t="str">
        <f t="shared" si="449"/>
        <v xml:space="preserve"> </v>
      </c>
      <c r="X3573" s="21" t="str">
        <f t="shared" si="450"/>
        <v xml:space="preserve"> </v>
      </c>
    </row>
    <row r="3574" spans="1:24" ht="28.8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443"/>
        <v>42176.570393518516</v>
      </c>
      <c r="K3574">
        <v>1432302082</v>
      </c>
      <c r="L3574" s="10">
        <f t="shared" si="444"/>
        <v>42146.570393518516</v>
      </c>
      <c r="M3574" s="11">
        <f t="shared" si="445"/>
        <v>30</v>
      </c>
      <c r="N3574" t="b">
        <v>0</v>
      </c>
      <c r="O3574" s="9">
        <f t="shared" si="446"/>
        <v>1</v>
      </c>
      <c r="P3574" s="14">
        <f t="shared" si="447"/>
        <v>55.555555555555557</v>
      </c>
      <c r="Q3574" s="14" t="s">
        <v>8321</v>
      </c>
      <c r="R3574" s="14" t="s">
        <v>8322</v>
      </c>
      <c r="S3574">
        <v>9</v>
      </c>
      <c r="T3574" t="b">
        <v>1</v>
      </c>
      <c r="U3574" t="s">
        <v>8271</v>
      </c>
      <c r="V3574">
        <f t="shared" si="448"/>
        <v>9</v>
      </c>
      <c r="W3574" s="21" t="str">
        <f t="shared" si="449"/>
        <v xml:space="preserve"> </v>
      </c>
      <c r="X3574" s="21" t="str">
        <f t="shared" si="450"/>
        <v xml:space="preserve"> </v>
      </c>
    </row>
    <row r="3575" spans="1:24" ht="43.2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443"/>
        <v>41951.417199074072</v>
      </c>
      <c r="K3575">
        <v>1412845246</v>
      </c>
      <c r="L3575" s="10">
        <f t="shared" si="444"/>
        <v>41921.375532407408</v>
      </c>
      <c r="M3575" s="11">
        <f t="shared" si="445"/>
        <v>30.041666666664241</v>
      </c>
      <c r="N3575" t="b">
        <v>0</v>
      </c>
      <c r="O3575" s="9">
        <f t="shared" si="446"/>
        <v>1.028</v>
      </c>
      <c r="P3575" s="14">
        <f t="shared" si="447"/>
        <v>39.53846153846154</v>
      </c>
      <c r="Q3575" s="14" t="s">
        <v>8321</v>
      </c>
      <c r="R3575" s="14" t="s">
        <v>8322</v>
      </c>
      <c r="S3575">
        <v>78</v>
      </c>
      <c r="T3575" t="b">
        <v>1</v>
      </c>
      <c r="U3575" t="s">
        <v>8271</v>
      </c>
      <c r="V3575">
        <f t="shared" si="448"/>
        <v>78</v>
      </c>
      <c r="W3575" s="21" t="str">
        <f t="shared" si="449"/>
        <v xml:space="preserve"> </v>
      </c>
      <c r="X3575" s="21" t="str">
        <f t="shared" si="450"/>
        <v xml:space="preserve"> </v>
      </c>
    </row>
    <row r="3576" spans="1:24" ht="43.2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443"/>
        <v>41956.984351851846</v>
      </c>
      <c r="K3576">
        <v>1413326248</v>
      </c>
      <c r="L3576" s="10">
        <f t="shared" si="444"/>
        <v>41926.942685185182</v>
      </c>
      <c r="M3576" s="11">
        <f t="shared" si="445"/>
        <v>30.041666666664241</v>
      </c>
      <c r="N3576" t="b">
        <v>0</v>
      </c>
      <c r="O3576" s="9">
        <f t="shared" si="446"/>
        <v>1.0612068965517241</v>
      </c>
      <c r="P3576" s="14">
        <f t="shared" si="447"/>
        <v>136.77777777777777</v>
      </c>
      <c r="Q3576" s="14" t="s">
        <v>8321</v>
      </c>
      <c r="R3576" s="14" t="s">
        <v>8322</v>
      </c>
      <c r="S3576">
        <v>45</v>
      </c>
      <c r="T3576" t="b">
        <v>1</v>
      </c>
      <c r="U3576" t="s">
        <v>8271</v>
      </c>
      <c r="V3576">
        <f t="shared" si="448"/>
        <v>45</v>
      </c>
      <c r="W3576" s="21" t="str">
        <f t="shared" si="449"/>
        <v xml:space="preserve"> </v>
      </c>
      <c r="X3576" s="21" t="str">
        <f t="shared" si="450"/>
        <v xml:space="preserve"> </v>
      </c>
    </row>
    <row r="3577" spans="1:24" ht="43.2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443"/>
        <v>42593.165972222225</v>
      </c>
      <c r="K3577">
        <v>1468176527</v>
      </c>
      <c r="L3577" s="10">
        <f t="shared" si="444"/>
        <v>42561.783877314811</v>
      </c>
      <c r="M3577" s="11">
        <f t="shared" si="445"/>
        <v>31.382094907414285</v>
      </c>
      <c r="N3577" t="b">
        <v>0</v>
      </c>
      <c r="O3577" s="9">
        <f t="shared" si="446"/>
        <v>1.0133000000000001</v>
      </c>
      <c r="P3577" s="14">
        <f t="shared" si="447"/>
        <v>99.343137254901961</v>
      </c>
      <c r="Q3577" s="14" t="s">
        <v>8321</v>
      </c>
      <c r="R3577" s="14" t="s">
        <v>8322</v>
      </c>
      <c r="S3577">
        <v>102</v>
      </c>
      <c r="T3577" t="b">
        <v>1</v>
      </c>
      <c r="U3577" t="s">
        <v>8271</v>
      </c>
      <c r="V3577">
        <f t="shared" si="448"/>
        <v>102</v>
      </c>
      <c r="W3577" s="21" t="str">
        <f t="shared" si="449"/>
        <v xml:space="preserve"> </v>
      </c>
      <c r="X3577" s="21" t="str">
        <f t="shared" si="450"/>
        <v xml:space="preserve"> </v>
      </c>
    </row>
    <row r="3578" spans="1:24" ht="43.2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443"/>
        <v>42709.590902777782</v>
      </c>
      <c r="K3578">
        <v>1475759454</v>
      </c>
      <c r="L3578" s="10">
        <f t="shared" si="444"/>
        <v>42649.54923611111</v>
      </c>
      <c r="M3578" s="11">
        <f t="shared" si="445"/>
        <v>60.041666666671517</v>
      </c>
      <c r="N3578" t="b">
        <v>0</v>
      </c>
      <c r="O3578" s="9">
        <f t="shared" si="446"/>
        <v>1</v>
      </c>
      <c r="P3578" s="14">
        <f t="shared" si="447"/>
        <v>20</v>
      </c>
      <c r="Q3578" s="14" t="s">
        <v>8321</v>
      </c>
      <c r="R3578" s="14" t="s">
        <v>8322</v>
      </c>
      <c r="S3578">
        <v>5</v>
      </c>
      <c r="T3578" t="b">
        <v>1</v>
      </c>
      <c r="U3578" t="s">
        <v>8271</v>
      </c>
      <c r="V3578">
        <f t="shared" si="448"/>
        <v>5</v>
      </c>
      <c r="W3578" s="21" t="str">
        <f t="shared" si="449"/>
        <v xml:space="preserve"> </v>
      </c>
      <c r="X3578" s="21" t="str">
        <f t="shared" si="450"/>
        <v xml:space="preserve"> </v>
      </c>
    </row>
    <row r="3579" spans="1:24" ht="43.2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443"/>
        <v>42120.26944444445</v>
      </c>
      <c r="K3579">
        <v>1427741583</v>
      </c>
      <c r="L3579" s="10">
        <f t="shared" si="444"/>
        <v>42093.786840277782</v>
      </c>
      <c r="M3579" s="11">
        <f t="shared" si="445"/>
        <v>26.482604166667443</v>
      </c>
      <c r="N3579" t="b">
        <v>0</v>
      </c>
      <c r="O3579" s="9">
        <f t="shared" si="446"/>
        <v>1.3</v>
      </c>
      <c r="P3579" s="14">
        <f t="shared" si="447"/>
        <v>28.888888888888889</v>
      </c>
      <c r="Q3579" s="14" t="s">
        <v>8321</v>
      </c>
      <c r="R3579" s="14" t="s">
        <v>8322</v>
      </c>
      <c r="S3579">
        <v>27</v>
      </c>
      <c r="T3579" t="b">
        <v>1</v>
      </c>
      <c r="U3579" t="s">
        <v>8271</v>
      </c>
      <c r="V3579">
        <f t="shared" si="448"/>
        <v>27</v>
      </c>
      <c r="W3579" s="21" t="str">
        <f t="shared" si="449"/>
        <v xml:space="preserve"> </v>
      </c>
      <c r="X3579" s="21" t="str">
        <f t="shared" si="450"/>
        <v xml:space="preserve"> </v>
      </c>
    </row>
    <row r="3580" spans="1:24" ht="43.2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443"/>
        <v>42490.733530092592</v>
      </c>
      <c r="K3580">
        <v>1459445777</v>
      </c>
      <c r="L3580" s="10">
        <f t="shared" si="444"/>
        <v>42460.733530092592</v>
      </c>
      <c r="M3580" s="11">
        <f t="shared" si="445"/>
        <v>30</v>
      </c>
      <c r="N3580" t="b">
        <v>0</v>
      </c>
      <c r="O3580" s="9">
        <f t="shared" si="446"/>
        <v>1.0001333333333333</v>
      </c>
      <c r="P3580" s="14">
        <f t="shared" si="447"/>
        <v>40.545945945945945</v>
      </c>
      <c r="Q3580" s="14" t="s">
        <v>8321</v>
      </c>
      <c r="R3580" s="14" t="s">
        <v>8322</v>
      </c>
      <c r="S3580">
        <v>37</v>
      </c>
      <c r="T3580" t="b">
        <v>1</v>
      </c>
      <c r="U3580" t="s">
        <v>8271</v>
      </c>
      <c r="V3580">
        <f t="shared" si="448"/>
        <v>37</v>
      </c>
      <c r="W3580" s="21" t="str">
        <f t="shared" si="449"/>
        <v xml:space="preserve"> </v>
      </c>
      <c r="X3580" s="21" t="str">
        <f t="shared" si="450"/>
        <v xml:space="preserve"> </v>
      </c>
    </row>
    <row r="3581" spans="1:24" ht="43.2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443"/>
        <v>42460.720555555556</v>
      </c>
      <c r="K3581">
        <v>1456856256</v>
      </c>
      <c r="L3581" s="10">
        <f t="shared" si="444"/>
        <v>42430.762222222227</v>
      </c>
      <c r="M3581" s="11">
        <f t="shared" si="445"/>
        <v>29.958333333328483</v>
      </c>
      <c r="N3581" t="b">
        <v>0</v>
      </c>
      <c r="O3581" s="9">
        <f t="shared" si="446"/>
        <v>1</v>
      </c>
      <c r="P3581" s="14">
        <f t="shared" si="447"/>
        <v>35.714285714285715</v>
      </c>
      <c r="Q3581" s="14" t="s">
        <v>8321</v>
      </c>
      <c r="R3581" s="14" t="s">
        <v>8322</v>
      </c>
      <c r="S3581">
        <v>14</v>
      </c>
      <c r="T3581" t="b">
        <v>1</v>
      </c>
      <c r="U3581" t="s">
        <v>8271</v>
      </c>
      <c r="V3581">
        <f t="shared" si="448"/>
        <v>14</v>
      </c>
      <c r="W3581" s="21" t="str">
        <f t="shared" si="449"/>
        <v xml:space="preserve"> </v>
      </c>
      <c r="X3581" s="21" t="str">
        <f t="shared" si="450"/>
        <v xml:space="preserve"> </v>
      </c>
    </row>
    <row r="3582" spans="1:24" ht="43.2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443"/>
        <v>42064.207638888889</v>
      </c>
      <c r="K3582">
        <v>1421900022</v>
      </c>
      <c r="L3582" s="10">
        <f t="shared" si="444"/>
        <v>42026.176180555558</v>
      </c>
      <c r="M3582" s="11">
        <f t="shared" si="445"/>
        <v>38.031458333331102</v>
      </c>
      <c r="N3582" t="b">
        <v>0</v>
      </c>
      <c r="O3582" s="9">
        <f t="shared" si="446"/>
        <v>1.1388888888888888</v>
      </c>
      <c r="P3582" s="14">
        <f t="shared" si="447"/>
        <v>37.962962962962962</v>
      </c>
      <c r="Q3582" s="14" t="s">
        <v>8321</v>
      </c>
      <c r="R3582" s="14" t="s">
        <v>8322</v>
      </c>
      <c r="S3582">
        <v>27</v>
      </c>
      <c r="T3582" t="b">
        <v>1</v>
      </c>
      <c r="U3582" t="s">
        <v>8271</v>
      </c>
      <c r="V3582">
        <f t="shared" si="448"/>
        <v>27</v>
      </c>
      <c r="W3582" s="21" t="str">
        <f t="shared" si="449"/>
        <v xml:space="preserve"> </v>
      </c>
      <c r="X3582" s="21" t="str">
        <f t="shared" si="450"/>
        <v xml:space="preserve"> </v>
      </c>
    </row>
    <row r="3583" spans="1:24" ht="43.2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443"/>
        <v>41850.471180555556</v>
      </c>
      <c r="K3583">
        <v>1405509510</v>
      </c>
      <c r="L3583" s="10">
        <f t="shared" si="444"/>
        <v>41836.471180555556</v>
      </c>
      <c r="M3583" s="11">
        <f t="shared" si="445"/>
        <v>14</v>
      </c>
      <c r="N3583" t="b">
        <v>0</v>
      </c>
      <c r="O3583" s="9">
        <f t="shared" si="446"/>
        <v>1</v>
      </c>
      <c r="P3583" s="14">
        <f t="shared" si="447"/>
        <v>33.333333333333336</v>
      </c>
      <c r="Q3583" s="14" t="s">
        <v>8321</v>
      </c>
      <c r="R3583" s="14" t="s">
        <v>8322</v>
      </c>
      <c r="S3583">
        <v>45</v>
      </c>
      <c r="T3583" t="b">
        <v>1</v>
      </c>
      <c r="U3583" t="s">
        <v>8271</v>
      </c>
      <c r="V3583">
        <f t="shared" si="448"/>
        <v>45</v>
      </c>
      <c r="W3583" s="21" t="str">
        <f t="shared" si="449"/>
        <v xml:space="preserve"> </v>
      </c>
      <c r="X3583" s="21" t="str">
        <f t="shared" si="450"/>
        <v xml:space="preserve"> </v>
      </c>
    </row>
    <row r="3584" spans="1:24" ht="43.2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443"/>
        <v>42465.095856481479</v>
      </c>
      <c r="K3584">
        <v>1458613082</v>
      </c>
      <c r="L3584" s="10">
        <f t="shared" si="444"/>
        <v>42451.095856481479</v>
      </c>
      <c r="M3584" s="11">
        <f t="shared" si="445"/>
        <v>14</v>
      </c>
      <c r="N3584" t="b">
        <v>0</v>
      </c>
      <c r="O3584" s="9">
        <f t="shared" si="446"/>
        <v>2.87</v>
      </c>
      <c r="P3584" s="14">
        <f t="shared" si="447"/>
        <v>58.571428571428569</v>
      </c>
      <c r="Q3584" s="14" t="s">
        <v>8321</v>
      </c>
      <c r="R3584" s="14" t="s">
        <v>8322</v>
      </c>
      <c r="S3584">
        <v>49</v>
      </c>
      <c r="T3584" t="b">
        <v>1</v>
      </c>
      <c r="U3584" t="s">
        <v>8271</v>
      </c>
      <c r="V3584">
        <f t="shared" si="448"/>
        <v>49</v>
      </c>
      <c r="W3584" s="21" t="str">
        <f t="shared" si="449"/>
        <v xml:space="preserve"> </v>
      </c>
      <c r="X3584" s="21" t="str">
        <f t="shared" si="450"/>
        <v xml:space="preserve"> </v>
      </c>
    </row>
    <row r="3585" spans="1:24" ht="43.2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443"/>
        <v>42478.384317129632</v>
      </c>
      <c r="K3585">
        <v>1455790405</v>
      </c>
      <c r="L3585" s="10">
        <f t="shared" si="444"/>
        <v>42418.425983796296</v>
      </c>
      <c r="M3585" s="11">
        <f t="shared" si="445"/>
        <v>59.958333333335759</v>
      </c>
      <c r="N3585" t="b">
        <v>0</v>
      </c>
      <c r="O3585" s="9">
        <f t="shared" si="446"/>
        <v>1.085</v>
      </c>
      <c r="P3585" s="14">
        <f t="shared" si="447"/>
        <v>135.625</v>
      </c>
      <c r="Q3585" s="14" t="s">
        <v>8321</v>
      </c>
      <c r="R3585" s="14" t="s">
        <v>8322</v>
      </c>
      <c r="S3585">
        <v>24</v>
      </c>
      <c r="T3585" t="b">
        <v>1</v>
      </c>
      <c r="U3585" t="s">
        <v>8271</v>
      </c>
      <c r="V3585">
        <f t="shared" si="448"/>
        <v>24</v>
      </c>
      <c r="W3585" s="21" t="str">
        <f t="shared" si="449"/>
        <v xml:space="preserve"> </v>
      </c>
      <c r="X3585" s="21" t="str">
        <f t="shared" si="450"/>
        <v xml:space="preserve"> </v>
      </c>
    </row>
    <row r="3586" spans="1:24" ht="86.4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ref="J3586:J3649" si="451">(((I3586/60)/60)/24)+DATE(1970,1,1)</f>
        <v>42198.316481481481</v>
      </c>
      <c r="K3586">
        <v>1434180944</v>
      </c>
      <c r="L3586" s="10">
        <f t="shared" ref="L3586:L3649" si="452">(((K3586/60)/60)/24)+DATE(1970,1,1)</f>
        <v>42168.316481481481</v>
      </c>
      <c r="M3586" s="11">
        <f t="shared" ref="M3586:M3649" si="453">J3586-L3586</f>
        <v>30</v>
      </c>
      <c r="N3586" t="b">
        <v>0</v>
      </c>
      <c r="O3586" s="9">
        <f t="shared" ref="O3586:O3649" si="454">E3586/D3586</f>
        <v>1.155</v>
      </c>
      <c r="P3586" s="14">
        <f t="shared" ref="P3586:P3649" si="455">IF(E3586&gt;0,(E3586/S3586),0)</f>
        <v>30.9375</v>
      </c>
      <c r="Q3586" s="14" t="s">
        <v>8321</v>
      </c>
      <c r="R3586" s="14" t="s">
        <v>8322</v>
      </c>
      <c r="S3586">
        <v>112</v>
      </c>
      <c r="T3586" t="b">
        <v>1</v>
      </c>
      <c r="U3586" t="s">
        <v>8271</v>
      </c>
      <c r="V3586">
        <f t="shared" si="448"/>
        <v>112</v>
      </c>
      <c r="W3586" s="21" t="str">
        <f t="shared" si="449"/>
        <v xml:space="preserve"> </v>
      </c>
      <c r="X3586" s="21" t="str">
        <f t="shared" si="450"/>
        <v xml:space="preserve"> </v>
      </c>
    </row>
    <row r="3587" spans="1:24" ht="43.2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si="451"/>
        <v>41994.716319444444</v>
      </c>
      <c r="K3587">
        <v>1416589890</v>
      </c>
      <c r="L3587" s="10">
        <f t="shared" si="452"/>
        <v>41964.716319444444</v>
      </c>
      <c r="M3587" s="11">
        <f t="shared" si="453"/>
        <v>30</v>
      </c>
      <c r="N3587" t="b">
        <v>0</v>
      </c>
      <c r="O3587" s="9">
        <f t="shared" si="454"/>
        <v>1.1911764705882353</v>
      </c>
      <c r="P3587" s="14">
        <f t="shared" si="455"/>
        <v>176.08695652173913</v>
      </c>
      <c r="Q3587" s="14" t="s">
        <v>8321</v>
      </c>
      <c r="R3587" s="14" t="s">
        <v>8322</v>
      </c>
      <c r="S3587">
        <v>23</v>
      </c>
      <c r="T3587" t="b">
        <v>1</v>
      </c>
      <c r="U3587" t="s">
        <v>8271</v>
      </c>
      <c r="V3587">
        <f t="shared" ref="V3587:V3650" si="456">IF(F3587 = "successful",S3587," ")</f>
        <v>23</v>
      </c>
      <c r="W3587" s="21" t="str">
        <f t="shared" ref="W3587:W3650" si="457">IF(F3587 = "failed",S3587," ")</f>
        <v xml:space="preserve"> </v>
      </c>
      <c r="X3587" s="21" t="str">
        <f t="shared" ref="X3587:X3650" si="458">IF(F3587 = "canceled",S3587," ")</f>
        <v xml:space="preserve"> </v>
      </c>
    </row>
    <row r="3588" spans="1:24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451"/>
        <v>42636.697569444441</v>
      </c>
      <c r="K3588">
        <v>1469465070</v>
      </c>
      <c r="L3588" s="10">
        <f t="shared" si="452"/>
        <v>42576.697569444441</v>
      </c>
      <c r="M3588" s="11">
        <f t="shared" si="453"/>
        <v>60</v>
      </c>
      <c r="N3588" t="b">
        <v>0</v>
      </c>
      <c r="O3588" s="9">
        <f t="shared" si="454"/>
        <v>1.0942666666666667</v>
      </c>
      <c r="P3588" s="14">
        <f t="shared" si="455"/>
        <v>151.9814814814815</v>
      </c>
      <c r="Q3588" s="14" t="s">
        <v>8321</v>
      </c>
      <c r="R3588" s="14" t="s">
        <v>8322</v>
      </c>
      <c r="S3588">
        <v>54</v>
      </c>
      <c r="T3588" t="b">
        <v>1</v>
      </c>
      <c r="U3588" t="s">
        <v>8271</v>
      </c>
      <c r="V3588">
        <f t="shared" si="456"/>
        <v>54</v>
      </c>
      <c r="W3588" s="21" t="str">
        <f t="shared" si="457"/>
        <v xml:space="preserve"> </v>
      </c>
      <c r="X3588" s="21" t="str">
        <f t="shared" si="458"/>
        <v xml:space="preserve"> </v>
      </c>
    </row>
    <row r="3589" spans="1:24" ht="43.2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451"/>
        <v>42548.791666666672</v>
      </c>
      <c r="K3589">
        <v>1463144254</v>
      </c>
      <c r="L3589" s="10">
        <f t="shared" si="452"/>
        <v>42503.539976851855</v>
      </c>
      <c r="M3589" s="11">
        <f t="shared" si="453"/>
        <v>45.251689814816928</v>
      </c>
      <c r="N3589" t="b">
        <v>0</v>
      </c>
      <c r="O3589" s="9">
        <f t="shared" si="454"/>
        <v>1.266</v>
      </c>
      <c r="P3589" s="14">
        <f t="shared" si="455"/>
        <v>22.607142857142858</v>
      </c>
      <c r="Q3589" s="14" t="s">
        <v>8321</v>
      </c>
      <c r="R3589" s="14" t="s">
        <v>8322</v>
      </c>
      <c r="S3589">
        <v>28</v>
      </c>
      <c r="T3589" t="b">
        <v>1</v>
      </c>
      <c r="U3589" t="s">
        <v>8271</v>
      </c>
      <c r="V3589">
        <f t="shared" si="456"/>
        <v>28</v>
      </c>
      <c r="W3589" s="21" t="str">
        <f t="shared" si="457"/>
        <v xml:space="preserve"> </v>
      </c>
      <c r="X3589" s="21" t="str">
        <f t="shared" si="458"/>
        <v xml:space="preserve"> </v>
      </c>
    </row>
    <row r="3590" spans="1:24" ht="43.2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451"/>
        <v>42123.958333333328</v>
      </c>
      <c r="K3590">
        <v>1428436410</v>
      </c>
      <c r="L3590" s="10">
        <f t="shared" si="452"/>
        <v>42101.828819444447</v>
      </c>
      <c r="M3590" s="11">
        <f t="shared" si="453"/>
        <v>22.129513888881775</v>
      </c>
      <c r="N3590" t="b">
        <v>0</v>
      </c>
      <c r="O3590" s="9">
        <f t="shared" si="454"/>
        <v>1.0049999999999999</v>
      </c>
      <c r="P3590" s="14">
        <f t="shared" si="455"/>
        <v>18.272727272727273</v>
      </c>
      <c r="Q3590" s="14" t="s">
        <v>8321</v>
      </c>
      <c r="R3590" s="14" t="s">
        <v>8322</v>
      </c>
      <c r="S3590">
        <v>11</v>
      </c>
      <c r="T3590" t="b">
        <v>1</v>
      </c>
      <c r="U3590" t="s">
        <v>8271</v>
      </c>
      <c r="V3590">
        <f t="shared" si="456"/>
        <v>11</v>
      </c>
      <c r="W3590" s="21" t="str">
        <f t="shared" si="457"/>
        <v xml:space="preserve"> </v>
      </c>
      <c r="X3590" s="21" t="str">
        <f t="shared" si="458"/>
        <v xml:space="preserve"> </v>
      </c>
    </row>
    <row r="3591" spans="1:24" ht="43.2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451"/>
        <v>42150.647534722222</v>
      </c>
      <c r="K3591">
        <v>1430494347</v>
      </c>
      <c r="L3591" s="10">
        <f t="shared" si="452"/>
        <v>42125.647534722222</v>
      </c>
      <c r="M3591" s="11">
        <f t="shared" si="453"/>
        <v>25</v>
      </c>
      <c r="N3591" t="b">
        <v>0</v>
      </c>
      <c r="O3591" s="9">
        <f t="shared" si="454"/>
        <v>1.2749999999999999</v>
      </c>
      <c r="P3591" s="14">
        <f t="shared" si="455"/>
        <v>82.258064516129039</v>
      </c>
      <c r="Q3591" s="14" t="s">
        <v>8321</v>
      </c>
      <c r="R3591" s="14" t="s">
        <v>8322</v>
      </c>
      <c r="S3591">
        <v>62</v>
      </c>
      <c r="T3591" t="b">
        <v>1</v>
      </c>
      <c r="U3591" t="s">
        <v>8271</v>
      </c>
      <c r="V3591">
        <f t="shared" si="456"/>
        <v>62</v>
      </c>
      <c r="W3591" s="21" t="str">
        <f t="shared" si="457"/>
        <v xml:space="preserve"> </v>
      </c>
      <c r="X3591" s="21" t="str">
        <f t="shared" si="458"/>
        <v xml:space="preserve"> </v>
      </c>
    </row>
    <row r="3592" spans="1:24" ht="43.2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451"/>
        <v>41932.333726851852</v>
      </c>
      <c r="K3592">
        <v>1411200034</v>
      </c>
      <c r="L3592" s="10">
        <f t="shared" si="452"/>
        <v>41902.333726851852</v>
      </c>
      <c r="M3592" s="11">
        <f t="shared" si="453"/>
        <v>30</v>
      </c>
      <c r="N3592" t="b">
        <v>0</v>
      </c>
      <c r="O3592" s="9">
        <f t="shared" si="454"/>
        <v>1.0005999999999999</v>
      </c>
      <c r="P3592" s="14">
        <f t="shared" si="455"/>
        <v>68.534246575342465</v>
      </c>
      <c r="Q3592" s="14" t="s">
        <v>8321</v>
      </c>
      <c r="R3592" s="14" t="s">
        <v>8322</v>
      </c>
      <c r="S3592">
        <v>73</v>
      </c>
      <c r="T3592" t="b">
        <v>1</v>
      </c>
      <c r="U3592" t="s">
        <v>8271</v>
      </c>
      <c r="V3592">
        <f t="shared" si="456"/>
        <v>73</v>
      </c>
      <c r="W3592" s="21" t="str">
        <f t="shared" si="457"/>
        <v xml:space="preserve"> </v>
      </c>
      <c r="X3592" s="21" t="str">
        <f t="shared" si="458"/>
        <v xml:space="preserve"> </v>
      </c>
    </row>
    <row r="3593" spans="1:24" ht="43.2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451"/>
        <v>42028.207638888889</v>
      </c>
      <c r="K3593">
        <v>1419979544</v>
      </c>
      <c r="L3593" s="10">
        <f t="shared" si="452"/>
        <v>42003.948425925926</v>
      </c>
      <c r="M3593" s="11">
        <f t="shared" si="453"/>
        <v>24.25921296296292</v>
      </c>
      <c r="N3593" t="b">
        <v>0</v>
      </c>
      <c r="O3593" s="9">
        <f t="shared" si="454"/>
        <v>1.75</v>
      </c>
      <c r="P3593" s="14">
        <f t="shared" si="455"/>
        <v>68.055555555555557</v>
      </c>
      <c r="Q3593" s="14" t="s">
        <v>8321</v>
      </c>
      <c r="R3593" s="14" t="s">
        <v>8322</v>
      </c>
      <c r="S3593">
        <v>18</v>
      </c>
      <c r="T3593" t="b">
        <v>1</v>
      </c>
      <c r="U3593" t="s">
        <v>8271</v>
      </c>
      <c r="V3593">
        <f t="shared" si="456"/>
        <v>18</v>
      </c>
      <c r="W3593" s="21" t="str">
        <f t="shared" si="457"/>
        <v xml:space="preserve"> </v>
      </c>
      <c r="X3593" s="21" t="str">
        <f t="shared" si="458"/>
        <v xml:space="preserve"> </v>
      </c>
    </row>
    <row r="3594" spans="1:24" ht="43.2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451"/>
        <v>42046.207638888889</v>
      </c>
      <c r="K3594">
        <v>1418673307</v>
      </c>
      <c r="L3594" s="10">
        <f t="shared" si="452"/>
        <v>41988.829942129625</v>
      </c>
      <c r="M3594" s="11">
        <f t="shared" si="453"/>
        <v>57.377696759263927</v>
      </c>
      <c r="N3594" t="b">
        <v>0</v>
      </c>
      <c r="O3594" s="9">
        <f t="shared" si="454"/>
        <v>1.2725</v>
      </c>
      <c r="P3594" s="14">
        <f t="shared" si="455"/>
        <v>72.714285714285708</v>
      </c>
      <c r="Q3594" s="14" t="s">
        <v>8321</v>
      </c>
      <c r="R3594" s="14" t="s">
        <v>8322</v>
      </c>
      <c r="S3594">
        <v>35</v>
      </c>
      <c r="T3594" t="b">
        <v>1</v>
      </c>
      <c r="U3594" t="s">
        <v>8271</v>
      </c>
      <c r="V3594">
        <f t="shared" si="456"/>
        <v>35</v>
      </c>
      <c r="W3594" s="21" t="str">
        <f t="shared" si="457"/>
        <v xml:space="preserve"> </v>
      </c>
      <c r="X3594" s="21" t="str">
        <f t="shared" si="458"/>
        <v xml:space="preserve"> </v>
      </c>
    </row>
    <row r="3595" spans="1:24" ht="43.2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451"/>
        <v>42009.851388888885</v>
      </c>
      <c r="K3595">
        <v>1417469639</v>
      </c>
      <c r="L3595" s="10">
        <f t="shared" si="452"/>
        <v>41974.898599537039</v>
      </c>
      <c r="M3595" s="11">
        <f t="shared" si="453"/>
        <v>34.95278935184615</v>
      </c>
      <c r="N3595" t="b">
        <v>0</v>
      </c>
      <c r="O3595" s="9">
        <f t="shared" si="454"/>
        <v>1.1063333333333334</v>
      </c>
      <c r="P3595" s="14">
        <f t="shared" si="455"/>
        <v>77.186046511627907</v>
      </c>
      <c r="Q3595" s="14" t="s">
        <v>8321</v>
      </c>
      <c r="R3595" s="14" t="s">
        <v>8322</v>
      </c>
      <c r="S3595">
        <v>43</v>
      </c>
      <c r="T3595" t="b">
        <v>1</v>
      </c>
      <c r="U3595" t="s">
        <v>8271</v>
      </c>
      <c r="V3595">
        <f t="shared" si="456"/>
        <v>43</v>
      </c>
      <c r="W3595" s="21" t="str">
        <f t="shared" si="457"/>
        <v xml:space="preserve"> </v>
      </c>
      <c r="X3595" s="21" t="str">
        <f t="shared" si="458"/>
        <v xml:space="preserve"> </v>
      </c>
    </row>
    <row r="3596" spans="1:24" ht="43.2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451"/>
        <v>42617.066921296297</v>
      </c>
      <c r="K3596">
        <v>1470792982</v>
      </c>
      <c r="L3596" s="10">
        <f t="shared" si="452"/>
        <v>42592.066921296297</v>
      </c>
      <c r="M3596" s="11">
        <f t="shared" si="453"/>
        <v>25</v>
      </c>
      <c r="N3596" t="b">
        <v>0</v>
      </c>
      <c r="O3596" s="9">
        <f t="shared" si="454"/>
        <v>1.2593749999999999</v>
      </c>
      <c r="P3596" s="14">
        <f t="shared" si="455"/>
        <v>55.972222222222221</v>
      </c>
      <c r="Q3596" s="14" t="s">
        <v>8321</v>
      </c>
      <c r="R3596" s="14" t="s">
        <v>8322</v>
      </c>
      <c r="S3596">
        <v>36</v>
      </c>
      <c r="T3596" t="b">
        <v>1</v>
      </c>
      <c r="U3596" t="s">
        <v>8271</v>
      </c>
      <c r="V3596">
        <f t="shared" si="456"/>
        <v>36</v>
      </c>
      <c r="W3596" s="21" t="str">
        <f t="shared" si="457"/>
        <v xml:space="preserve"> </v>
      </c>
      <c r="X3596" s="21" t="str">
        <f t="shared" si="458"/>
        <v xml:space="preserve"> </v>
      </c>
    </row>
    <row r="3597" spans="1:24" ht="28.8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451"/>
        <v>42076.290972222225</v>
      </c>
      <c r="K3597">
        <v>1423959123</v>
      </c>
      <c r="L3597" s="10">
        <f t="shared" si="452"/>
        <v>42050.008368055554</v>
      </c>
      <c r="M3597" s="11">
        <f t="shared" si="453"/>
        <v>26.282604166670353</v>
      </c>
      <c r="N3597" t="b">
        <v>0</v>
      </c>
      <c r="O3597" s="9">
        <f t="shared" si="454"/>
        <v>1.1850000000000001</v>
      </c>
      <c r="P3597" s="14">
        <f t="shared" si="455"/>
        <v>49.693548387096776</v>
      </c>
      <c r="Q3597" s="14" t="s">
        <v>8321</v>
      </c>
      <c r="R3597" s="14" t="s">
        <v>8322</v>
      </c>
      <c r="S3597">
        <v>62</v>
      </c>
      <c r="T3597" t="b">
        <v>1</v>
      </c>
      <c r="U3597" t="s">
        <v>8271</v>
      </c>
      <c r="V3597">
        <f t="shared" si="456"/>
        <v>62</v>
      </c>
      <c r="W3597" s="21" t="str">
        <f t="shared" si="457"/>
        <v xml:space="preserve"> </v>
      </c>
      <c r="X3597" s="21" t="str">
        <f t="shared" si="458"/>
        <v xml:space="preserve"> </v>
      </c>
    </row>
    <row r="3598" spans="1:24" ht="43.2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451"/>
        <v>41877.715069444443</v>
      </c>
      <c r="K3598">
        <v>1407258582</v>
      </c>
      <c r="L3598" s="10">
        <f t="shared" si="452"/>
        <v>41856.715069444443</v>
      </c>
      <c r="M3598" s="11">
        <f t="shared" si="453"/>
        <v>21</v>
      </c>
      <c r="N3598" t="b">
        <v>0</v>
      </c>
      <c r="O3598" s="9">
        <f t="shared" si="454"/>
        <v>1.0772727272727274</v>
      </c>
      <c r="P3598" s="14">
        <f t="shared" si="455"/>
        <v>79</v>
      </c>
      <c r="Q3598" s="14" t="s">
        <v>8321</v>
      </c>
      <c r="R3598" s="14" t="s">
        <v>8322</v>
      </c>
      <c r="S3598">
        <v>15</v>
      </c>
      <c r="T3598" t="b">
        <v>1</v>
      </c>
      <c r="U3598" t="s">
        <v>8271</v>
      </c>
      <c r="V3598">
        <f t="shared" si="456"/>
        <v>15</v>
      </c>
      <c r="W3598" s="21" t="str">
        <f t="shared" si="457"/>
        <v xml:space="preserve"> </v>
      </c>
      <c r="X3598" s="21" t="str">
        <f t="shared" si="458"/>
        <v xml:space="preserve"> </v>
      </c>
    </row>
    <row r="3599" spans="1:24" ht="28.8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451"/>
        <v>42432.249305555553</v>
      </c>
      <c r="K3599">
        <v>1455717790</v>
      </c>
      <c r="L3599" s="10">
        <f t="shared" si="452"/>
        <v>42417.585532407407</v>
      </c>
      <c r="M3599" s="11">
        <f t="shared" si="453"/>
        <v>14.663773148145992</v>
      </c>
      <c r="N3599" t="b">
        <v>0</v>
      </c>
      <c r="O3599" s="9">
        <f t="shared" si="454"/>
        <v>1.026</v>
      </c>
      <c r="P3599" s="14">
        <f t="shared" si="455"/>
        <v>77.727272727272734</v>
      </c>
      <c r="Q3599" s="14" t="s">
        <v>8321</v>
      </c>
      <c r="R3599" s="14" t="s">
        <v>8322</v>
      </c>
      <c r="S3599">
        <v>33</v>
      </c>
      <c r="T3599" t="b">
        <v>1</v>
      </c>
      <c r="U3599" t="s">
        <v>8271</v>
      </c>
      <c r="V3599">
        <f t="shared" si="456"/>
        <v>33</v>
      </c>
      <c r="W3599" s="21" t="str">
        <f t="shared" si="457"/>
        <v xml:space="preserve"> </v>
      </c>
      <c r="X3599" s="21" t="str">
        <f t="shared" si="458"/>
        <v xml:space="preserve"> </v>
      </c>
    </row>
    <row r="3600" spans="1:24" ht="43.2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451"/>
        <v>41885.207638888889</v>
      </c>
      <c r="K3600">
        <v>1408129822</v>
      </c>
      <c r="L3600" s="10">
        <f t="shared" si="452"/>
        <v>41866.79886574074</v>
      </c>
      <c r="M3600" s="11">
        <f t="shared" si="453"/>
        <v>18.408773148148612</v>
      </c>
      <c r="N3600" t="b">
        <v>0</v>
      </c>
      <c r="O3600" s="9">
        <f t="shared" si="454"/>
        <v>1.101</v>
      </c>
      <c r="P3600" s="14">
        <f t="shared" si="455"/>
        <v>40.777777777777779</v>
      </c>
      <c r="Q3600" s="14" t="s">
        <v>8321</v>
      </c>
      <c r="R3600" s="14" t="s">
        <v>8322</v>
      </c>
      <c r="S3600">
        <v>27</v>
      </c>
      <c r="T3600" t="b">
        <v>1</v>
      </c>
      <c r="U3600" t="s">
        <v>8271</v>
      </c>
      <c r="V3600">
        <f t="shared" si="456"/>
        <v>27</v>
      </c>
      <c r="W3600" s="21" t="str">
        <f t="shared" si="457"/>
        <v xml:space="preserve"> </v>
      </c>
      <c r="X3600" s="21" t="str">
        <f t="shared" si="458"/>
        <v xml:space="preserve"> </v>
      </c>
    </row>
    <row r="3601" spans="1:24" ht="43.2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451"/>
        <v>42246</v>
      </c>
      <c r="K3601">
        <v>1438715077</v>
      </c>
      <c r="L3601" s="10">
        <f t="shared" si="452"/>
        <v>42220.79487268519</v>
      </c>
      <c r="M3601" s="11">
        <f t="shared" si="453"/>
        <v>25.205127314809943</v>
      </c>
      <c r="N3601" t="b">
        <v>0</v>
      </c>
      <c r="O3601" s="9">
        <f t="shared" si="454"/>
        <v>2.02</v>
      </c>
      <c r="P3601" s="14">
        <f t="shared" si="455"/>
        <v>59.411764705882355</v>
      </c>
      <c r="Q3601" s="14" t="s">
        <v>8321</v>
      </c>
      <c r="R3601" s="14" t="s">
        <v>8322</v>
      </c>
      <c r="S3601">
        <v>17</v>
      </c>
      <c r="T3601" t="b">
        <v>1</v>
      </c>
      <c r="U3601" t="s">
        <v>8271</v>
      </c>
      <c r="V3601">
        <f t="shared" si="456"/>
        <v>17</v>
      </c>
      <c r="W3601" s="21" t="str">
        <f t="shared" si="457"/>
        <v xml:space="preserve"> </v>
      </c>
      <c r="X3601" s="21" t="str">
        <f t="shared" si="458"/>
        <v xml:space="preserve"> </v>
      </c>
    </row>
    <row r="3602" spans="1:24" ht="28.8" x14ac:dyDescent="0.3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451"/>
        <v>42656.849120370374</v>
      </c>
      <c r="K3602">
        <v>1473970964</v>
      </c>
      <c r="L3602" s="10">
        <f t="shared" si="452"/>
        <v>42628.849120370374</v>
      </c>
      <c r="M3602" s="11">
        <f t="shared" si="453"/>
        <v>28</v>
      </c>
      <c r="N3602" t="b">
        <v>0</v>
      </c>
      <c r="O3602" s="9">
        <f t="shared" si="454"/>
        <v>1.3</v>
      </c>
      <c r="P3602" s="14">
        <f t="shared" si="455"/>
        <v>3.25</v>
      </c>
      <c r="Q3602" s="14" t="s">
        <v>8321</v>
      </c>
      <c r="R3602" s="14" t="s">
        <v>8322</v>
      </c>
      <c r="S3602">
        <v>4</v>
      </c>
      <c r="T3602" t="b">
        <v>1</v>
      </c>
      <c r="U3602" t="s">
        <v>8271</v>
      </c>
      <c r="V3602">
        <f t="shared" si="456"/>
        <v>4</v>
      </c>
      <c r="W3602" s="21" t="str">
        <f t="shared" si="457"/>
        <v xml:space="preserve"> </v>
      </c>
      <c r="X3602" s="21" t="str">
        <f t="shared" si="458"/>
        <v xml:space="preserve"> </v>
      </c>
    </row>
    <row r="3603" spans="1:24" ht="43.2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451"/>
        <v>42020.99863425926</v>
      </c>
      <c r="K3603">
        <v>1418860682</v>
      </c>
      <c r="L3603" s="10">
        <f t="shared" si="452"/>
        <v>41990.99863425926</v>
      </c>
      <c r="M3603" s="11">
        <f t="shared" si="453"/>
        <v>30</v>
      </c>
      <c r="N3603" t="b">
        <v>0</v>
      </c>
      <c r="O3603" s="9">
        <f t="shared" si="454"/>
        <v>1.0435000000000001</v>
      </c>
      <c r="P3603" s="14">
        <f t="shared" si="455"/>
        <v>39.377358490566039</v>
      </c>
      <c r="Q3603" s="14" t="s">
        <v>8321</v>
      </c>
      <c r="R3603" s="14" t="s">
        <v>8322</v>
      </c>
      <c r="S3603">
        <v>53</v>
      </c>
      <c r="T3603" t="b">
        <v>1</v>
      </c>
      <c r="U3603" t="s">
        <v>8271</v>
      </c>
      <c r="V3603">
        <f t="shared" si="456"/>
        <v>53</v>
      </c>
      <c r="W3603" s="21" t="str">
        <f t="shared" si="457"/>
        <v xml:space="preserve"> </v>
      </c>
      <c r="X3603" s="21" t="str">
        <f t="shared" si="458"/>
        <v xml:space="preserve"> </v>
      </c>
    </row>
    <row r="3604" spans="1:24" ht="57.6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451"/>
        <v>42507.894432870366</v>
      </c>
      <c r="K3604">
        <v>1458336479</v>
      </c>
      <c r="L3604" s="10">
        <f t="shared" si="452"/>
        <v>42447.894432870366</v>
      </c>
      <c r="M3604" s="11">
        <f t="shared" si="453"/>
        <v>60</v>
      </c>
      <c r="N3604" t="b">
        <v>0</v>
      </c>
      <c r="O3604" s="9">
        <f t="shared" si="454"/>
        <v>1.0004999999999999</v>
      </c>
      <c r="P3604" s="14">
        <f t="shared" si="455"/>
        <v>81.673469387755105</v>
      </c>
      <c r="Q3604" s="14" t="s">
        <v>8321</v>
      </c>
      <c r="R3604" s="14" t="s">
        <v>8322</v>
      </c>
      <c r="S3604">
        <v>49</v>
      </c>
      <c r="T3604" t="b">
        <v>1</v>
      </c>
      <c r="U3604" t="s">
        <v>8271</v>
      </c>
      <c r="V3604">
        <f t="shared" si="456"/>
        <v>49</v>
      </c>
      <c r="W3604" s="21" t="str">
        <f t="shared" si="457"/>
        <v xml:space="preserve"> </v>
      </c>
      <c r="X3604" s="21" t="str">
        <f t="shared" si="458"/>
        <v xml:space="preserve"> </v>
      </c>
    </row>
    <row r="3605" spans="1:24" ht="43.2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451"/>
        <v>42313.906018518523</v>
      </c>
      <c r="K3605">
        <v>1444164280</v>
      </c>
      <c r="L3605" s="10">
        <f t="shared" si="452"/>
        <v>42283.864351851851</v>
      </c>
      <c r="M3605" s="11">
        <f t="shared" si="453"/>
        <v>30.041666666671517</v>
      </c>
      <c r="N3605" t="b">
        <v>0</v>
      </c>
      <c r="O3605" s="9">
        <f t="shared" si="454"/>
        <v>1.7066666666666668</v>
      </c>
      <c r="P3605" s="14">
        <f t="shared" si="455"/>
        <v>44.912280701754383</v>
      </c>
      <c r="Q3605" s="14" t="s">
        <v>8321</v>
      </c>
      <c r="R3605" s="14" t="s">
        <v>8322</v>
      </c>
      <c r="S3605">
        <v>57</v>
      </c>
      <c r="T3605" t="b">
        <v>1</v>
      </c>
      <c r="U3605" t="s">
        <v>8271</v>
      </c>
      <c r="V3605">
        <f t="shared" si="456"/>
        <v>57</v>
      </c>
      <c r="W3605" s="21" t="str">
        <f t="shared" si="457"/>
        <v xml:space="preserve"> </v>
      </c>
      <c r="X3605" s="21" t="str">
        <f t="shared" si="458"/>
        <v xml:space="preserve"> </v>
      </c>
    </row>
    <row r="3606" spans="1:24" ht="43.2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451"/>
        <v>42489.290972222225</v>
      </c>
      <c r="K3606">
        <v>1461370956</v>
      </c>
      <c r="L3606" s="10">
        <f t="shared" si="452"/>
        <v>42483.015694444446</v>
      </c>
      <c r="M3606" s="11">
        <f t="shared" si="453"/>
        <v>6.2752777777786832</v>
      </c>
      <c r="N3606" t="b">
        <v>0</v>
      </c>
      <c r="O3606" s="9">
        <f t="shared" si="454"/>
        <v>1.1283333333333334</v>
      </c>
      <c r="P3606" s="14">
        <f t="shared" si="455"/>
        <v>49.05797101449275</v>
      </c>
      <c r="Q3606" s="14" t="s">
        <v>8321</v>
      </c>
      <c r="R3606" s="14" t="s">
        <v>8322</v>
      </c>
      <c r="S3606">
        <v>69</v>
      </c>
      <c r="T3606" t="b">
        <v>1</v>
      </c>
      <c r="U3606" t="s">
        <v>8271</v>
      </c>
      <c r="V3606">
        <f t="shared" si="456"/>
        <v>69</v>
      </c>
      <c r="W3606" s="21" t="str">
        <f t="shared" si="457"/>
        <v xml:space="preserve"> </v>
      </c>
      <c r="X3606" s="21" t="str">
        <f t="shared" si="458"/>
        <v xml:space="preserve"> </v>
      </c>
    </row>
    <row r="3607" spans="1:24" ht="57.6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451"/>
        <v>42413.793124999997</v>
      </c>
      <c r="K3607">
        <v>1452798126</v>
      </c>
      <c r="L3607" s="10">
        <f t="shared" si="452"/>
        <v>42383.793124999997</v>
      </c>
      <c r="M3607" s="11">
        <f t="shared" si="453"/>
        <v>30</v>
      </c>
      <c r="N3607" t="b">
        <v>0</v>
      </c>
      <c r="O3607" s="9">
        <f t="shared" si="454"/>
        <v>1.84</v>
      </c>
      <c r="P3607" s="14">
        <f t="shared" si="455"/>
        <v>30.666666666666668</v>
      </c>
      <c r="Q3607" s="14" t="s">
        <v>8321</v>
      </c>
      <c r="R3607" s="14" t="s">
        <v>8322</v>
      </c>
      <c r="S3607">
        <v>15</v>
      </c>
      <c r="T3607" t="b">
        <v>1</v>
      </c>
      <c r="U3607" t="s">
        <v>8271</v>
      </c>
      <c r="V3607">
        <f t="shared" si="456"/>
        <v>15</v>
      </c>
      <c r="W3607" s="21" t="str">
        <f t="shared" si="457"/>
        <v xml:space="preserve"> </v>
      </c>
      <c r="X3607" s="21" t="str">
        <f t="shared" si="458"/>
        <v xml:space="preserve"> </v>
      </c>
    </row>
    <row r="3608" spans="1:24" ht="43.2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451"/>
        <v>42596.604826388888</v>
      </c>
      <c r="K3608">
        <v>1468593057</v>
      </c>
      <c r="L3608" s="10">
        <f t="shared" si="452"/>
        <v>42566.604826388888</v>
      </c>
      <c r="M3608" s="11">
        <f t="shared" si="453"/>
        <v>30</v>
      </c>
      <c r="N3608" t="b">
        <v>0</v>
      </c>
      <c r="O3608" s="9">
        <f t="shared" si="454"/>
        <v>1.3026666666666666</v>
      </c>
      <c r="P3608" s="14">
        <f t="shared" si="455"/>
        <v>61.0625</v>
      </c>
      <c r="Q3608" s="14" t="s">
        <v>8321</v>
      </c>
      <c r="R3608" s="14" t="s">
        <v>8322</v>
      </c>
      <c r="S3608">
        <v>64</v>
      </c>
      <c r="T3608" t="b">
        <v>1</v>
      </c>
      <c r="U3608" t="s">
        <v>8271</v>
      </c>
      <c r="V3608">
        <f t="shared" si="456"/>
        <v>64</v>
      </c>
      <c r="W3608" s="21" t="str">
        <f t="shared" si="457"/>
        <v xml:space="preserve"> </v>
      </c>
      <c r="X3608" s="21" t="str">
        <f t="shared" si="458"/>
        <v xml:space="preserve"> </v>
      </c>
    </row>
    <row r="3609" spans="1:24" ht="28.8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451"/>
        <v>42353</v>
      </c>
      <c r="K3609">
        <v>1448924882</v>
      </c>
      <c r="L3609" s="10">
        <f t="shared" si="452"/>
        <v>42338.963912037041</v>
      </c>
      <c r="M3609" s="11">
        <f t="shared" si="453"/>
        <v>14.036087962958845</v>
      </c>
      <c r="N3609" t="b">
        <v>0</v>
      </c>
      <c r="O3609" s="9">
        <f t="shared" si="454"/>
        <v>1.0545454545454545</v>
      </c>
      <c r="P3609" s="14">
        <f t="shared" si="455"/>
        <v>29</v>
      </c>
      <c r="Q3609" s="14" t="s">
        <v>8321</v>
      </c>
      <c r="R3609" s="14" t="s">
        <v>8322</v>
      </c>
      <c r="S3609">
        <v>20</v>
      </c>
      <c r="T3609" t="b">
        <v>1</v>
      </c>
      <c r="U3609" t="s">
        <v>8271</v>
      </c>
      <c r="V3609">
        <f t="shared" si="456"/>
        <v>20</v>
      </c>
      <c r="W3609" s="21" t="str">
        <f t="shared" si="457"/>
        <v xml:space="preserve"> </v>
      </c>
      <c r="X3609" s="21" t="str">
        <f t="shared" si="458"/>
        <v xml:space="preserve"> </v>
      </c>
    </row>
    <row r="3610" spans="1:24" ht="43.2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451"/>
        <v>42538.583333333328</v>
      </c>
      <c r="K3610">
        <v>1463418090</v>
      </c>
      <c r="L3610" s="10">
        <f t="shared" si="452"/>
        <v>42506.709375000006</v>
      </c>
      <c r="M3610" s="11">
        <f t="shared" si="453"/>
        <v>31.873958333322662</v>
      </c>
      <c r="N3610" t="b">
        <v>0</v>
      </c>
      <c r="O3610" s="9">
        <f t="shared" si="454"/>
        <v>1</v>
      </c>
      <c r="P3610" s="14">
        <f t="shared" si="455"/>
        <v>29.62962962962963</v>
      </c>
      <c r="Q3610" s="14" t="s">
        <v>8321</v>
      </c>
      <c r="R3610" s="14" t="s">
        <v>8322</v>
      </c>
      <c r="S3610">
        <v>27</v>
      </c>
      <c r="T3610" t="b">
        <v>1</v>
      </c>
      <c r="U3610" t="s">
        <v>8271</v>
      </c>
      <c r="V3610">
        <f t="shared" si="456"/>
        <v>27</v>
      </c>
      <c r="W3610" s="21" t="str">
        <f t="shared" si="457"/>
        <v xml:space="preserve"> </v>
      </c>
      <c r="X3610" s="21" t="str">
        <f t="shared" si="458"/>
        <v xml:space="preserve"> </v>
      </c>
    </row>
    <row r="3611" spans="1:24" ht="43.2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451"/>
        <v>42459.950057870374</v>
      </c>
      <c r="K3611">
        <v>1456789685</v>
      </c>
      <c r="L3611" s="10">
        <f t="shared" si="452"/>
        <v>42429.991724537031</v>
      </c>
      <c r="M3611" s="11">
        <f t="shared" si="453"/>
        <v>29.958333333343035</v>
      </c>
      <c r="N3611" t="b">
        <v>0</v>
      </c>
      <c r="O3611" s="9">
        <f t="shared" si="454"/>
        <v>1.5331632653061225</v>
      </c>
      <c r="P3611" s="14">
        <f t="shared" si="455"/>
        <v>143.0952380952381</v>
      </c>
      <c r="Q3611" s="14" t="s">
        <v>8321</v>
      </c>
      <c r="R3611" s="14" t="s">
        <v>8322</v>
      </c>
      <c r="S3611">
        <v>21</v>
      </c>
      <c r="T3611" t="b">
        <v>1</v>
      </c>
      <c r="U3611" t="s">
        <v>8271</v>
      </c>
      <c r="V3611">
        <f t="shared" si="456"/>
        <v>21</v>
      </c>
      <c r="W3611" s="21" t="str">
        <f t="shared" si="457"/>
        <v xml:space="preserve"> </v>
      </c>
      <c r="X3611" s="21" t="str">
        <f t="shared" si="458"/>
        <v xml:space="preserve"> </v>
      </c>
    </row>
    <row r="3612" spans="1:24" ht="43.2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451"/>
        <v>42233.432129629626</v>
      </c>
      <c r="K3612">
        <v>1437214936</v>
      </c>
      <c r="L3612" s="10">
        <f t="shared" si="452"/>
        <v>42203.432129629626</v>
      </c>
      <c r="M3612" s="11">
        <f t="shared" si="453"/>
        <v>30</v>
      </c>
      <c r="N3612" t="b">
        <v>0</v>
      </c>
      <c r="O3612" s="9">
        <f t="shared" si="454"/>
        <v>1.623</v>
      </c>
      <c r="P3612" s="14">
        <f t="shared" si="455"/>
        <v>52.354838709677416</v>
      </c>
      <c r="Q3612" s="14" t="s">
        <v>8321</v>
      </c>
      <c r="R3612" s="14" t="s">
        <v>8322</v>
      </c>
      <c r="S3612">
        <v>31</v>
      </c>
      <c r="T3612" t="b">
        <v>1</v>
      </c>
      <c r="U3612" t="s">
        <v>8271</v>
      </c>
      <c r="V3612">
        <f t="shared" si="456"/>
        <v>31</v>
      </c>
      <c r="W3612" s="21" t="str">
        <f t="shared" si="457"/>
        <v xml:space="preserve"> </v>
      </c>
      <c r="X3612" s="21" t="str">
        <f t="shared" si="458"/>
        <v xml:space="preserve"> </v>
      </c>
    </row>
    <row r="3613" spans="1:24" ht="43.2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451"/>
        <v>42102.370381944449</v>
      </c>
      <c r="K3613">
        <v>1425891201</v>
      </c>
      <c r="L3613" s="10">
        <f t="shared" si="452"/>
        <v>42072.370381944449</v>
      </c>
      <c r="M3613" s="11">
        <f t="shared" si="453"/>
        <v>30</v>
      </c>
      <c r="N3613" t="b">
        <v>0</v>
      </c>
      <c r="O3613" s="9">
        <f t="shared" si="454"/>
        <v>1.36</v>
      </c>
      <c r="P3613" s="14">
        <f t="shared" si="455"/>
        <v>66.666666666666671</v>
      </c>
      <c r="Q3613" s="14" t="s">
        <v>8321</v>
      </c>
      <c r="R3613" s="14" t="s">
        <v>8322</v>
      </c>
      <c r="S3613">
        <v>51</v>
      </c>
      <c r="T3613" t="b">
        <v>1</v>
      </c>
      <c r="U3613" t="s">
        <v>8271</v>
      </c>
      <c r="V3613">
        <f t="shared" si="456"/>
        <v>51</v>
      </c>
      <c r="W3613" s="21" t="str">
        <f t="shared" si="457"/>
        <v xml:space="preserve"> </v>
      </c>
      <c r="X3613" s="21" t="str">
        <f t="shared" si="458"/>
        <v xml:space="preserve"> </v>
      </c>
    </row>
    <row r="3614" spans="1:24" ht="43.2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451"/>
        <v>41799.726979166669</v>
      </c>
      <c r="K3614">
        <v>1401470811</v>
      </c>
      <c r="L3614" s="10">
        <f t="shared" si="452"/>
        <v>41789.726979166669</v>
      </c>
      <c r="M3614" s="11">
        <f t="shared" si="453"/>
        <v>10</v>
      </c>
      <c r="N3614" t="b">
        <v>0</v>
      </c>
      <c r="O3614" s="9">
        <f t="shared" si="454"/>
        <v>1.444</v>
      </c>
      <c r="P3614" s="14">
        <f t="shared" si="455"/>
        <v>126.66666666666667</v>
      </c>
      <c r="Q3614" s="14" t="s">
        <v>8321</v>
      </c>
      <c r="R3614" s="14" t="s">
        <v>8322</v>
      </c>
      <c r="S3614">
        <v>57</v>
      </c>
      <c r="T3614" t="b">
        <v>1</v>
      </c>
      <c r="U3614" t="s">
        <v>8271</v>
      </c>
      <c r="V3614">
        <f t="shared" si="456"/>
        <v>57</v>
      </c>
      <c r="W3614" s="21" t="str">
        <f t="shared" si="457"/>
        <v xml:space="preserve"> </v>
      </c>
      <c r="X3614" s="21" t="str">
        <f t="shared" si="458"/>
        <v xml:space="preserve"> </v>
      </c>
    </row>
    <row r="3615" spans="1:24" ht="43.2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451"/>
        <v>41818.58997685185</v>
      </c>
      <c r="K3615">
        <v>1401372574</v>
      </c>
      <c r="L3615" s="10">
        <f t="shared" si="452"/>
        <v>41788.58997685185</v>
      </c>
      <c r="M3615" s="11">
        <f t="shared" si="453"/>
        <v>30</v>
      </c>
      <c r="N3615" t="b">
        <v>0</v>
      </c>
      <c r="O3615" s="9">
        <f t="shared" si="454"/>
        <v>1</v>
      </c>
      <c r="P3615" s="14">
        <f t="shared" si="455"/>
        <v>62.5</v>
      </c>
      <c r="Q3615" s="14" t="s">
        <v>8321</v>
      </c>
      <c r="R3615" s="14" t="s">
        <v>8322</v>
      </c>
      <c r="S3615">
        <v>20</v>
      </c>
      <c r="T3615" t="b">
        <v>1</v>
      </c>
      <c r="U3615" t="s">
        <v>8271</v>
      </c>
      <c r="V3615">
        <f t="shared" si="456"/>
        <v>20</v>
      </c>
      <c r="W3615" s="21" t="str">
        <f t="shared" si="457"/>
        <v xml:space="preserve"> </v>
      </c>
      <c r="X3615" s="21" t="str">
        <f t="shared" si="458"/>
        <v xml:space="preserve"> </v>
      </c>
    </row>
    <row r="3616" spans="1:24" ht="43.2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451"/>
        <v>42174.041851851856</v>
      </c>
      <c r="K3616">
        <v>1432083616</v>
      </c>
      <c r="L3616" s="10">
        <f t="shared" si="452"/>
        <v>42144.041851851856</v>
      </c>
      <c r="M3616" s="11">
        <f t="shared" si="453"/>
        <v>30</v>
      </c>
      <c r="N3616" t="b">
        <v>0</v>
      </c>
      <c r="O3616" s="9">
        <f t="shared" si="454"/>
        <v>1.008</v>
      </c>
      <c r="P3616" s="14">
        <f t="shared" si="455"/>
        <v>35.492957746478872</v>
      </c>
      <c r="Q3616" s="14" t="s">
        <v>8321</v>
      </c>
      <c r="R3616" s="14" t="s">
        <v>8322</v>
      </c>
      <c r="S3616">
        <v>71</v>
      </c>
      <c r="T3616" t="b">
        <v>1</v>
      </c>
      <c r="U3616" t="s">
        <v>8271</v>
      </c>
      <c r="V3616">
        <f t="shared" si="456"/>
        <v>71</v>
      </c>
      <c r="W3616" s="21" t="str">
        <f t="shared" si="457"/>
        <v xml:space="preserve"> </v>
      </c>
      <c r="X3616" s="21" t="str">
        <f t="shared" si="458"/>
        <v xml:space="preserve"> </v>
      </c>
    </row>
    <row r="3617" spans="1:24" ht="43.2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451"/>
        <v>42348.593703703707</v>
      </c>
      <c r="K3617">
        <v>1447164896</v>
      </c>
      <c r="L3617" s="10">
        <f t="shared" si="452"/>
        <v>42318.593703703707</v>
      </c>
      <c r="M3617" s="11">
        <f t="shared" si="453"/>
        <v>30</v>
      </c>
      <c r="N3617" t="b">
        <v>0</v>
      </c>
      <c r="O3617" s="9">
        <f t="shared" si="454"/>
        <v>1.0680000000000001</v>
      </c>
      <c r="P3617" s="14">
        <f t="shared" si="455"/>
        <v>37.083333333333336</v>
      </c>
      <c r="Q3617" s="14" t="s">
        <v>8321</v>
      </c>
      <c r="R3617" s="14" t="s">
        <v>8322</v>
      </c>
      <c r="S3617">
        <v>72</v>
      </c>
      <c r="T3617" t="b">
        <v>1</v>
      </c>
      <c r="U3617" t="s">
        <v>8271</v>
      </c>
      <c r="V3617">
        <f t="shared" si="456"/>
        <v>72</v>
      </c>
      <c r="W3617" s="21" t="str">
        <f t="shared" si="457"/>
        <v xml:space="preserve"> </v>
      </c>
      <c r="X3617" s="21" t="str">
        <f t="shared" si="458"/>
        <v xml:space="preserve"> </v>
      </c>
    </row>
    <row r="3618" spans="1:24" ht="43.2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451"/>
        <v>42082.908148148148</v>
      </c>
      <c r="K3618">
        <v>1424213264</v>
      </c>
      <c r="L3618" s="10">
        <f t="shared" si="452"/>
        <v>42052.949814814812</v>
      </c>
      <c r="M3618" s="11">
        <f t="shared" si="453"/>
        <v>29.958333333335759</v>
      </c>
      <c r="N3618" t="b">
        <v>0</v>
      </c>
      <c r="O3618" s="9">
        <f t="shared" si="454"/>
        <v>1.248</v>
      </c>
      <c r="P3618" s="14">
        <f t="shared" si="455"/>
        <v>69.333333333333329</v>
      </c>
      <c r="Q3618" s="14" t="s">
        <v>8321</v>
      </c>
      <c r="R3618" s="14" t="s">
        <v>8322</v>
      </c>
      <c r="S3618">
        <v>45</v>
      </c>
      <c r="T3618" t="b">
        <v>1</v>
      </c>
      <c r="U3618" t="s">
        <v>8271</v>
      </c>
      <c r="V3618">
        <f t="shared" si="456"/>
        <v>45</v>
      </c>
      <c r="W3618" s="21" t="str">
        <f t="shared" si="457"/>
        <v xml:space="preserve"> </v>
      </c>
      <c r="X3618" s="21" t="str">
        <f t="shared" si="458"/>
        <v xml:space="preserve"> </v>
      </c>
    </row>
    <row r="3619" spans="1:24" ht="43.2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451"/>
        <v>42794</v>
      </c>
      <c r="K3619">
        <v>1486996729</v>
      </c>
      <c r="L3619" s="10">
        <f t="shared" si="452"/>
        <v>42779.610289351855</v>
      </c>
      <c r="M3619" s="11">
        <f t="shared" si="453"/>
        <v>14.38971064814541</v>
      </c>
      <c r="N3619" t="b">
        <v>0</v>
      </c>
      <c r="O3619" s="9">
        <f t="shared" si="454"/>
        <v>1.1891891891891893</v>
      </c>
      <c r="P3619" s="14">
        <f t="shared" si="455"/>
        <v>17.254901960784313</v>
      </c>
      <c r="Q3619" s="14" t="s">
        <v>8321</v>
      </c>
      <c r="R3619" s="14" t="s">
        <v>8322</v>
      </c>
      <c r="S3619">
        <v>51</v>
      </c>
      <c r="T3619" t="b">
        <v>1</v>
      </c>
      <c r="U3619" t="s">
        <v>8271</v>
      </c>
      <c r="V3619">
        <f t="shared" si="456"/>
        <v>51</v>
      </c>
      <c r="W3619" s="21" t="str">
        <f t="shared" si="457"/>
        <v xml:space="preserve"> </v>
      </c>
      <c r="X3619" s="21" t="str">
        <f t="shared" si="458"/>
        <v xml:space="preserve"> </v>
      </c>
    </row>
    <row r="3620" spans="1:24" ht="43.2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451"/>
        <v>42158.627893518518</v>
      </c>
      <c r="K3620">
        <v>1430751850</v>
      </c>
      <c r="L3620" s="10">
        <f t="shared" si="452"/>
        <v>42128.627893518518</v>
      </c>
      <c r="M3620" s="11">
        <f t="shared" si="453"/>
        <v>30</v>
      </c>
      <c r="N3620" t="b">
        <v>0</v>
      </c>
      <c r="O3620" s="9">
        <f t="shared" si="454"/>
        <v>1.01</v>
      </c>
      <c r="P3620" s="14">
        <f t="shared" si="455"/>
        <v>36.071428571428569</v>
      </c>
      <c r="Q3620" s="14" t="s">
        <v>8321</v>
      </c>
      <c r="R3620" s="14" t="s">
        <v>8322</v>
      </c>
      <c r="S3620">
        <v>56</v>
      </c>
      <c r="T3620" t="b">
        <v>1</v>
      </c>
      <c r="U3620" t="s">
        <v>8271</v>
      </c>
      <c r="V3620">
        <f t="shared" si="456"/>
        <v>56</v>
      </c>
      <c r="W3620" s="21" t="str">
        <f t="shared" si="457"/>
        <v xml:space="preserve"> </v>
      </c>
      <c r="X3620" s="21" t="str">
        <f t="shared" si="458"/>
        <v xml:space="preserve"> </v>
      </c>
    </row>
    <row r="3621" spans="1:24" ht="43.2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451"/>
        <v>42693.916666666672</v>
      </c>
      <c r="K3621">
        <v>1476760226</v>
      </c>
      <c r="L3621" s="10">
        <f t="shared" si="452"/>
        <v>42661.132245370376</v>
      </c>
      <c r="M3621" s="11">
        <f t="shared" si="453"/>
        <v>32.784421296295477</v>
      </c>
      <c r="N3621" t="b">
        <v>0</v>
      </c>
      <c r="O3621" s="9">
        <f t="shared" si="454"/>
        <v>1.1299999999999999</v>
      </c>
      <c r="P3621" s="14">
        <f t="shared" si="455"/>
        <v>66.470588235294116</v>
      </c>
      <c r="Q3621" s="14" t="s">
        <v>8321</v>
      </c>
      <c r="R3621" s="14" t="s">
        <v>8322</v>
      </c>
      <c r="S3621">
        <v>17</v>
      </c>
      <c r="T3621" t="b">
        <v>1</v>
      </c>
      <c r="U3621" t="s">
        <v>8271</v>
      </c>
      <c r="V3621">
        <f t="shared" si="456"/>
        <v>17</v>
      </c>
      <c r="W3621" s="21" t="str">
        <f t="shared" si="457"/>
        <v xml:space="preserve"> </v>
      </c>
      <c r="X3621" s="21" t="str">
        <f t="shared" si="458"/>
        <v xml:space="preserve"> </v>
      </c>
    </row>
    <row r="3622" spans="1:24" ht="43.2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451"/>
        <v>42068.166666666672</v>
      </c>
      <c r="K3622">
        <v>1422916261</v>
      </c>
      <c r="L3622" s="10">
        <f t="shared" si="452"/>
        <v>42037.938206018516</v>
      </c>
      <c r="M3622" s="11">
        <f t="shared" si="453"/>
        <v>30.228460648155306</v>
      </c>
      <c r="N3622" t="b">
        <v>0</v>
      </c>
      <c r="O3622" s="9">
        <f t="shared" si="454"/>
        <v>1.0519047619047619</v>
      </c>
      <c r="P3622" s="14">
        <f t="shared" si="455"/>
        <v>56.065989847715734</v>
      </c>
      <c r="Q3622" s="14" t="s">
        <v>8321</v>
      </c>
      <c r="R3622" s="14" t="s">
        <v>8322</v>
      </c>
      <c r="S3622">
        <v>197</v>
      </c>
      <c r="T3622" t="b">
        <v>1</v>
      </c>
      <c r="U3622" t="s">
        <v>8271</v>
      </c>
      <c r="V3622">
        <f t="shared" si="456"/>
        <v>197</v>
      </c>
      <c r="W3622" s="21" t="str">
        <f t="shared" si="457"/>
        <v xml:space="preserve"> </v>
      </c>
      <c r="X3622" s="21" t="str">
        <f t="shared" si="458"/>
        <v xml:space="preserve"> </v>
      </c>
    </row>
    <row r="3623" spans="1:24" ht="43.2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451"/>
        <v>42643.875</v>
      </c>
      <c r="K3623">
        <v>1473200844</v>
      </c>
      <c r="L3623" s="10">
        <f t="shared" si="452"/>
        <v>42619.935694444444</v>
      </c>
      <c r="M3623" s="11">
        <f t="shared" si="453"/>
        <v>23.93930555555562</v>
      </c>
      <c r="N3623" t="b">
        <v>0</v>
      </c>
      <c r="O3623" s="9">
        <f t="shared" si="454"/>
        <v>1.0973333333333333</v>
      </c>
      <c r="P3623" s="14">
        <f t="shared" si="455"/>
        <v>47.028571428571432</v>
      </c>
      <c r="Q3623" s="14" t="s">
        <v>8321</v>
      </c>
      <c r="R3623" s="14" t="s">
        <v>8322</v>
      </c>
      <c r="S3623">
        <v>70</v>
      </c>
      <c r="T3623" t="b">
        <v>1</v>
      </c>
      <c r="U3623" t="s">
        <v>8271</v>
      </c>
      <c r="V3623">
        <f t="shared" si="456"/>
        <v>70</v>
      </c>
      <c r="W3623" s="21" t="str">
        <f t="shared" si="457"/>
        <v xml:space="preserve"> </v>
      </c>
      <c r="X3623" s="21" t="str">
        <f t="shared" si="458"/>
        <v xml:space="preserve"> </v>
      </c>
    </row>
    <row r="3624" spans="1:24" ht="28.8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451"/>
        <v>41910.140972222223</v>
      </c>
      <c r="K3624">
        <v>1409030371</v>
      </c>
      <c r="L3624" s="10">
        <f t="shared" si="452"/>
        <v>41877.221886574072</v>
      </c>
      <c r="M3624" s="11">
        <f t="shared" si="453"/>
        <v>32.91908564815094</v>
      </c>
      <c r="N3624" t="b">
        <v>0</v>
      </c>
      <c r="O3624" s="9">
        <f t="shared" si="454"/>
        <v>1.00099</v>
      </c>
      <c r="P3624" s="14">
        <f t="shared" si="455"/>
        <v>47.666190476190479</v>
      </c>
      <c r="Q3624" s="14" t="s">
        <v>8321</v>
      </c>
      <c r="R3624" s="14" t="s">
        <v>8322</v>
      </c>
      <c r="S3624">
        <v>21</v>
      </c>
      <c r="T3624" t="b">
        <v>1</v>
      </c>
      <c r="U3624" t="s">
        <v>8271</v>
      </c>
      <c r="V3624">
        <f t="shared" si="456"/>
        <v>21</v>
      </c>
      <c r="W3624" s="21" t="str">
        <f t="shared" si="457"/>
        <v xml:space="preserve"> </v>
      </c>
      <c r="X3624" s="21" t="str">
        <f t="shared" si="458"/>
        <v xml:space="preserve"> </v>
      </c>
    </row>
    <row r="3625" spans="1:24" ht="28.8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451"/>
        <v>41846.291666666664</v>
      </c>
      <c r="K3625">
        <v>1404841270</v>
      </c>
      <c r="L3625" s="10">
        <f t="shared" si="452"/>
        <v>41828.736921296295</v>
      </c>
      <c r="M3625" s="11">
        <f t="shared" si="453"/>
        <v>17.554745370369346</v>
      </c>
      <c r="N3625" t="b">
        <v>0</v>
      </c>
      <c r="O3625" s="9">
        <f t="shared" si="454"/>
        <v>1.2</v>
      </c>
      <c r="P3625" s="14">
        <f t="shared" si="455"/>
        <v>88.235294117647058</v>
      </c>
      <c r="Q3625" s="14" t="s">
        <v>8321</v>
      </c>
      <c r="R3625" s="14" t="s">
        <v>8322</v>
      </c>
      <c r="S3625">
        <v>34</v>
      </c>
      <c r="T3625" t="b">
        <v>1</v>
      </c>
      <c r="U3625" t="s">
        <v>8271</v>
      </c>
      <c r="V3625">
        <f t="shared" si="456"/>
        <v>34</v>
      </c>
      <c r="W3625" s="21" t="str">
        <f t="shared" si="457"/>
        <v xml:space="preserve"> </v>
      </c>
      <c r="X3625" s="21" t="str">
        <f t="shared" si="458"/>
        <v xml:space="preserve"> </v>
      </c>
    </row>
    <row r="3626" spans="1:24" ht="72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451"/>
        <v>42605.774189814809</v>
      </c>
      <c r="K3626">
        <v>1466793290</v>
      </c>
      <c r="L3626" s="10">
        <f t="shared" si="452"/>
        <v>42545.774189814809</v>
      </c>
      <c r="M3626" s="11">
        <f t="shared" si="453"/>
        <v>60</v>
      </c>
      <c r="N3626" t="b">
        <v>0</v>
      </c>
      <c r="O3626" s="9">
        <f t="shared" si="454"/>
        <v>1.0493333333333332</v>
      </c>
      <c r="P3626" s="14">
        <f t="shared" si="455"/>
        <v>80.717948717948715</v>
      </c>
      <c r="Q3626" s="14" t="s">
        <v>8321</v>
      </c>
      <c r="R3626" s="14" t="s">
        <v>8322</v>
      </c>
      <c r="S3626">
        <v>39</v>
      </c>
      <c r="T3626" t="b">
        <v>1</v>
      </c>
      <c r="U3626" t="s">
        <v>8271</v>
      </c>
      <c r="V3626">
        <f t="shared" si="456"/>
        <v>39</v>
      </c>
      <c r="W3626" s="21" t="str">
        <f t="shared" si="457"/>
        <v xml:space="preserve"> </v>
      </c>
      <c r="X3626" s="21" t="str">
        <f t="shared" si="458"/>
        <v xml:space="preserve"> </v>
      </c>
    </row>
    <row r="3627" spans="1:24" ht="57.6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451"/>
        <v>42187.652511574073</v>
      </c>
      <c r="K3627">
        <v>1433259577</v>
      </c>
      <c r="L3627" s="10">
        <f t="shared" si="452"/>
        <v>42157.652511574073</v>
      </c>
      <c r="M3627" s="11">
        <f t="shared" si="453"/>
        <v>30</v>
      </c>
      <c r="N3627" t="b">
        <v>0</v>
      </c>
      <c r="O3627" s="9">
        <f t="shared" si="454"/>
        <v>1.0266666666666666</v>
      </c>
      <c r="P3627" s="14">
        <f t="shared" si="455"/>
        <v>39.487179487179489</v>
      </c>
      <c r="Q3627" s="14" t="s">
        <v>8321</v>
      </c>
      <c r="R3627" s="14" t="s">
        <v>8322</v>
      </c>
      <c r="S3627">
        <v>78</v>
      </c>
      <c r="T3627" t="b">
        <v>1</v>
      </c>
      <c r="U3627" t="s">
        <v>8271</v>
      </c>
      <c r="V3627">
        <f t="shared" si="456"/>
        <v>78</v>
      </c>
      <c r="W3627" s="21" t="str">
        <f t="shared" si="457"/>
        <v xml:space="preserve"> </v>
      </c>
      <c r="X3627" s="21" t="str">
        <f t="shared" si="458"/>
        <v xml:space="preserve"> </v>
      </c>
    </row>
    <row r="3628" spans="1:24" ht="43.2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451"/>
        <v>41867.667326388888</v>
      </c>
      <c r="K3628">
        <v>1406390457</v>
      </c>
      <c r="L3628" s="10">
        <f t="shared" si="452"/>
        <v>41846.667326388888</v>
      </c>
      <c r="M3628" s="11">
        <f t="shared" si="453"/>
        <v>21</v>
      </c>
      <c r="N3628" t="b">
        <v>0</v>
      </c>
      <c r="O3628" s="9">
        <f t="shared" si="454"/>
        <v>1.0182500000000001</v>
      </c>
      <c r="P3628" s="14">
        <f t="shared" si="455"/>
        <v>84.854166666666671</v>
      </c>
      <c r="Q3628" s="14" t="s">
        <v>8321</v>
      </c>
      <c r="R3628" s="14" t="s">
        <v>8322</v>
      </c>
      <c r="S3628">
        <v>48</v>
      </c>
      <c r="T3628" t="b">
        <v>1</v>
      </c>
      <c r="U3628" t="s">
        <v>8271</v>
      </c>
      <c r="V3628">
        <f t="shared" si="456"/>
        <v>48</v>
      </c>
      <c r="W3628" s="21" t="str">
        <f t="shared" si="457"/>
        <v xml:space="preserve"> </v>
      </c>
      <c r="X3628" s="21" t="str">
        <f t="shared" si="458"/>
        <v xml:space="preserve"> </v>
      </c>
    </row>
    <row r="3629" spans="1:24" ht="43.2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451"/>
        <v>42511.165972222225</v>
      </c>
      <c r="K3629">
        <v>1459446487</v>
      </c>
      <c r="L3629" s="10">
        <f t="shared" si="452"/>
        <v>42460.741747685184</v>
      </c>
      <c r="M3629" s="11">
        <f t="shared" si="453"/>
        <v>50.424224537040573</v>
      </c>
      <c r="N3629" t="b">
        <v>0</v>
      </c>
      <c r="O3629" s="9">
        <f t="shared" si="454"/>
        <v>1</v>
      </c>
      <c r="P3629" s="14">
        <f t="shared" si="455"/>
        <v>68.965517241379317</v>
      </c>
      <c r="Q3629" s="14" t="s">
        <v>8321</v>
      </c>
      <c r="R3629" s="14" t="s">
        <v>8322</v>
      </c>
      <c r="S3629">
        <v>29</v>
      </c>
      <c r="T3629" t="b">
        <v>1</v>
      </c>
      <c r="U3629" t="s">
        <v>8271</v>
      </c>
      <c r="V3629">
        <f t="shared" si="456"/>
        <v>29</v>
      </c>
      <c r="W3629" s="21" t="str">
        <f t="shared" si="457"/>
        <v xml:space="preserve"> </v>
      </c>
      <c r="X3629" s="21" t="str">
        <f t="shared" si="458"/>
        <v xml:space="preserve"> </v>
      </c>
    </row>
    <row r="3630" spans="1:24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451"/>
        <v>42351.874953703707</v>
      </c>
      <c r="K3630">
        <v>1444852796</v>
      </c>
      <c r="L3630" s="10">
        <f t="shared" si="452"/>
        <v>42291.833287037036</v>
      </c>
      <c r="M3630" s="11">
        <f t="shared" si="453"/>
        <v>60.041666666671517</v>
      </c>
      <c r="N3630" t="b">
        <v>0</v>
      </c>
      <c r="O3630" s="9">
        <f t="shared" si="454"/>
        <v>0</v>
      </c>
      <c r="P3630" s="14">
        <f t="shared" si="455"/>
        <v>0</v>
      </c>
      <c r="Q3630" s="14" t="s">
        <v>8321</v>
      </c>
      <c r="R3630" s="14" t="s">
        <v>8363</v>
      </c>
      <c r="S3630">
        <v>0</v>
      </c>
      <c r="T3630" t="b">
        <v>0</v>
      </c>
      <c r="U3630" t="s">
        <v>8305</v>
      </c>
      <c r="V3630" t="str">
        <f t="shared" si="456"/>
        <v xml:space="preserve"> </v>
      </c>
      <c r="W3630" s="21">
        <f t="shared" si="457"/>
        <v>0</v>
      </c>
      <c r="X3630" s="21" t="str">
        <f t="shared" si="458"/>
        <v xml:space="preserve"> </v>
      </c>
    </row>
    <row r="3631" spans="1:24" ht="57.6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451"/>
        <v>42495.708333333328</v>
      </c>
      <c r="K3631">
        <v>1457403364</v>
      </c>
      <c r="L3631" s="10">
        <f t="shared" si="452"/>
        <v>42437.094490740739</v>
      </c>
      <c r="M3631" s="11">
        <f t="shared" si="453"/>
        <v>58.613842592589208</v>
      </c>
      <c r="N3631" t="b">
        <v>0</v>
      </c>
      <c r="O3631" s="9">
        <f t="shared" si="454"/>
        <v>1.9999999999999999E-6</v>
      </c>
      <c r="P3631" s="14">
        <f t="shared" si="455"/>
        <v>1</v>
      </c>
      <c r="Q3631" s="14" t="s">
        <v>8321</v>
      </c>
      <c r="R3631" s="14" t="s">
        <v>8363</v>
      </c>
      <c r="S3631">
        <v>2</v>
      </c>
      <c r="T3631" t="b">
        <v>0</v>
      </c>
      <c r="U3631" t="s">
        <v>8305</v>
      </c>
      <c r="V3631" t="str">
        <f t="shared" si="456"/>
        <v xml:space="preserve"> </v>
      </c>
      <c r="W3631" s="21">
        <f t="shared" si="457"/>
        <v>2</v>
      </c>
      <c r="X3631" s="21" t="str">
        <f t="shared" si="458"/>
        <v xml:space="preserve"> </v>
      </c>
    </row>
    <row r="3632" spans="1:24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451"/>
        <v>41972.888773148152</v>
      </c>
      <c r="K3632">
        <v>1414700390</v>
      </c>
      <c r="L3632" s="10">
        <f t="shared" si="452"/>
        <v>41942.84710648148</v>
      </c>
      <c r="M3632" s="11">
        <f t="shared" si="453"/>
        <v>30.041666666671517</v>
      </c>
      <c r="N3632" t="b">
        <v>0</v>
      </c>
      <c r="O3632" s="9">
        <f t="shared" si="454"/>
        <v>3.3333333333333332E-4</v>
      </c>
      <c r="P3632" s="14">
        <f t="shared" si="455"/>
        <v>1</v>
      </c>
      <c r="Q3632" s="14" t="s">
        <v>8321</v>
      </c>
      <c r="R3632" s="14" t="s">
        <v>8363</v>
      </c>
      <c r="S3632">
        <v>1</v>
      </c>
      <c r="T3632" t="b">
        <v>0</v>
      </c>
      <c r="U3632" t="s">
        <v>8305</v>
      </c>
      <c r="V3632" t="str">
        <f t="shared" si="456"/>
        <v xml:space="preserve"> </v>
      </c>
      <c r="W3632" s="21">
        <f t="shared" si="457"/>
        <v>1</v>
      </c>
      <c r="X3632" s="21" t="str">
        <f t="shared" si="458"/>
        <v xml:space="preserve"> </v>
      </c>
    </row>
    <row r="3633" spans="1:24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451"/>
        <v>41905.165972222225</v>
      </c>
      <c r="K3633">
        <v>1409335497</v>
      </c>
      <c r="L3633" s="10">
        <f t="shared" si="452"/>
        <v>41880.753437499996</v>
      </c>
      <c r="M3633" s="11">
        <f t="shared" si="453"/>
        <v>24.412534722228884</v>
      </c>
      <c r="N3633" t="b">
        <v>0</v>
      </c>
      <c r="O3633" s="9">
        <f t="shared" si="454"/>
        <v>0.51023391812865493</v>
      </c>
      <c r="P3633" s="14">
        <f t="shared" si="455"/>
        <v>147.88135593220338</v>
      </c>
      <c r="Q3633" s="14" t="s">
        <v>8321</v>
      </c>
      <c r="R3633" s="14" t="s">
        <v>8363</v>
      </c>
      <c r="S3633">
        <v>59</v>
      </c>
      <c r="T3633" t="b">
        <v>0</v>
      </c>
      <c r="U3633" t="s">
        <v>8305</v>
      </c>
      <c r="V3633" t="str">
        <f t="shared" si="456"/>
        <v xml:space="preserve"> </v>
      </c>
      <c r="W3633" s="21">
        <f t="shared" si="457"/>
        <v>59</v>
      </c>
      <c r="X3633" s="21" t="str">
        <f t="shared" si="458"/>
        <v xml:space="preserve"> </v>
      </c>
    </row>
    <row r="3634" spans="1:24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451"/>
        <v>41966.936909722222</v>
      </c>
      <c r="K3634">
        <v>1415053749</v>
      </c>
      <c r="L3634" s="10">
        <f t="shared" si="452"/>
        <v>41946.936909722222</v>
      </c>
      <c r="M3634" s="11">
        <f t="shared" si="453"/>
        <v>20</v>
      </c>
      <c r="N3634" t="b">
        <v>0</v>
      </c>
      <c r="O3634" s="9">
        <f t="shared" si="454"/>
        <v>0.2</v>
      </c>
      <c r="P3634" s="14">
        <f t="shared" si="455"/>
        <v>100</v>
      </c>
      <c r="Q3634" s="14" t="s">
        <v>8321</v>
      </c>
      <c r="R3634" s="14" t="s">
        <v>8363</v>
      </c>
      <c r="S3634">
        <v>1</v>
      </c>
      <c r="T3634" t="b">
        <v>0</v>
      </c>
      <c r="U3634" t="s">
        <v>8305</v>
      </c>
      <c r="V3634" t="str">
        <f t="shared" si="456"/>
        <v xml:space="preserve"> </v>
      </c>
      <c r="W3634" s="21">
        <f t="shared" si="457"/>
        <v>1</v>
      </c>
      <c r="X3634" s="21" t="str">
        <f t="shared" si="458"/>
        <v xml:space="preserve"> </v>
      </c>
    </row>
    <row r="3635" spans="1:24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451"/>
        <v>42693.041666666672</v>
      </c>
      <c r="K3635">
        <v>1475765867</v>
      </c>
      <c r="L3635" s="10">
        <f t="shared" si="452"/>
        <v>42649.623460648145</v>
      </c>
      <c r="M3635" s="11">
        <f t="shared" si="453"/>
        <v>43.418206018526689</v>
      </c>
      <c r="N3635" t="b">
        <v>0</v>
      </c>
      <c r="O3635" s="9">
        <f t="shared" si="454"/>
        <v>0.35239999999999999</v>
      </c>
      <c r="P3635" s="14">
        <f t="shared" si="455"/>
        <v>56.838709677419352</v>
      </c>
      <c r="Q3635" s="14" t="s">
        <v>8321</v>
      </c>
      <c r="R3635" s="14" t="s">
        <v>8363</v>
      </c>
      <c r="S3635">
        <v>31</v>
      </c>
      <c r="T3635" t="b">
        <v>0</v>
      </c>
      <c r="U3635" t="s">
        <v>8305</v>
      </c>
      <c r="V3635" t="str">
        <f t="shared" si="456"/>
        <v xml:space="preserve"> </v>
      </c>
      <c r="W3635" s="21">
        <f t="shared" si="457"/>
        <v>31</v>
      </c>
      <c r="X3635" s="21" t="str">
        <f t="shared" si="458"/>
        <v xml:space="preserve"> </v>
      </c>
    </row>
    <row r="3636" spans="1:24" ht="43.2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451"/>
        <v>42749.165972222225</v>
      </c>
      <c r="K3636">
        <v>1480219174</v>
      </c>
      <c r="L3636" s="10">
        <f t="shared" si="452"/>
        <v>42701.166365740741</v>
      </c>
      <c r="M3636" s="11">
        <f t="shared" si="453"/>
        <v>47.999606481484079</v>
      </c>
      <c r="N3636" t="b">
        <v>0</v>
      </c>
      <c r="O3636" s="9">
        <f t="shared" si="454"/>
        <v>4.2466666666666666E-2</v>
      </c>
      <c r="P3636" s="14">
        <f t="shared" si="455"/>
        <v>176.94444444444446</v>
      </c>
      <c r="Q3636" s="14" t="s">
        <v>8321</v>
      </c>
      <c r="R3636" s="14" t="s">
        <v>8363</v>
      </c>
      <c r="S3636">
        <v>18</v>
      </c>
      <c r="T3636" t="b">
        <v>0</v>
      </c>
      <c r="U3636" t="s">
        <v>8305</v>
      </c>
      <c r="V3636" t="str">
        <f t="shared" si="456"/>
        <v xml:space="preserve"> </v>
      </c>
      <c r="W3636" s="21">
        <f t="shared" si="457"/>
        <v>18</v>
      </c>
      <c r="X3636" s="21" t="str">
        <f t="shared" si="458"/>
        <v xml:space="preserve"> </v>
      </c>
    </row>
    <row r="3637" spans="1:24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451"/>
        <v>42480.88282407407</v>
      </c>
      <c r="K3637">
        <v>1458594676</v>
      </c>
      <c r="L3637" s="10">
        <f t="shared" si="452"/>
        <v>42450.88282407407</v>
      </c>
      <c r="M3637" s="11">
        <f t="shared" si="453"/>
        <v>30</v>
      </c>
      <c r="N3637" t="b">
        <v>0</v>
      </c>
      <c r="O3637" s="9">
        <f t="shared" si="454"/>
        <v>0.36457142857142855</v>
      </c>
      <c r="P3637" s="14">
        <f t="shared" si="455"/>
        <v>127.6</v>
      </c>
      <c r="Q3637" s="14" t="s">
        <v>8321</v>
      </c>
      <c r="R3637" s="14" t="s">
        <v>8363</v>
      </c>
      <c r="S3637">
        <v>10</v>
      </c>
      <c r="T3637" t="b">
        <v>0</v>
      </c>
      <c r="U3637" t="s">
        <v>8305</v>
      </c>
      <c r="V3637" t="str">
        <f t="shared" si="456"/>
        <v xml:space="preserve"> </v>
      </c>
      <c r="W3637" s="21">
        <f t="shared" si="457"/>
        <v>10</v>
      </c>
      <c r="X3637" s="21" t="str">
        <f t="shared" si="458"/>
        <v xml:space="preserve"> </v>
      </c>
    </row>
    <row r="3638" spans="1:24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451"/>
        <v>42261.694780092599</v>
      </c>
      <c r="K3638">
        <v>1439224829</v>
      </c>
      <c r="L3638" s="10">
        <f t="shared" si="452"/>
        <v>42226.694780092599</v>
      </c>
      <c r="M3638" s="11">
        <f t="shared" si="453"/>
        <v>35</v>
      </c>
      <c r="N3638" t="b">
        <v>0</v>
      </c>
      <c r="O3638" s="9">
        <f t="shared" si="454"/>
        <v>0</v>
      </c>
      <c r="P3638" s="14">
        <f t="shared" si="455"/>
        <v>0</v>
      </c>
      <c r="Q3638" s="14" t="s">
        <v>8321</v>
      </c>
      <c r="R3638" s="14" t="s">
        <v>8363</v>
      </c>
      <c r="S3638">
        <v>0</v>
      </c>
      <c r="T3638" t="b">
        <v>0</v>
      </c>
      <c r="U3638" t="s">
        <v>8305</v>
      </c>
      <c r="V3638" t="str">
        <f t="shared" si="456"/>
        <v xml:space="preserve"> </v>
      </c>
      <c r="W3638" s="21">
        <f t="shared" si="457"/>
        <v>0</v>
      </c>
      <c r="X3638" s="21" t="str">
        <f t="shared" si="458"/>
        <v xml:space="preserve"> </v>
      </c>
    </row>
    <row r="3639" spans="1:24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451"/>
        <v>42005.700636574074</v>
      </c>
      <c r="K3639">
        <v>1417538935</v>
      </c>
      <c r="L3639" s="10">
        <f t="shared" si="452"/>
        <v>41975.700636574074</v>
      </c>
      <c r="M3639" s="11">
        <f t="shared" si="453"/>
        <v>30</v>
      </c>
      <c r="N3639" t="b">
        <v>0</v>
      </c>
      <c r="O3639" s="9">
        <f t="shared" si="454"/>
        <v>0.30866666666666664</v>
      </c>
      <c r="P3639" s="14">
        <f t="shared" si="455"/>
        <v>66.142857142857139</v>
      </c>
      <c r="Q3639" s="14" t="s">
        <v>8321</v>
      </c>
      <c r="R3639" s="14" t="s">
        <v>8363</v>
      </c>
      <c r="S3639">
        <v>14</v>
      </c>
      <c r="T3639" t="b">
        <v>0</v>
      </c>
      <c r="U3639" t="s">
        <v>8305</v>
      </c>
      <c r="V3639" t="str">
        <f t="shared" si="456"/>
        <v xml:space="preserve"> </v>
      </c>
      <c r="W3639" s="21">
        <f t="shared" si="457"/>
        <v>14</v>
      </c>
      <c r="X3639" s="21" t="str">
        <f t="shared" si="458"/>
        <v xml:space="preserve"> </v>
      </c>
    </row>
    <row r="3640" spans="1:24" ht="28.8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451"/>
        <v>42113.631157407406</v>
      </c>
      <c r="K3640">
        <v>1424275732</v>
      </c>
      <c r="L3640" s="10">
        <f t="shared" si="452"/>
        <v>42053.672824074078</v>
      </c>
      <c r="M3640" s="11">
        <f t="shared" si="453"/>
        <v>59.958333333328483</v>
      </c>
      <c r="N3640" t="b">
        <v>0</v>
      </c>
      <c r="O3640" s="9">
        <f t="shared" si="454"/>
        <v>6.545454545454546E-2</v>
      </c>
      <c r="P3640" s="14">
        <f t="shared" si="455"/>
        <v>108</v>
      </c>
      <c r="Q3640" s="14" t="s">
        <v>8321</v>
      </c>
      <c r="R3640" s="14" t="s">
        <v>8363</v>
      </c>
      <c r="S3640">
        <v>2</v>
      </c>
      <c r="T3640" t="b">
        <v>0</v>
      </c>
      <c r="U3640" t="s">
        <v>8305</v>
      </c>
      <c r="V3640" t="str">
        <f t="shared" si="456"/>
        <v xml:space="preserve"> </v>
      </c>
      <c r="W3640" s="21">
        <f t="shared" si="457"/>
        <v>2</v>
      </c>
      <c r="X3640" s="21" t="str">
        <f t="shared" si="458"/>
        <v xml:space="preserve"> </v>
      </c>
    </row>
    <row r="3641" spans="1:24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451"/>
        <v>42650.632638888885</v>
      </c>
      <c r="K3641">
        <v>1470672906</v>
      </c>
      <c r="L3641" s="10">
        <f t="shared" si="452"/>
        <v>42590.677152777775</v>
      </c>
      <c r="M3641" s="11">
        <f t="shared" si="453"/>
        <v>59.955486111110076</v>
      </c>
      <c r="N3641" t="b">
        <v>0</v>
      </c>
      <c r="O3641" s="9">
        <f t="shared" si="454"/>
        <v>4.0000000000000003E-5</v>
      </c>
      <c r="P3641" s="14">
        <f t="shared" si="455"/>
        <v>1</v>
      </c>
      <c r="Q3641" s="14" t="s">
        <v>8321</v>
      </c>
      <c r="R3641" s="14" t="s">
        <v>8363</v>
      </c>
      <c r="S3641">
        <v>1</v>
      </c>
      <c r="T3641" t="b">
        <v>0</v>
      </c>
      <c r="U3641" t="s">
        <v>8305</v>
      </c>
      <c r="V3641" t="str">
        <f t="shared" si="456"/>
        <v xml:space="preserve"> </v>
      </c>
      <c r="W3641" s="21">
        <f t="shared" si="457"/>
        <v>1</v>
      </c>
      <c r="X3641" s="21" t="str">
        <f t="shared" si="458"/>
        <v xml:space="preserve"> </v>
      </c>
    </row>
    <row r="3642" spans="1:24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451"/>
        <v>42134.781597222223</v>
      </c>
      <c r="K3642">
        <v>1428691530</v>
      </c>
      <c r="L3642" s="10">
        <f t="shared" si="452"/>
        <v>42104.781597222223</v>
      </c>
      <c r="M3642" s="11">
        <f t="shared" si="453"/>
        <v>30</v>
      </c>
      <c r="N3642" t="b">
        <v>0</v>
      </c>
      <c r="O3642" s="9">
        <f t="shared" si="454"/>
        <v>5.5E-2</v>
      </c>
      <c r="P3642" s="14">
        <f t="shared" si="455"/>
        <v>18.333333333333332</v>
      </c>
      <c r="Q3642" s="14" t="s">
        <v>8321</v>
      </c>
      <c r="R3642" s="14" t="s">
        <v>8363</v>
      </c>
      <c r="S3642">
        <v>3</v>
      </c>
      <c r="T3642" t="b">
        <v>0</v>
      </c>
      <c r="U3642" t="s">
        <v>8305</v>
      </c>
      <c r="V3642" t="str">
        <f t="shared" si="456"/>
        <v xml:space="preserve"> </v>
      </c>
      <c r="W3642" s="21">
        <f t="shared" si="457"/>
        <v>3</v>
      </c>
      <c r="X3642" s="21" t="str">
        <f t="shared" si="458"/>
        <v xml:space="preserve"> </v>
      </c>
    </row>
    <row r="3643" spans="1:24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451"/>
        <v>41917.208333333336</v>
      </c>
      <c r="K3643">
        <v>1410966179</v>
      </c>
      <c r="L3643" s="10">
        <f t="shared" si="452"/>
        <v>41899.627071759263</v>
      </c>
      <c r="M3643" s="11">
        <f t="shared" si="453"/>
        <v>17.581261574072414</v>
      </c>
      <c r="N3643" t="b">
        <v>0</v>
      </c>
      <c r="O3643" s="9">
        <f t="shared" si="454"/>
        <v>0</v>
      </c>
      <c r="P3643" s="14">
        <f t="shared" si="455"/>
        <v>0</v>
      </c>
      <c r="Q3643" s="14" t="s">
        <v>8321</v>
      </c>
      <c r="R3643" s="14" t="s">
        <v>8363</v>
      </c>
      <c r="S3643">
        <v>0</v>
      </c>
      <c r="T3643" t="b">
        <v>0</v>
      </c>
      <c r="U3643" t="s">
        <v>8305</v>
      </c>
      <c r="V3643" t="str">
        <f t="shared" si="456"/>
        <v xml:space="preserve"> </v>
      </c>
      <c r="W3643" s="21">
        <f t="shared" si="457"/>
        <v>0</v>
      </c>
      <c r="X3643" s="21" t="str">
        <f t="shared" si="458"/>
        <v xml:space="preserve"> </v>
      </c>
    </row>
    <row r="3644" spans="1:24" ht="57.6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451"/>
        <v>42338.708333333328</v>
      </c>
      <c r="K3644">
        <v>1445369727</v>
      </c>
      <c r="L3644" s="10">
        <f t="shared" si="452"/>
        <v>42297.816284722227</v>
      </c>
      <c r="M3644" s="11">
        <f t="shared" si="453"/>
        <v>40.892048611101927</v>
      </c>
      <c r="N3644" t="b">
        <v>0</v>
      </c>
      <c r="O3644" s="9">
        <f t="shared" si="454"/>
        <v>2.1428571428571429E-2</v>
      </c>
      <c r="P3644" s="14">
        <f t="shared" si="455"/>
        <v>7.5</v>
      </c>
      <c r="Q3644" s="14" t="s">
        <v>8321</v>
      </c>
      <c r="R3644" s="14" t="s">
        <v>8363</v>
      </c>
      <c r="S3644">
        <v>2</v>
      </c>
      <c r="T3644" t="b">
        <v>0</v>
      </c>
      <c r="U3644" t="s">
        <v>8305</v>
      </c>
      <c r="V3644" t="str">
        <f t="shared" si="456"/>
        <v xml:space="preserve"> </v>
      </c>
      <c r="W3644" s="21">
        <f t="shared" si="457"/>
        <v>2</v>
      </c>
      <c r="X3644" s="21" t="str">
        <f t="shared" si="458"/>
        <v xml:space="preserve"> </v>
      </c>
    </row>
    <row r="3645" spans="1:24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451"/>
        <v>42325.185636574075</v>
      </c>
      <c r="K3645">
        <v>1444274839</v>
      </c>
      <c r="L3645" s="10">
        <f t="shared" si="452"/>
        <v>42285.143969907411</v>
      </c>
      <c r="M3645" s="11">
        <f t="shared" si="453"/>
        <v>40.041666666664241</v>
      </c>
      <c r="N3645" t="b">
        <v>0</v>
      </c>
      <c r="O3645" s="9">
        <f t="shared" si="454"/>
        <v>0</v>
      </c>
      <c r="P3645" s="14">
        <f t="shared" si="455"/>
        <v>0</v>
      </c>
      <c r="Q3645" s="14" t="s">
        <v>8321</v>
      </c>
      <c r="R3645" s="14" t="s">
        <v>8363</v>
      </c>
      <c r="S3645">
        <v>0</v>
      </c>
      <c r="T3645" t="b">
        <v>0</v>
      </c>
      <c r="U3645" t="s">
        <v>8305</v>
      </c>
      <c r="V3645" t="str">
        <f t="shared" si="456"/>
        <v xml:space="preserve"> </v>
      </c>
      <c r="W3645" s="21">
        <f t="shared" si="457"/>
        <v>0</v>
      </c>
      <c r="X3645" s="21" t="str">
        <f t="shared" si="458"/>
        <v xml:space="preserve"> </v>
      </c>
    </row>
    <row r="3646" spans="1:24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451"/>
        <v>42437.207638888889</v>
      </c>
      <c r="K3646">
        <v>1454996887</v>
      </c>
      <c r="L3646" s="10">
        <f t="shared" si="452"/>
        <v>42409.241747685184</v>
      </c>
      <c r="M3646" s="11">
        <f t="shared" si="453"/>
        <v>27.965891203704814</v>
      </c>
      <c r="N3646" t="b">
        <v>0</v>
      </c>
      <c r="O3646" s="9">
        <f t="shared" si="454"/>
        <v>0.16420000000000001</v>
      </c>
      <c r="P3646" s="14">
        <f t="shared" si="455"/>
        <v>68.416666666666671</v>
      </c>
      <c r="Q3646" s="14" t="s">
        <v>8321</v>
      </c>
      <c r="R3646" s="14" t="s">
        <v>8363</v>
      </c>
      <c r="S3646">
        <v>12</v>
      </c>
      <c r="T3646" t="b">
        <v>0</v>
      </c>
      <c r="U3646" t="s">
        <v>8305</v>
      </c>
      <c r="V3646" t="str">
        <f t="shared" si="456"/>
        <v xml:space="preserve"> </v>
      </c>
      <c r="W3646" s="21">
        <f t="shared" si="457"/>
        <v>12</v>
      </c>
      <c r="X3646" s="21" t="str">
        <f t="shared" si="458"/>
        <v xml:space="preserve"> </v>
      </c>
    </row>
    <row r="3647" spans="1:24" ht="43.2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451"/>
        <v>42696.012013888889</v>
      </c>
      <c r="K3647">
        <v>1477178238</v>
      </c>
      <c r="L3647" s="10">
        <f t="shared" si="452"/>
        <v>42665.970347222217</v>
      </c>
      <c r="M3647" s="11">
        <f t="shared" si="453"/>
        <v>30.041666666671517</v>
      </c>
      <c r="N3647" t="b">
        <v>0</v>
      </c>
      <c r="O3647" s="9">
        <f t="shared" si="454"/>
        <v>1E-3</v>
      </c>
      <c r="P3647" s="14">
        <f t="shared" si="455"/>
        <v>1</v>
      </c>
      <c r="Q3647" s="14" t="s">
        <v>8321</v>
      </c>
      <c r="R3647" s="14" t="s">
        <v>8363</v>
      </c>
      <c r="S3647">
        <v>1</v>
      </c>
      <c r="T3647" t="b">
        <v>0</v>
      </c>
      <c r="U3647" t="s">
        <v>8305</v>
      </c>
      <c r="V3647" t="str">
        <f t="shared" si="456"/>
        <v xml:space="preserve"> </v>
      </c>
      <c r="W3647" s="21">
        <f t="shared" si="457"/>
        <v>1</v>
      </c>
      <c r="X3647" s="21" t="str">
        <f t="shared" si="458"/>
        <v xml:space="preserve"> </v>
      </c>
    </row>
    <row r="3648" spans="1:24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451"/>
        <v>42171.979166666672</v>
      </c>
      <c r="K3648">
        <v>1431770802</v>
      </c>
      <c r="L3648" s="10">
        <f t="shared" si="452"/>
        <v>42140.421319444446</v>
      </c>
      <c r="M3648" s="11">
        <f t="shared" si="453"/>
        <v>31.557847222225973</v>
      </c>
      <c r="N3648" t="b">
        <v>0</v>
      </c>
      <c r="O3648" s="9">
        <f t="shared" si="454"/>
        <v>4.8099999999999997E-2</v>
      </c>
      <c r="P3648" s="14">
        <f t="shared" si="455"/>
        <v>60.125</v>
      </c>
      <c r="Q3648" s="14" t="s">
        <v>8321</v>
      </c>
      <c r="R3648" s="14" t="s">
        <v>8363</v>
      </c>
      <c r="S3648">
        <v>8</v>
      </c>
      <c r="T3648" t="b">
        <v>0</v>
      </c>
      <c r="U3648" t="s">
        <v>8305</v>
      </c>
      <c r="V3648" t="str">
        <f t="shared" si="456"/>
        <v xml:space="preserve"> </v>
      </c>
      <c r="W3648" s="21">
        <f t="shared" si="457"/>
        <v>8</v>
      </c>
      <c r="X3648" s="21" t="str">
        <f t="shared" si="458"/>
        <v xml:space="preserve"> </v>
      </c>
    </row>
    <row r="3649" spans="1:24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451"/>
        <v>42643.749155092592</v>
      </c>
      <c r="K3649">
        <v>1471370327</v>
      </c>
      <c r="L3649" s="10">
        <f t="shared" si="452"/>
        <v>42598.749155092592</v>
      </c>
      <c r="M3649" s="11">
        <f t="shared" si="453"/>
        <v>45</v>
      </c>
      <c r="N3649" t="b">
        <v>0</v>
      </c>
      <c r="O3649" s="9">
        <f t="shared" si="454"/>
        <v>0.06</v>
      </c>
      <c r="P3649" s="14">
        <f t="shared" si="455"/>
        <v>15</v>
      </c>
      <c r="Q3649" s="14" t="s">
        <v>8321</v>
      </c>
      <c r="R3649" s="14" t="s">
        <v>8363</v>
      </c>
      <c r="S3649">
        <v>2</v>
      </c>
      <c r="T3649" t="b">
        <v>0</v>
      </c>
      <c r="U3649" t="s">
        <v>8305</v>
      </c>
      <c r="V3649" t="str">
        <f t="shared" si="456"/>
        <v xml:space="preserve"> </v>
      </c>
      <c r="W3649" s="21">
        <f t="shared" si="457"/>
        <v>2</v>
      </c>
      <c r="X3649" s="21" t="str">
        <f t="shared" si="458"/>
        <v xml:space="preserve"> </v>
      </c>
    </row>
    <row r="3650" spans="1:24" ht="28.8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ref="J3650:J3713" si="459">(((I3650/60)/60)/24)+DATE(1970,1,1)</f>
        <v>41917.292187500003</v>
      </c>
      <c r="K3650">
        <v>1409900445</v>
      </c>
      <c r="L3650" s="10">
        <f t="shared" ref="L3650:L3713" si="460">(((K3650/60)/60)/24)+DATE(1970,1,1)</f>
        <v>41887.292187500003</v>
      </c>
      <c r="M3650" s="11">
        <f t="shared" ref="M3650:M3713" si="461">J3650-L3650</f>
        <v>30</v>
      </c>
      <c r="N3650" t="b">
        <v>0</v>
      </c>
      <c r="O3650" s="9">
        <f t="shared" ref="O3650:O3713" si="462">E3650/D3650</f>
        <v>1.003825</v>
      </c>
      <c r="P3650" s="14">
        <f t="shared" ref="P3650:P3713" si="463">IF(E3650&gt;0,(E3650/S3650),0)</f>
        <v>550.04109589041093</v>
      </c>
      <c r="Q3650" s="14" t="s">
        <v>8321</v>
      </c>
      <c r="R3650" s="14" t="s">
        <v>8322</v>
      </c>
      <c r="S3650">
        <v>73</v>
      </c>
      <c r="T3650" t="b">
        <v>1</v>
      </c>
      <c r="U3650" t="s">
        <v>8271</v>
      </c>
      <c r="V3650">
        <f t="shared" si="456"/>
        <v>73</v>
      </c>
      <c r="W3650" s="21" t="str">
        <f t="shared" si="457"/>
        <v xml:space="preserve"> </v>
      </c>
      <c r="X3650" s="21" t="str">
        <f t="shared" si="458"/>
        <v xml:space="preserve"> </v>
      </c>
    </row>
    <row r="3651" spans="1:24" ht="43.2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si="459"/>
        <v>41806.712893518517</v>
      </c>
      <c r="K3651">
        <v>1400691994</v>
      </c>
      <c r="L3651" s="10">
        <f t="shared" si="460"/>
        <v>41780.712893518517</v>
      </c>
      <c r="M3651" s="11">
        <f t="shared" si="461"/>
        <v>26</v>
      </c>
      <c r="N3651" t="b">
        <v>0</v>
      </c>
      <c r="O3651" s="9">
        <f t="shared" si="462"/>
        <v>1.04</v>
      </c>
      <c r="P3651" s="14">
        <f t="shared" si="463"/>
        <v>97.5</v>
      </c>
      <c r="Q3651" s="14" t="s">
        <v>8321</v>
      </c>
      <c r="R3651" s="14" t="s">
        <v>8322</v>
      </c>
      <c r="S3651">
        <v>8</v>
      </c>
      <c r="T3651" t="b">
        <v>1</v>
      </c>
      <c r="U3651" t="s">
        <v>8271</v>
      </c>
      <c r="V3651">
        <f t="shared" ref="V3651:V3714" si="464">IF(F3651 = "successful",S3651," ")</f>
        <v>8</v>
      </c>
      <c r="W3651" s="21" t="str">
        <f t="shared" ref="W3651:W3714" si="465">IF(F3651 = "failed",S3651," ")</f>
        <v xml:space="preserve"> </v>
      </c>
      <c r="X3651" s="21" t="str">
        <f t="shared" ref="X3651:X3714" si="466">IF(F3651 = "canceled",S3651," ")</f>
        <v xml:space="preserve"> </v>
      </c>
    </row>
    <row r="3652" spans="1:24" ht="43.2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459"/>
        <v>42402.478981481487</v>
      </c>
      <c r="K3652">
        <v>1452598184</v>
      </c>
      <c r="L3652" s="10">
        <f t="shared" si="460"/>
        <v>42381.478981481487</v>
      </c>
      <c r="M3652" s="11">
        <f t="shared" si="461"/>
        <v>21</v>
      </c>
      <c r="N3652" t="b">
        <v>0</v>
      </c>
      <c r="O3652" s="9">
        <f t="shared" si="462"/>
        <v>1</v>
      </c>
      <c r="P3652" s="14">
        <f t="shared" si="463"/>
        <v>29.411764705882351</v>
      </c>
      <c r="Q3652" s="14" t="s">
        <v>8321</v>
      </c>
      <c r="R3652" s="14" t="s">
        <v>8322</v>
      </c>
      <c r="S3652">
        <v>17</v>
      </c>
      <c r="T3652" t="b">
        <v>1</v>
      </c>
      <c r="U3652" t="s">
        <v>8271</v>
      </c>
      <c r="V3652">
        <f t="shared" si="464"/>
        <v>17</v>
      </c>
      <c r="W3652" s="21" t="str">
        <f t="shared" si="465"/>
        <v xml:space="preserve"> </v>
      </c>
      <c r="X3652" s="21" t="str">
        <f t="shared" si="466"/>
        <v xml:space="preserve"> </v>
      </c>
    </row>
    <row r="3653" spans="1:24" ht="43.2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459"/>
        <v>41861.665972222225</v>
      </c>
      <c r="K3653">
        <v>1404833442</v>
      </c>
      <c r="L3653" s="10">
        <f t="shared" si="460"/>
        <v>41828.646319444444</v>
      </c>
      <c r="M3653" s="11">
        <f t="shared" si="461"/>
        <v>33.01965277778072</v>
      </c>
      <c r="N3653" t="b">
        <v>0</v>
      </c>
      <c r="O3653" s="9">
        <f t="shared" si="462"/>
        <v>1.04</v>
      </c>
      <c r="P3653" s="14">
        <f t="shared" si="463"/>
        <v>57.777777777777779</v>
      </c>
      <c r="Q3653" s="14" t="s">
        <v>8321</v>
      </c>
      <c r="R3653" s="14" t="s">
        <v>8322</v>
      </c>
      <c r="S3653">
        <v>9</v>
      </c>
      <c r="T3653" t="b">
        <v>1</v>
      </c>
      <c r="U3653" t="s">
        <v>8271</v>
      </c>
      <c r="V3653">
        <f t="shared" si="464"/>
        <v>9</v>
      </c>
      <c r="W3653" s="21" t="str">
        <f t="shared" si="465"/>
        <v xml:space="preserve"> </v>
      </c>
      <c r="X3653" s="21" t="str">
        <f t="shared" si="466"/>
        <v xml:space="preserve"> </v>
      </c>
    </row>
    <row r="3654" spans="1:24" ht="43.2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459"/>
        <v>42607.165972222225</v>
      </c>
      <c r="K3654">
        <v>1471188502</v>
      </c>
      <c r="L3654" s="10">
        <f t="shared" si="460"/>
        <v>42596.644699074073</v>
      </c>
      <c r="M3654" s="11">
        <f t="shared" si="461"/>
        <v>10.521273148151522</v>
      </c>
      <c r="N3654" t="b">
        <v>0</v>
      </c>
      <c r="O3654" s="9">
        <f t="shared" si="462"/>
        <v>2.5066666666666668</v>
      </c>
      <c r="P3654" s="14">
        <f t="shared" si="463"/>
        <v>44.235294117647058</v>
      </c>
      <c r="Q3654" s="14" t="s">
        <v>8321</v>
      </c>
      <c r="R3654" s="14" t="s">
        <v>8322</v>
      </c>
      <c r="S3654">
        <v>17</v>
      </c>
      <c r="T3654" t="b">
        <v>1</v>
      </c>
      <c r="U3654" t="s">
        <v>8271</v>
      </c>
      <c r="V3654">
        <f t="shared" si="464"/>
        <v>17</v>
      </c>
      <c r="W3654" s="21" t="str">
        <f t="shared" si="465"/>
        <v xml:space="preserve"> </v>
      </c>
      <c r="X3654" s="21" t="str">
        <f t="shared" si="466"/>
        <v xml:space="preserve"> </v>
      </c>
    </row>
    <row r="3655" spans="1:24" ht="43.2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459"/>
        <v>42221.363506944443</v>
      </c>
      <c r="K3655">
        <v>1436172207</v>
      </c>
      <c r="L3655" s="10">
        <f t="shared" si="460"/>
        <v>42191.363506944443</v>
      </c>
      <c r="M3655" s="11">
        <f t="shared" si="461"/>
        <v>30</v>
      </c>
      <c r="N3655" t="b">
        <v>0</v>
      </c>
      <c r="O3655" s="9">
        <f t="shared" si="462"/>
        <v>1.0049999999999999</v>
      </c>
      <c r="P3655" s="14">
        <f t="shared" si="463"/>
        <v>60.909090909090907</v>
      </c>
      <c r="Q3655" s="14" t="s">
        <v>8321</v>
      </c>
      <c r="R3655" s="14" t="s">
        <v>8322</v>
      </c>
      <c r="S3655">
        <v>33</v>
      </c>
      <c r="T3655" t="b">
        <v>1</v>
      </c>
      <c r="U3655" t="s">
        <v>8271</v>
      </c>
      <c r="V3655">
        <f t="shared" si="464"/>
        <v>33</v>
      </c>
      <c r="W3655" s="21" t="str">
        <f t="shared" si="465"/>
        <v xml:space="preserve"> </v>
      </c>
      <c r="X3655" s="21" t="str">
        <f t="shared" si="466"/>
        <v xml:space="preserve"> </v>
      </c>
    </row>
    <row r="3656" spans="1:24" ht="57.6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459"/>
        <v>42463.708333333328</v>
      </c>
      <c r="K3656">
        <v>1457690386</v>
      </c>
      <c r="L3656" s="10">
        <f t="shared" si="460"/>
        <v>42440.416504629626</v>
      </c>
      <c r="M3656" s="11">
        <f t="shared" si="461"/>
        <v>23.291828703702777</v>
      </c>
      <c r="N3656" t="b">
        <v>0</v>
      </c>
      <c r="O3656" s="9">
        <f t="shared" si="462"/>
        <v>1.744</v>
      </c>
      <c r="P3656" s="14">
        <f t="shared" si="463"/>
        <v>68.84210526315789</v>
      </c>
      <c r="Q3656" s="14" t="s">
        <v>8321</v>
      </c>
      <c r="R3656" s="14" t="s">
        <v>8322</v>
      </c>
      <c r="S3656">
        <v>38</v>
      </c>
      <c r="T3656" t="b">
        <v>1</v>
      </c>
      <c r="U3656" t="s">
        <v>8271</v>
      </c>
      <c r="V3656">
        <f t="shared" si="464"/>
        <v>38</v>
      </c>
      <c r="W3656" s="21" t="str">
        <f t="shared" si="465"/>
        <v xml:space="preserve"> </v>
      </c>
      <c r="X3656" s="21" t="str">
        <f t="shared" si="466"/>
        <v xml:space="preserve"> </v>
      </c>
    </row>
    <row r="3657" spans="1:24" ht="57.6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459"/>
        <v>42203.290972222225</v>
      </c>
      <c r="K3657">
        <v>1434654998</v>
      </c>
      <c r="L3657" s="10">
        <f t="shared" si="460"/>
        <v>42173.803217592591</v>
      </c>
      <c r="M3657" s="11">
        <f t="shared" si="461"/>
        <v>29.487754629633855</v>
      </c>
      <c r="N3657" t="b">
        <v>0</v>
      </c>
      <c r="O3657" s="9">
        <f t="shared" si="462"/>
        <v>1.1626000000000001</v>
      </c>
      <c r="P3657" s="14">
        <f t="shared" si="463"/>
        <v>73.582278481012665</v>
      </c>
      <c r="Q3657" s="14" t="s">
        <v>8321</v>
      </c>
      <c r="R3657" s="14" t="s">
        <v>8322</v>
      </c>
      <c r="S3657">
        <v>79</v>
      </c>
      <c r="T3657" t="b">
        <v>1</v>
      </c>
      <c r="U3657" t="s">
        <v>8271</v>
      </c>
      <c r="V3657">
        <f t="shared" si="464"/>
        <v>79</v>
      </c>
      <c r="W3657" s="21" t="str">
        <f t="shared" si="465"/>
        <v xml:space="preserve"> </v>
      </c>
      <c r="X3657" s="21" t="str">
        <f t="shared" si="466"/>
        <v xml:space="preserve"> </v>
      </c>
    </row>
    <row r="3658" spans="1:24" ht="43.2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459"/>
        <v>42767.957638888889</v>
      </c>
      <c r="K3658">
        <v>1483393836</v>
      </c>
      <c r="L3658" s="10">
        <f t="shared" si="460"/>
        <v>42737.910138888896</v>
      </c>
      <c r="M3658" s="11">
        <f t="shared" si="461"/>
        <v>30.047499999993306</v>
      </c>
      <c r="N3658" t="b">
        <v>0</v>
      </c>
      <c r="O3658" s="9">
        <f t="shared" si="462"/>
        <v>1.0582</v>
      </c>
      <c r="P3658" s="14">
        <f t="shared" si="463"/>
        <v>115.02173913043478</v>
      </c>
      <c r="Q3658" s="14" t="s">
        <v>8321</v>
      </c>
      <c r="R3658" s="14" t="s">
        <v>8322</v>
      </c>
      <c r="S3658">
        <v>46</v>
      </c>
      <c r="T3658" t="b">
        <v>1</v>
      </c>
      <c r="U3658" t="s">
        <v>8271</v>
      </c>
      <c r="V3658">
        <f t="shared" si="464"/>
        <v>46</v>
      </c>
      <c r="W3658" s="21" t="str">
        <f t="shared" si="465"/>
        <v xml:space="preserve"> </v>
      </c>
      <c r="X3658" s="21" t="str">
        <f t="shared" si="466"/>
        <v xml:space="preserve"> </v>
      </c>
    </row>
    <row r="3659" spans="1:24" ht="43.2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459"/>
        <v>42522.904166666667</v>
      </c>
      <c r="K3659">
        <v>1462806419</v>
      </c>
      <c r="L3659" s="10">
        <f t="shared" si="460"/>
        <v>42499.629849537043</v>
      </c>
      <c r="M3659" s="11">
        <f t="shared" si="461"/>
        <v>23.274317129624251</v>
      </c>
      <c r="N3659" t="b">
        <v>0</v>
      </c>
      <c r="O3659" s="9">
        <f t="shared" si="462"/>
        <v>1.1074999999999999</v>
      </c>
      <c r="P3659" s="14">
        <f t="shared" si="463"/>
        <v>110.75</v>
      </c>
      <c r="Q3659" s="14" t="s">
        <v>8321</v>
      </c>
      <c r="R3659" s="14" t="s">
        <v>8322</v>
      </c>
      <c r="S3659">
        <v>20</v>
      </c>
      <c r="T3659" t="b">
        <v>1</v>
      </c>
      <c r="U3659" t="s">
        <v>8271</v>
      </c>
      <c r="V3659">
        <f t="shared" si="464"/>
        <v>20</v>
      </c>
      <c r="W3659" s="21" t="str">
        <f t="shared" si="465"/>
        <v xml:space="preserve"> </v>
      </c>
      <c r="X3659" s="21" t="str">
        <f t="shared" si="466"/>
        <v xml:space="preserve"> </v>
      </c>
    </row>
    <row r="3660" spans="1:24" ht="28.8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459"/>
        <v>41822.165972222225</v>
      </c>
      <c r="K3660">
        <v>1400272580</v>
      </c>
      <c r="L3660" s="10">
        <f t="shared" si="460"/>
        <v>41775.858564814815</v>
      </c>
      <c r="M3660" s="11">
        <f t="shared" si="461"/>
        <v>46.30740740741021</v>
      </c>
      <c r="N3660" t="b">
        <v>0</v>
      </c>
      <c r="O3660" s="9">
        <f t="shared" si="462"/>
        <v>1.0066666666666666</v>
      </c>
      <c r="P3660" s="14">
        <f t="shared" si="463"/>
        <v>75.5</v>
      </c>
      <c r="Q3660" s="14" t="s">
        <v>8321</v>
      </c>
      <c r="R3660" s="14" t="s">
        <v>8322</v>
      </c>
      <c r="S3660">
        <v>20</v>
      </c>
      <c r="T3660" t="b">
        <v>1</v>
      </c>
      <c r="U3660" t="s">
        <v>8271</v>
      </c>
      <c r="V3660">
        <f t="shared" si="464"/>
        <v>20</v>
      </c>
      <c r="W3660" s="21" t="str">
        <f t="shared" si="465"/>
        <v xml:space="preserve"> </v>
      </c>
      <c r="X3660" s="21" t="str">
        <f t="shared" si="466"/>
        <v xml:space="preserve"> </v>
      </c>
    </row>
    <row r="3661" spans="1:24" ht="43.2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459"/>
        <v>42082.610416666663</v>
      </c>
      <c r="K3661">
        <v>1424414350</v>
      </c>
      <c r="L3661" s="10">
        <f t="shared" si="460"/>
        <v>42055.277199074073</v>
      </c>
      <c r="M3661" s="11">
        <f t="shared" si="461"/>
        <v>27.33321759258979</v>
      </c>
      <c r="N3661" t="b">
        <v>0</v>
      </c>
      <c r="O3661" s="9">
        <f t="shared" si="462"/>
        <v>1.0203333333333333</v>
      </c>
      <c r="P3661" s="14">
        <f t="shared" si="463"/>
        <v>235.46153846153845</v>
      </c>
      <c r="Q3661" s="14" t="s">
        <v>8321</v>
      </c>
      <c r="R3661" s="14" t="s">
        <v>8322</v>
      </c>
      <c r="S3661">
        <v>13</v>
      </c>
      <c r="T3661" t="b">
        <v>1</v>
      </c>
      <c r="U3661" t="s">
        <v>8271</v>
      </c>
      <c r="V3661">
        <f t="shared" si="464"/>
        <v>13</v>
      </c>
      <c r="W3661" s="21" t="str">
        <f t="shared" si="465"/>
        <v xml:space="preserve"> </v>
      </c>
      <c r="X3661" s="21" t="str">
        <f t="shared" si="466"/>
        <v xml:space="preserve"> </v>
      </c>
    </row>
    <row r="3662" spans="1:24" ht="57.6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459"/>
        <v>41996.881076388891</v>
      </c>
      <c r="K3662">
        <v>1417208925</v>
      </c>
      <c r="L3662" s="10">
        <f t="shared" si="460"/>
        <v>41971.881076388891</v>
      </c>
      <c r="M3662" s="11">
        <f t="shared" si="461"/>
        <v>25</v>
      </c>
      <c r="N3662" t="b">
        <v>0</v>
      </c>
      <c r="O3662" s="9">
        <f t="shared" si="462"/>
        <v>1</v>
      </c>
      <c r="P3662" s="14">
        <f t="shared" si="463"/>
        <v>11.363636363636363</v>
      </c>
      <c r="Q3662" s="14" t="s">
        <v>8321</v>
      </c>
      <c r="R3662" s="14" t="s">
        <v>8322</v>
      </c>
      <c r="S3662">
        <v>22</v>
      </c>
      <c r="T3662" t="b">
        <v>1</v>
      </c>
      <c r="U3662" t="s">
        <v>8271</v>
      </c>
      <c r="V3662">
        <f t="shared" si="464"/>
        <v>22</v>
      </c>
      <c r="W3662" s="21" t="str">
        <f t="shared" si="465"/>
        <v xml:space="preserve"> </v>
      </c>
      <c r="X3662" s="21" t="str">
        <f t="shared" si="466"/>
        <v xml:space="preserve"> </v>
      </c>
    </row>
    <row r="3663" spans="1:24" ht="43.2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459"/>
        <v>42470.166666666672</v>
      </c>
      <c r="K3663">
        <v>1458336672</v>
      </c>
      <c r="L3663" s="10">
        <f t="shared" si="460"/>
        <v>42447.896666666667</v>
      </c>
      <c r="M3663" s="11">
        <f t="shared" si="461"/>
        <v>22.270000000004075</v>
      </c>
      <c r="N3663" t="b">
        <v>0</v>
      </c>
      <c r="O3663" s="9">
        <f t="shared" si="462"/>
        <v>1.1100000000000001</v>
      </c>
      <c r="P3663" s="14">
        <f t="shared" si="463"/>
        <v>92.5</v>
      </c>
      <c r="Q3663" s="14" t="s">
        <v>8321</v>
      </c>
      <c r="R3663" s="14" t="s">
        <v>8322</v>
      </c>
      <c r="S3663">
        <v>36</v>
      </c>
      <c r="T3663" t="b">
        <v>1</v>
      </c>
      <c r="U3663" t="s">
        <v>8271</v>
      </c>
      <c r="V3663">
        <f t="shared" si="464"/>
        <v>36</v>
      </c>
      <c r="W3663" s="21" t="str">
        <f t="shared" si="465"/>
        <v xml:space="preserve"> </v>
      </c>
      <c r="X3663" s="21" t="str">
        <f t="shared" si="466"/>
        <v xml:space="preserve"> </v>
      </c>
    </row>
    <row r="3664" spans="1:24" ht="57.6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459"/>
        <v>42094.178402777776</v>
      </c>
      <c r="K3664">
        <v>1425187014</v>
      </c>
      <c r="L3664" s="10">
        <f t="shared" si="460"/>
        <v>42064.220069444447</v>
      </c>
      <c r="M3664" s="11">
        <f t="shared" si="461"/>
        <v>29.958333333328483</v>
      </c>
      <c r="N3664" t="b">
        <v>0</v>
      </c>
      <c r="O3664" s="9">
        <f t="shared" si="462"/>
        <v>1.0142500000000001</v>
      </c>
      <c r="P3664" s="14">
        <f t="shared" si="463"/>
        <v>202.85</v>
      </c>
      <c r="Q3664" s="14" t="s">
        <v>8321</v>
      </c>
      <c r="R3664" s="14" t="s">
        <v>8322</v>
      </c>
      <c r="S3664">
        <v>40</v>
      </c>
      <c r="T3664" t="b">
        <v>1</v>
      </c>
      <c r="U3664" t="s">
        <v>8271</v>
      </c>
      <c r="V3664">
        <f t="shared" si="464"/>
        <v>40</v>
      </c>
      <c r="W3664" s="21" t="str">
        <f t="shared" si="465"/>
        <v xml:space="preserve"> </v>
      </c>
      <c r="X3664" s="21" t="str">
        <f t="shared" si="466"/>
        <v xml:space="preserve"> </v>
      </c>
    </row>
    <row r="3665" spans="1:24" ht="43.2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459"/>
        <v>42725.493402777778</v>
      </c>
      <c r="K3665">
        <v>1477133430</v>
      </c>
      <c r="L3665" s="10">
        <f t="shared" si="460"/>
        <v>42665.451736111107</v>
      </c>
      <c r="M3665" s="11">
        <f t="shared" si="461"/>
        <v>60.041666666671517</v>
      </c>
      <c r="N3665" t="b">
        <v>0</v>
      </c>
      <c r="O3665" s="9">
        <f t="shared" si="462"/>
        <v>1.04</v>
      </c>
      <c r="P3665" s="14">
        <f t="shared" si="463"/>
        <v>26</v>
      </c>
      <c r="Q3665" s="14" t="s">
        <v>8321</v>
      </c>
      <c r="R3665" s="14" t="s">
        <v>8322</v>
      </c>
      <c r="S3665">
        <v>9</v>
      </c>
      <c r="T3665" t="b">
        <v>1</v>
      </c>
      <c r="U3665" t="s">
        <v>8271</v>
      </c>
      <c r="V3665">
        <f t="shared" si="464"/>
        <v>9</v>
      </c>
      <c r="W3665" s="21" t="str">
        <f t="shared" si="465"/>
        <v xml:space="preserve"> </v>
      </c>
      <c r="X3665" s="21" t="str">
        <f t="shared" si="466"/>
        <v xml:space="preserve"> </v>
      </c>
    </row>
    <row r="3666" spans="1:24" ht="43.2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459"/>
        <v>42537.248715277776</v>
      </c>
      <c r="K3666">
        <v>1464847089</v>
      </c>
      <c r="L3666" s="10">
        <f t="shared" si="460"/>
        <v>42523.248715277776</v>
      </c>
      <c r="M3666" s="11">
        <f t="shared" si="461"/>
        <v>14</v>
      </c>
      <c r="N3666" t="b">
        <v>0</v>
      </c>
      <c r="O3666" s="9">
        <f t="shared" si="462"/>
        <v>1.09375</v>
      </c>
      <c r="P3666" s="14">
        <f t="shared" si="463"/>
        <v>46.05263157894737</v>
      </c>
      <c r="Q3666" s="14" t="s">
        <v>8321</v>
      </c>
      <c r="R3666" s="14" t="s">
        <v>8322</v>
      </c>
      <c r="S3666">
        <v>19</v>
      </c>
      <c r="T3666" t="b">
        <v>1</v>
      </c>
      <c r="U3666" t="s">
        <v>8271</v>
      </c>
      <c r="V3666">
        <f t="shared" si="464"/>
        <v>19</v>
      </c>
      <c r="W3666" s="21" t="str">
        <f t="shared" si="465"/>
        <v xml:space="preserve"> </v>
      </c>
      <c r="X3666" s="21" t="str">
        <f t="shared" si="466"/>
        <v xml:space="preserve"> </v>
      </c>
    </row>
    <row r="3667" spans="1:24" ht="43.2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459"/>
        <v>42305.829166666663</v>
      </c>
      <c r="K3667">
        <v>1445109822</v>
      </c>
      <c r="L3667" s="10">
        <f t="shared" si="460"/>
        <v>42294.808124999996</v>
      </c>
      <c r="M3667" s="11">
        <f t="shared" si="461"/>
        <v>11.021041666666861</v>
      </c>
      <c r="N3667" t="b">
        <v>0</v>
      </c>
      <c r="O3667" s="9">
        <f t="shared" si="462"/>
        <v>1.1516129032258065</v>
      </c>
      <c r="P3667" s="14">
        <f t="shared" si="463"/>
        <v>51</v>
      </c>
      <c r="Q3667" s="14" t="s">
        <v>8321</v>
      </c>
      <c r="R3667" s="14" t="s">
        <v>8322</v>
      </c>
      <c r="S3667">
        <v>14</v>
      </c>
      <c r="T3667" t="b">
        <v>1</v>
      </c>
      <c r="U3667" t="s">
        <v>8271</v>
      </c>
      <c r="V3667">
        <f t="shared" si="464"/>
        <v>14</v>
      </c>
      <c r="W3667" s="21" t="str">
        <f t="shared" si="465"/>
        <v xml:space="preserve"> </v>
      </c>
      <c r="X3667" s="21" t="str">
        <f t="shared" si="466"/>
        <v xml:space="preserve"> </v>
      </c>
    </row>
    <row r="3668" spans="1:24" ht="28.8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459"/>
        <v>41844.291666666664</v>
      </c>
      <c r="K3668">
        <v>1404337382</v>
      </c>
      <c r="L3668" s="10">
        <f t="shared" si="460"/>
        <v>41822.90488425926</v>
      </c>
      <c r="M3668" s="11">
        <f t="shared" si="461"/>
        <v>21.386782407404098</v>
      </c>
      <c r="N3668" t="b">
        <v>0</v>
      </c>
      <c r="O3668" s="9">
        <f t="shared" si="462"/>
        <v>1</v>
      </c>
      <c r="P3668" s="14">
        <f t="shared" si="463"/>
        <v>31.578947368421051</v>
      </c>
      <c r="Q3668" s="14" t="s">
        <v>8321</v>
      </c>
      <c r="R3668" s="14" t="s">
        <v>8322</v>
      </c>
      <c r="S3668">
        <v>38</v>
      </c>
      <c r="T3668" t="b">
        <v>1</v>
      </c>
      <c r="U3668" t="s">
        <v>8271</v>
      </c>
      <c r="V3668">
        <f t="shared" si="464"/>
        <v>38</v>
      </c>
      <c r="W3668" s="21" t="str">
        <f t="shared" si="465"/>
        <v xml:space="preserve"> </v>
      </c>
      <c r="X3668" s="21" t="str">
        <f t="shared" si="466"/>
        <v xml:space="preserve"> </v>
      </c>
    </row>
    <row r="3669" spans="1:24" ht="43.2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459"/>
        <v>42203.970127314817</v>
      </c>
      <c r="K3669">
        <v>1434669419</v>
      </c>
      <c r="L3669" s="10">
        <f t="shared" si="460"/>
        <v>42173.970127314817</v>
      </c>
      <c r="M3669" s="11">
        <f t="shared" si="461"/>
        <v>30</v>
      </c>
      <c r="N3669" t="b">
        <v>0</v>
      </c>
      <c r="O3669" s="9">
        <f t="shared" si="462"/>
        <v>1.0317033333333334</v>
      </c>
      <c r="P3669" s="14">
        <f t="shared" si="463"/>
        <v>53.363965517241382</v>
      </c>
      <c r="Q3669" s="14" t="s">
        <v>8321</v>
      </c>
      <c r="R3669" s="14" t="s">
        <v>8322</v>
      </c>
      <c r="S3669">
        <v>58</v>
      </c>
      <c r="T3669" t="b">
        <v>1</v>
      </c>
      <c r="U3669" t="s">
        <v>8271</v>
      </c>
      <c r="V3669">
        <f t="shared" si="464"/>
        <v>58</v>
      </c>
      <c r="W3669" s="21" t="str">
        <f t="shared" si="465"/>
        <v xml:space="preserve"> </v>
      </c>
      <c r="X3669" s="21" t="str">
        <f t="shared" si="466"/>
        <v xml:space="preserve"> </v>
      </c>
    </row>
    <row r="3670" spans="1:24" ht="43.2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459"/>
        <v>42208.772916666669</v>
      </c>
      <c r="K3670">
        <v>1435670452</v>
      </c>
      <c r="L3670" s="10">
        <f t="shared" si="460"/>
        <v>42185.556157407409</v>
      </c>
      <c r="M3670" s="11">
        <f t="shared" si="461"/>
        <v>23.216759259259561</v>
      </c>
      <c r="N3670" t="b">
        <v>0</v>
      </c>
      <c r="O3670" s="9">
        <f t="shared" si="462"/>
        <v>1.0349999999999999</v>
      </c>
      <c r="P3670" s="14">
        <f t="shared" si="463"/>
        <v>36.964285714285715</v>
      </c>
      <c r="Q3670" s="14" t="s">
        <v>8321</v>
      </c>
      <c r="R3670" s="14" t="s">
        <v>8322</v>
      </c>
      <c r="S3670">
        <v>28</v>
      </c>
      <c r="T3670" t="b">
        <v>1</v>
      </c>
      <c r="U3670" t="s">
        <v>8271</v>
      </c>
      <c r="V3670">
        <f t="shared" si="464"/>
        <v>28</v>
      </c>
      <c r="W3670" s="21" t="str">
        <f t="shared" si="465"/>
        <v xml:space="preserve"> </v>
      </c>
      <c r="X3670" s="21" t="str">
        <f t="shared" si="466"/>
        <v xml:space="preserve"> </v>
      </c>
    </row>
    <row r="3671" spans="1:24" ht="43.2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459"/>
        <v>42166.675196759257</v>
      </c>
      <c r="K3671">
        <v>1431447137</v>
      </c>
      <c r="L3671" s="10">
        <f t="shared" si="460"/>
        <v>42136.675196759257</v>
      </c>
      <c r="M3671" s="11">
        <f t="shared" si="461"/>
        <v>30</v>
      </c>
      <c r="N3671" t="b">
        <v>0</v>
      </c>
      <c r="O3671" s="9">
        <f t="shared" si="462"/>
        <v>1.3819999999999999</v>
      </c>
      <c r="P3671" s="14">
        <f t="shared" si="463"/>
        <v>81.294117647058826</v>
      </c>
      <c r="Q3671" s="14" t="s">
        <v>8321</v>
      </c>
      <c r="R3671" s="14" t="s">
        <v>8322</v>
      </c>
      <c r="S3671">
        <v>17</v>
      </c>
      <c r="T3671" t="b">
        <v>1</v>
      </c>
      <c r="U3671" t="s">
        <v>8271</v>
      </c>
      <c r="V3671">
        <f t="shared" si="464"/>
        <v>17</v>
      </c>
      <c r="W3671" s="21" t="str">
        <f t="shared" si="465"/>
        <v xml:space="preserve"> </v>
      </c>
      <c r="X3671" s="21" t="str">
        <f t="shared" si="466"/>
        <v xml:space="preserve"> </v>
      </c>
    </row>
    <row r="3672" spans="1:24" ht="43.2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459"/>
        <v>42155.958333333328</v>
      </c>
      <c r="K3672">
        <v>1431951611</v>
      </c>
      <c r="L3672" s="10">
        <f t="shared" si="460"/>
        <v>42142.514016203699</v>
      </c>
      <c r="M3672" s="11">
        <f t="shared" si="461"/>
        <v>13.444317129629781</v>
      </c>
      <c r="N3672" t="b">
        <v>0</v>
      </c>
      <c r="O3672" s="9">
        <f t="shared" si="462"/>
        <v>1.0954545454545455</v>
      </c>
      <c r="P3672" s="14">
        <f t="shared" si="463"/>
        <v>20.083333333333332</v>
      </c>
      <c r="Q3672" s="14" t="s">
        <v>8321</v>
      </c>
      <c r="R3672" s="14" t="s">
        <v>8322</v>
      </c>
      <c r="S3672">
        <v>12</v>
      </c>
      <c r="T3672" t="b">
        <v>1</v>
      </c>
      <c r="U3672" t="s">
        <v>8271</v>
      </c>
      <c r="V3672">
        <f t="shared" si="464"/>
        <v>12</v>
      </c>
      <c r="W3672" s="21" t="str">
        <f t="shared" si="465"/>
        <v xml:space="preserve"> </v>
      </c>
      <c r="X3672" s="21" t="str">
        <f t="shared" si="466"/>
        <v xml:space="preserve"> </v>
      </c>
    </row>
    <row r="3673" spans="1:24" ht="43.2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459"/>
        <v>41841.165972222225</v>
      </c>
      <c r="K3673">
        <v>1404140667</v>
      </c>
      <c r="L3673" s="10">
        <f t="shared" si="460"/>
        <v>41820.62809027778</v>
      </c>
      <c r="M3673" s="11">
        <f t="shared" si="461"/>
        <v>20.537881944444962</v>
      </c>
      <c r="N3673" t="b">
        <v>0</v>
      </c>
      <c r="O3673" s="9">
        <f t="shared" si="462"/>
        <v>1.0085714285714287</v>
      </c>
      <c r="P3673" s="14">
        <f t="shared" si="463"/>
        <v>88.25</v>
      </c>
      <c r="Q3673" s="14" t="s">
        <v>8321</v>
      </c>
      <c r="R3673" s="14" t="s">
        <v>8322</v>
      </c>
      <c r="S3673">
        <v>40</v>
      </c>
      <c r="T3673" t="b">
        <v>1</v>
      </c>
      <c r="U3673" t="s">
        <v>8271</v>
      </c>
      <c r="V3673">
        <f t="shared" si="464"/>
        <v>40</v>
      </c>
      <c r="W3673" s="21" t="str">
        <f t="shared" si="465"/>
        <v xml:space="preserve"> </v>
      </c>
      <c r="X3673" s="21" t="str">
        <f t="shared" si="466"/>
        <v xml:space="preserve"> </v>
      </c>
    </row>
    <row r="3674" spans="1:24" ht="57.6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459"/>
        <v>41908.946574074071</v>
      </c>
      <c r="K3674">
        <v>1409179384</v>
      </c>
      <c r="L3674" s="10">
        <f t="shared" si="460"/>
        <v>41878.946574074071</v>
      </c>
      <c r="M3674" s="11">
        <f t="shared" si="461"/>
        <v>30</v>
      </c>
      <c r="N3674" t="b">
        <v>0</v>
      </c>
      <c r="O3674" s="9">
        <f t="shared" si="462"/>
        <v>1.0153333333333334</v>
      </c>
      <c r="P3674" s="14">
        <f t="shared" si="463"/>
        <v>53.438596491228068</v>
      </c>
      <c r="Q3674" s="14" t="s">
        <v>8321</v>
      </c>
      <c r="R3674" s="14" t="s">
        <v>8322</v>
      </c>
      <c r="S3674">
        <v>57</v>
      </c>
      <c r="T3674" t="b">
        <v>1</v>
      </c>
      <c r="U3674" t="s">
        <v>8271</v>
      </c>
      <c r="V3674">
        <f t="shared" si="464"/>
        <v>57</v>
      </c>
      <c r="W3674" s="21" t="str">
        <f t="shared" si="465"/>
        <v xml:space="preserve"> </v>
      </c>
      <c r="X3674" s="21" t="str">
        <f t="shared" si="466"/>
        <v xml:space="preserve"> </v>
      </c>
    </row>
    <row r="3675" spans="1:24" ht="43.2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459"/>
        <v>41948.536111111112</v>
      </c>
      <c r="K3675">
        <v>1412233497</v>
      </c>
      <c r="L3675" s="10">
        <f t="shared" si="460"/>
        <v>41914.295104166667</v>
      </c>
      <c r="M3675" s="11">
        <f t="shared" si="461"/>
        <v>34.241006944444962</v>
      </c>
      <c r="N3675" t="b">
        <v>0</v>
      </c>
      <c r="O3675" s="9">
        <f t="shared" si="462"/>
        <v>1.13625</v>
      </c>
      <c r="P3675" s="14">
        <f t="shared" si="463"/>
        <v>39.868421052631582</v>
      </c>
      <c r="Q3675" s="14" t="s">
        <v>8321</v>
      </c>
      <c r="R3675" s="14" t="s">
        <v>8322</v>
      </c>
      <c r="S3675">
        <v>114</v>
      </c>
      <c r="T3675" t="b">
        <v>1</v>
      </c>
      <c r="U3675" t="s">
        <v>8271</v>
      </c>
      <c r="V3675">
        <f t="shared" si="464"/>
        <v>114</v>
      </c>
      <c r="W3675" s="21" t="str">
        <f t="shared" si="465"/>
        <v xml:space="preserve"> </v>
      </c>
      <c r="X3675" s="21" t="str">
        <f t="shared" si="466"/>
        <v xml:space="preserve"> </v>
      </c>
    </row>
    <row r="3676" spans="1:24" ht="43.2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459"/>
        <v>42616.873020833329</v>
      </c>
      <c r="K3676">
        <v>1467752229</v>
      </c>
      <c r="L3676" s="10">
        <f t="shared" si="460"/>
        <v>42556.873020833329</v>
      </c>
      <c r="M3676" s="11">
        <f t="shared" si="461"/>
        <v>60</v>
      </c>
      <c r="N3676" t="b">
        <v>0</v>
      </c>
      <c r="O3676" s="9">
        <f t="shared" si="462"/>
        <v>1</v>
      </c>
      <c r="P3676" s="14">
        <f t="shared" si="463"/>
        <v>145.16129032258064</v>
      </c>
      <c r="Q3676" s="14" t="s">
        <v>8321</v>
      </c>
      <c r="R3676" s="14" t="s">
        <v>8322</v>
      </c>
      <c r="S3676">
        <v>31</v>
      </c>
      <c r="T3676" t="b">
        <v>1</v>
      </c>
      <c r="U3676" t="s">
        <v>8271</v>
      </c>
      <c r="V3676">
        <f t="shared" si="464"/>
        <v>31</v>
      </c>
      <c r="W3676" s="21" t="str">
        <f t="shared" si="465"/>
        <v xml:space="preserve"> </v>
      </c>
      <c r="X3676" s="21" t="str">
        <f t="shared" si="466"/>
        <v xml:space="preserve"> </v>
      </c>
    </row>
    <row r="3677" spans="1:24" ht="43.2" x14ac:dyDescent="0.3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459"/>
        <v>42505.958333333328</v>
      </c>
      <c r="K3677">
        <v>1462285182</v>
      </c>
      <c r="L3677" s="10">
        <f t="shared" si="460"/>
        <v>42493.597013888888</v>
      </c>
      <c r="M3677" s="11">
        <f t="shared" si="461"/>
        <v>12.361319444440596</v>
      </c>
      <c r="N3677" t="b">
        <v>0</v>
      </c>
      <c r="O3677" s="9">
        <f t="shared" si="462"/>
        <v>1.4</v>
      </c>
      <c r="P3677" s="14">
        <f t="shared" si="463"/>
        <v>23.333333333333332</v>
      </c>
      <c r="Q3677" s="14" t="s">
        <v>8321</v>
      </c>
      <c r="R3677" s="14" t="s">
        <v>8322</v>
      </c>
      <c r="S3677">
        <v>3</v>
      </c>
      <c r="T3677" t="b">
        <v>1</v>
      </c>
      <c r="U3677" t="s">
        <v>8271</v>
      </c>
      <c r="V3677">
        <f t="shared" si="464"/>
        <v>3</v>
      </c>
      <c r="W3677" s="21" t="str">
        <f t="shared" si="465"/>
        <v xml:space="preserve"> </v>
      </c>
      <c r="X3677" s="21" t="str">
        <f t="shared" si="466"/>
        <v xml:space="preserve"> </v>
      </c>
    </row>
    <row r="3678" spans="1:24" ht="43.2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459"/>
        <v>41894.815787037034</v>
      </c>
      <c r="K3678">
        <v>1408995284</v>
      </c>
      <c r="L3678" s="10">
        <f t="shared" si="460"/>
        <v>41876.815787037034</v>
      </c>
      <c r="M3678" s="11">
        <f t="shared" si="461"/>
        <v>18</v>
      </c>
      <c r="N3678" t="b">
        <v>0</v>
      </c>
      <c r="O3678" s="9">
        <f t="shared" si="462"/>
        <v>1.2875000000000001</v>
      </c>
      <c r="P3678" s="14">
        <f t="shared" si="463"/>
        <v>64.375</v>
      </c>
      <c r="Q3678" s="14" t="s">
        <v>8321</v>
      </c>
      <c r="R3678" s="14" t="s">
        <v>8322</v>
      </c>
      <c r="S3678">
        <v>16</v>
      </c>
      <c r="T3678" t="b">
        <v>1</v>
      </c>
      <c r="U3678" t="s">
        <v>8271</v>
      </c>
      <c r="V3678">
        <f t="shared" si="464"/>
        <v>16</v>
      </c>
      <c r="W3678" s="21" t="str">
        <f t="shared" si="465"/>
        <v xml:space="preserve"> </v>
      </c>
      <c r="X3678" s="21" t="str">
        <f t="shared" si="466"/>
        <v xml:space="preserve"> </v>
      </c>
    </row>
    <row r="3679" spans="1:24" ht="43.2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459"/>
        <v>41823.165972222225</v>
      </c>
      <c r="K3679">
        <v>1402580818</v>
      </c>
      <c r="L3679" s="10">
        <f t="shared" si="460"/>
        <v>41802.574282407404</v>
      </c>
      <c r="M3679" s="11">
        <f t="shared" si="461"/>
        <v>20.591689814820711</v>
      </c>
      <c r="N3679" t="b">
        <v>0</v>
      </c>
      <c r="O3679" s="9">
        <f t="shared" si="462"/>
        <v>1.0290416666666666</v>
      </c>
      <c r="P3679" s="14">
        <f t="shared" si="463"/>
        <v>62.052763819095475</v>
      </c>
      <c r="Q3679" s="14" t="s">
        <v>8321</v>
      </c>
      <c r="R3679" s="14" t="s">
        <v>8322</v>
      </c>
      <c r="S3679">
        <v>199</v>
      </c>
      <c r="T3679" t="b">
        <v>1</v>
      </c>
      <c r="U3679" t="s">
        <v>8271</v>
      </c>
      <c r="V3679">
        <f t="shared" si="464"/>
        <v>199</v>
      </c>
      <c r="W3679" s="21" t="str">
        <f t="shared" si="465"/>
        <v xml:space="preserve"> </v>
      </c>
      <c r="X3679" s="21" t="str">
        <f t="shared" si="466"/>
        <v xml:space="preserve"> </v>
      </c>
    </row>
    <row r="3680" spans="1:24" ht="43.2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459"/>
        <v>42155.531226851846</v>
      </c>
      <c r="K3680">
        <v>1430052298</v>
      </c>
      <c r="L3680" s="10">
        <f t="shared" si="460"/>
        <v>42120.531226851846</v>
      </c>
      <c r="M3680" s="11">
        <f t="shared" si="461"/>
        <v>35</v>
      </c>
      <c r="N3680" t="b">
        <v>0</v>
      </c>
      <c r="O3680" s="9">
        <f t="shared" si="462"/>
        <v>1.0249999999999999</v>
      </c>
      <c r="P3680" s="14">
        <f t="shared" si="463"/>
        <v>66.129032258064512</v>
      </c>
      <c r="Q3680" s="14" t="s">
        <v>8321</v>
      </c>
      <c r="R3680" s="14" t="s">
        <v>8322</v>
      </c>
      <c r="S3680">
        <v>31</v>
      </c>
      <c r="T3680" t="b">
        <v>1</v>
      </c>
      <c r="U3680" t="s">
        <v>8271</v>
      </c>
      <c r="V3680">
        <f t="shared" si="464"/>
        <v>31</v>
      </c>
      <c r="W3680" s="21" t="str">
        <f t="shared" si="465"/>
        <v xml:space="preserve"> </v>
      </c>
      <c r="X3680" s="21" t="str">
        <f t="shared" si="466"/>
        <v xml:space="preserve"> </v>
      </c>
    </row>
    <row r="3681" spans="1:24" ht="43.2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459"/>
        <v>41821.207638888889</v>
      </c>
      <c r="K3681">
        <v>1401214581</v>
      </c>
      <c r="L3681" s="10">
        <f t="shared" si="460"/>
        <v>41786.761354166665</v>
      </c>
      <c r="M3681" s="11">
        <f t="shared" si="461"/>
        <v>34.446284722223936</v>
      </c>
      <c r="N3681" t="b">
        <v>0</v>
      </c>
      <c r="O3681" s="9">
        <f t="shared" si="462"/>
        <v>1.101</v>
      </c>
      <c r="P3681" s="14">
        <f t="shared" si="463"/>
        <v>73.400000000000006</v>
      </c>
      <c r="Q3681" s="14" t="s">
        <v>8321</v>
      </c>
      <c r="R3681" s="14" t="s">
        <v>8322</v>
      </c>
      <c r="S3681">
        <v>30</v>
      </c>
      <c r="T3681" t="b">
        <v>1</v>
      </c>
      <c r="U3681" t="s">
        <v>8271</v>
      </c>
      <c r="V3681">
        <f t="shared" si="464"/>
        <v>30</v>
      </c>
      <c r="W3681" s="21" t="str">
        <f t="shared" si="465"/>
        <v xml:space="preserve"> </v>
      </c>
      <c r="X3681" s="21" t="str">
        <f t="shared" si="466"/>
        <v xml:space="preserve"> </v>
      </c>
    </row>
    <row r="3682" spans="1:24" ht="43.2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459"/>
        <v>42648.454097222217</v>
      </c>
      <c r="K3682">
        <v>1473850434</v>
      </c>
      <c r="L3682" s="10">
        <f t="shared" si="460"/>
        <v>42627.454097222217</v>
      </c>
      <c r="M3682" s="11">
        <f t="shared" si="461"/>
        <v>21</v>
      </c>
      <c r="N3682" t="b">
        <v>0</v>
      </c>
      <c r="O3682" s="9">
        <f t="shared" si="462"/>
        <v>1.1276666666666666</v>
      </c>
      <c r="P3682" s="14">
        <f t="shared" si="463"/>
        <v>99.5</v>
      </c>
      <c r="Q3682" s="14" t="s">
        <v>8321</v>
      </c>
      <c r="R3682" s="14" t="s">
        <v>8322</v>
      </c>
      <c r="S3682">
        <v>34</v>
      </c>
      <c r="T3682" t="b">
        <v>1</v>
      </c>
      <c r="U3682" t="s">
        <v>8271</v>
      </c>
      <c r="V3682">
        <f t="shared" si="464"/>
        <v>34</v>
      </c>
      <c r="W3682" s="21" t="str">
        <f t="shared" si="465"/>
        <v xml:space="preserve"> </v>
      </c>
      <c r="X3682" s="21" t="str">
        <f t="shared" si="466"/>
        <v xml:space="preserve"> </v>
      </c>
    </row>
    <row r="3683" spans="1:24" ht="57.6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459"/>
        <v>42384.651504629626</v>
      </c>
      <c r="K3683">
        <v>1452008290</v>
      </c>
      <c r="L3683" s="10">
        <f t="shared" si="460"/>
        <v>42374.651504629626</v>
      </c>
      <c r="M3683" s="11">
        <f t="shared" si="461"/>
        <v>10</v>
      </c>
      <c r="N3683" t="b">
        <v>0</v>
      </c>
      <c r="O3683" s="9">
        <f t="shared" si="462"/>
        <v>1.119</v>
      </c>
      <c r="P3683" s="14">
        <f t="shared" si="463"/>
        <v>62.166666666666664</v>
      </c>
      <c r="Q3683" s="14" t="s">
        <v>8321</v>
      </c>
      <c r="R3683" s="14" t="s">
        <v>8322</v>
      </c>
      <c r="S3683">
        <v>18</v>
      </c>
      <c r="T3683" t="b">
        <v>1</v>
      </c>
      <c r="U3683" t="s">
        <v>8271</v>
      </c>
      <c r="V3683">
        <f t="shared" si="464"/>
        <v>18</v>
      </c>
      <c r="W3683" s="21" t="str">
        <f t="shared" si="465"/>
        <v xml:space="preserve"> </v>
      </c>
      <c r="X3683" s="21" t="str">
        <f t="shared" si="466"/>
        <v xml:space="preserve"> </v>
      </c>
    </row>
    <row r="3684" spans="1:24" ht="43.2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459"/>
        <v>41806.290972222225</v>
      </c>
      <c r="K3684">
        <v>1399998418</v>
      </c>
      <c r="L3684" s="10">
        <f t="shared" si="460"/>
        <v>41772.685393518521</v>
      </c>
      <c r="M3684" s="11">
        <f t="shared" si="461"/>
        <v>33.605578703703941</v>
      </c>
      <c r="N3684" t="b">
        <v>0</v>
      </c>
      <c r="O3684" s="9">
        <f t="shared" si="462"/>
        <v>1.3919999999999999</v>
      </c>
      <c r="P3684" s="14">
        <f t="shared" si="463"/>
        <v>62.328358208955223</v>
      </c>
      <c r="Q3684" s="14" t="s">
        <v>8321</v>
      </c>
      <c r="R3684" s="14" t="s">
        <v>8322</v>
      </c>
      <c r="S3684">
        <v>67</v>
      </c>
      <c r="T3684" t="b">
        <v>1</v>
      </c>
      <c r="U3684" t="s">
        <v>8271</v>
      </c>
      <c r="V3684">
        <f t="shared" si="464"/>
        <v>67</v>
      </c>
      <c r="W3684" s="21" t="str">
        <f t="shared" si="465"/>
        <v xml:space="preserve"> </v>
      </c>
      <c r="X3684" s="21" t="str">
        <f t="shared" si="466"/>
        <v xml:space="preserve"> </v>
      </c>
    </row>
    <row r="3685" spans="1:24" ht="43.2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459"/>
        <v>42663.116851851853</v>
      </c>
      <c r="K3685">
        <v>1474339696</v>
      </c>
      <c r="L3685" s="10">
        <f t="shared" si="460"/>
        <v>42633.116851851853</v>
      </c>
      <c r="M3685" s="11">
        <f t="shared" si="461"/>
        <v>30</v>
      </c>
      <c r="N3685" t="b">
        <v>0</v>
      </c>
      <c r="O3685" s="9">
        <f t="shared" si="462"/>
        <v>1.1085714285714285</v>
      </c>
      <c r="P3685" s="14">
        <f t="shared" si="463"/>
        <v>58.787878787878789</v>
      </c>
      <c r="Q3685" s="14" t="s">
        <v>8321</v>
      </c>
      <c r="R3685" s="14" t="s">
        <v>8322</v>
      </c>
      <c r="S3685">
        <v>66</v>
      </c>
      <c r="T3685" t="b">
        <v>1</v>
      </c>
      <c r="U3685" t="s">
        <v>8271</v>
      </c>
      <c r="V3685">
        <f t="shared" si="464"/>
        <v>66</v>
      </c>
      <c r="W3685" s="21" t="str">
        <f t="shared" si="465"/>
        <v xml:space="preserve"> </v>
      </c>
      <c r="X3685" s="21" t="str">
        <f t="shared" si="466"/>
        <v xml:space="preserve"> </v>
      </c>
    </row>
    <row r="3686" spans="1:24" ht="43.2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459"/>
        <v>42249.180393518516</v>
      </c>
      <c r="K3686">
        <v>1438575586</v>
      </c>
      <c r="L3686" s="10">
        <f t="shared" si="460"/>
        <v>42219.180393518516</v>
      </c>
      <c r="M3686" s="11">
        <f t="shared" si="461"/>
        <v>30</v>
      </c>
      <c r="N3686" t="b">
        <v>0</v>
      </c>
      <c r="O3686" s="9">
        <f t="shared" si="462"/>
        <v>1.3906666666666667</v>
      </c>
      <c r="P3686" s="14">
        <f t="shared" si="463"/>
        <v>45.347826086956523</v>
      </c>
      <c r="Q3686" s="14" t="s">
        <v>8321</v>
      </c>
      <c r="R3686" s="14" t="s">
        <v>8322</v>
      </c>
      <c r="S3686">
        <v>23</v>
      </c>
      <c r="T3686" t="b">
        <v>1</v>
      </c>
      <c r="U3686" t="s">
        <v>8271</v>
      </c>
      <c r="V3686">
        <f t="shared" si="464"/>
        <v>23</v>
      </c>
      <c r="W3686" s="21" t="str">
        <f t="shared" si="465"/>
        <v xml:space="preserve"> </v>
      </c>
      <c r="X3686" s="21" t="str">
        <f t="shared" si="466"/>
        <v xml:space="preserve"> </v>
      </c>
    </row>
    <row r="3687" spans="1:24" ht="43.2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459"/>
        <v>41778.875</v>
      </c>
      <c r="K3687">
        <v>1398348859</v>
      </c>
      <c r="L3687" s="10">
        <f t="shared" si="460"/>
        <v>41753.593275462961</v>
      </c>
      <c r="M3687" s="11">
        <f t="shared" si="461"/>
        <v>25.281724537038826</v>
      </c>
      <c r="N3687" t="b">
        <v>0</v>
      </c>
      <c r="O3687" s="9">
        <f t="shared" si="462"/>
        <v>1.0569999999999999</v>
      </c>
      <c r="P3687" s="14">
        <f t="shared" si="463"/>
        <v>41.944444444444443</v>
      </c>
      <c r="Q3687" s="14" t="s">
        <v>8321</v>
      </c>
      <c r="R3687" s="14" t="s">
        <v>8322</v>
      </c>
      <c r="S3687">
        <v>126</v>
      </c>
      <c r="T3687" t="b">
        <v>1</v>
      </c>
      <c r="U3687" t="s">
        <v>8271</v>
      </c>
      <c r="V3687">
        <f t="shared" si="464"/>
        <v>126</v>
      </c>
      <c r="W3687" s="21" t="str">
        <f t="shared" si="465"/>
        <v xml:space="preserve"> </v>
      </c>
      <c r="X3687" s="21" t="str">
        <f t="shared" si="466"/>
        <v xml:space="preserve"> </v>
      </c>
    </row>
    <row r="3688" spans="1:24" ht="43.2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459"/>
        <v>42245.165972222225</v>
      </c>
      <c r="K3688">
        <v>1439567660</v>
      </c>
      <c r="L3688" s="10">
        <f t="shared" si="460"/>
        <v>42230.662731481483</v>
      </c>
      <c r="M3688" s="11">
        <f t="shared" si="461"/>
        <v>14.503240740741603</v>
      </c>
      <c r="N3688" t="b">
        <v>0</v>
      </c>
      <c r="O3688" s="9">
        <f t="shared" si="462"/>
        <v>1.0142857142857142</v>
      </c>
      <c r="P3688" s="14">
        <f t="shared" si="463"/>
        <v>59.166666666666664</v>
      </c>
      <c r="Q3688" s="14" t="s">
        <v>8321</v>
      </c>
      <c r="R3688" s="14" t="s">
        <v>8322</v>
      </c>
      <c r="S3688">
        <v>6</v>
      </c>
      <c r="T3688" t="b">
        <v>1</v>
      </c>
      <c r="U3688" t="s">
        <v>8271</v>
      </c>
      <c r="V3688">
        <f t="shared" si="464"/>
        <v>6</v>
      </c>
      <c r="W3688" s="21" t="str">
        <f t="shared" si="465"/>
        <v xml:space="preserve"> </v>
      </c>
      <c r="X3688" s="21" t="str">
        <f t="shared" si="466"/>
        <v xml:space="preserve"> </v>
      </c>
    </row>
    <row r="3689" spans="1:24" ht="43.2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459"/>
        <v>41817.218229166669</v>
      </c>
      <c r="K3689">
        <v>1401254055</v>
      </c>
      <c r="L3689" s="10">
        <f t="shared" si="460"/>
        <v>41787.218229166669</v>
      </c>
      <c r="M3689" s="11">
        <f t="shared" si="461"/>
        <v>30</v>
      </c>
      <c r="N3689" t="b">
        <v>0</v>
      </c>
      <c r="O3689" s="9">
        <f t="shared" si="462"/>
        <v>1.0024500000000001</v>
      </c>
      <c r="P3689" s="14">
        <f t="shared" si="463"/>
        <v>200.49</v>
      </c>
      <c r="Q3689" s="14" t="s">
        <v>8321</v>
      </c>
      <c r="R3689" s="14" t="s">
        <v>8322</v>
      </c>
      <c r="S3689">
        <v>25</v>
      </c>
      <c r="T3689" t="b">
        <v>1</v>
      </c>
      <c r="U3689" t="s">
        <v>8271</v>
      </c>
      <c r="V3689">
        <f t="shared" si="464"/>
        <v>25</v>
      </c>
      <c r="W3689" s="21" t="str">
        <f t="shared" si="465"/>
        <v xml:space="preserve"> </v>
      </c>
      <c r="X3689" s="21" t="str">
        <f t="shared" si="466"/>
        <v xml:space="preserve"> </v>
      </c>
    </row>
    <row r="3690" spans="1:24" ht="43.2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459"/>
        <v>41859.787083333329</v>
      </c>
      <c r="K3690">
        <v>1404932004</v>
      </c>
      <c r="L3690" s="10">
        <f t="shared" si="460"/>
        <v>41829.787083333329</v>
      </c>
      <c r="M3690" s="11">
        <f t="shared" si="461"/>
        <v>30</v>
      </c>
      <c r="N3690" t="b">
        <v>0</v>
      </c>
      <c r="O3690" s="9">
        <f t="shared" si="462"/>
        <v>1.0916666666666666</v>
      </c>
      <c r="P3690" s="14">
        <f t="shared" si="463"/>
        <v>83.974358974358978</v>
      </c>
      <c r="Q3690" s="14" t="s">
        <v>8321</v>
      </c>
      <c r="R3690" s="14" t="s">
        <v>8322</v>
      </c>
      <c r="S3690">
        <v>39</v>
      </c>
      <c r="T3690" t="b">
        <v>1</v>
      </c>
      <c r="U3690" t="s">
        <v>8271</v>
      </c>
      <c r="V3690">
        <f t="shared" si="464"/>
        <v>39</v>
      </c>
      <c r="W3690" s="21" t="str">
        <f t="shared" si="465"/>
        <v xml:space="preserve"> </v>
      </c>
      <c r="X3690" s="21" t="str">
        <f t="shared" si="466"/>
        <v xml:space="preserve"> </v>
      </c>
    </row>
    <row r="3691" spans="1:24" ht="43.2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459"/>
        <v>42176.934027777781</v>
      </c>
      <c r="K3691">
        <v>1432410639</v>
      </c>
      <c r="L3691" s="10">
        <f t="shared" si="460"/>
        <v>42147.826840277776</v>
      </c>
      <c r="M3691" s="11">
        <f t="shared" si="461"/>
        <v>29.107187500005239</v>
      </c>
      <c r="N3691" t="b">
        <v>0</v>
      </c>
      <c r="O3691" s="9">
        <f t="shared" si="462"/>
        <v>1.1833333333333333</v>
      </c>
      <c r="P3691" s="14">
        <f t="shared" si="463"/>
        <v>57.258064516129032</v>
      </c>
      <c r="Q3691" s="14" t="s">
        <v>8321</v>
      </c>
      <c r="R3691" s="14" t="s">
        <v>8322</v>
      </c>
      <c r="S3691">
        <v>62</v>
      </c>
      <c r="T3691" t="b">
        <v>1</v>
      </c>
      <c r="U3691" t="s">
        <v>8271</v>
      </c>
      <c r="V3691">
        <f t="shared" si="464"/>
        <v>62</v>
      </c>
      <c r="W3691" s="21" t="str">
        <f t="shared" si="465"/>
        <v xml:space="preserve"> </v>
      </c>
      <c r="X3691" s="21" t="str">
        <f t="shared" si="466"/>
        <v xml:space="preserve"> </v>
      </c>
    </row>
    <row r="3692" spans="1:24" ht="43.2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459"/>
        <v>41970.639849537038</v>
      </c>
      <c r="K3692">
        <v>1414506083</v>
      </c>
      <c r="L3692" s="10">
        <f t="shared" si="460"/>
        <v>41940.598182870373</v>
      </c>
      <c r="M3692" s="11">
        <f t="shared" si="461"/>
        <v>30.041666666664241</v>
      </c>
      <c r="N3692" t="b">
        <v>0</v>
      </c>
      <c r="O3692" s="9">
        <f t="shared" si="462"/>
        <v>1.2</v>
      </c>
      <c r="P3692" s="14">
        <f t="shared" si="463"/>
        <v>58.064516129032256</v>
      </c>
      <c r="Q3692" s="14" t="s">
        <v>8321</v>
      </c>
      <c r="R3692" s="14" t="s">
        <v>8322</v>
      </c>
      <c r="S3692">
        <v>31</v>
      </c>
      <c r="T3692" t="b">
        <v>1</v>
      </c>
      <c r="U3692" t="s">
        <v>8271</v>
      </c>
      <c r="V3692">
        <f t="shared" si="464"/>
        <v>31</v>
      </c>
      <c r="W3692" s="21" t="str">
        <f t="shared" si="465"/>
        <v xml:space="preserve"> </v>
      </c>
      <c r="X3692" s="21" t="str">
        <f t="shared" si="466"/>
        <v xml:space="preserve"> </v>
      </c>
    </row>
    <row r="3693" spans="1:24" ht="28.8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459"/>
        <v>42065.207638888889</v>
      </c>
      <c r="K3693">
        <v>1421426929</v>
      </c>
      <c r="L3693" s="10">
        <f t="shared" si="460"/>
        <v>42020.700567129628</v>
      </c>
      <c r="M3693" s="11">
        <f t="shared" si="461"/>
        <v>44.507071759260725</v>
      </c>
      <c r="N3693" t="b">
        <v>0</v>
      </c>
      <c r="O3693" s="9">
        <f t="shared" si="462"/>
        <v>1.2796000000000001</v>
      </c>
      <c r="P3693" s="14">
        <f t="shared" si="463"/>
        <v>186.80291970802921</v>
      </c>
      <c r="Q3693" s="14" t="s">
        <v>8321</v>
      </c>
      <c r="R3693" s="14" t="s">
        <v>8322</v>
      </c>
      <c r="S3693">
        <v>274</v>
      </c>
      <c r="T3693" t="b">
        <v>1</v>
      </c>
      <c r="U3693" t="s">
        <v>8271</v>
      </c>
      <c r="V3693">
        <f t="shared" si="464"/>
        <v>274</v>
      </c>
      <c r="W3693" s="21" t="str">
        <f t="shared" si="465"/>
        <v xml:space="preserve"> </v>
      </c>
      <c r="X3693" s="21" t="str">
        <f t="shared" si="466"/>
        <v xml:space="preserve"> </v>
      </c>
    </row>
    <row r="3694" spans="1:24" ht="28.8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459"/>
        <v>41901</v>
      </c>
      <c r="K3694">
        <v>1410304179</v>
      </c>
      <c r="L3694" s="10">
        <f t="shared" si="460"/>
        <v>41891.96503472222</v>
      </c>
      <c r="M3694" s="11">
        <f t="shared" si="461"/>
        <v>9.0349652777804295</v>
      </c>
      <c r="N3694" t="b">
        <v>0</v>
      </c>
      <c r="O3694" s="9">
        <f t="shared" si="462"/>
        <v>1.26</v>
      </c>
      <c r="P3694" s="14">
        <f t="shared" si="463"/>
        <v>74.117647058823536</v>
      </c>
      <c r="Q3694" s="14" t="s">
        <v>8321</v>
      </c>
      <c r="R3694" s="14" t="s">
        <v>8322</v>
      </c>
      <c r="S3694">
        <v>17</v>
      </c>
      <c r="T3694" t="b">
        <v>1</v>
      </c>
      <c r="U3694" t="s">
        <v>8271</v>
      </c>
      <c r="V3694">
        <f t="shared" si="464"/>
        <v>17</v>
      </c>
      <c r="W3694" s="21" t="str">
        <f t="shared" si="465"/>
        <v xml:space="preserve"> </v>
      </c>
      <c r="X3694" s="21" t="str">
        <f t="shared" si="466"/>
        <v xml:space="preserve"> </v>
      </c>
    </row>
    <row r="3695" spans="1:24" ht="43.2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459"/>
        <v>42338.9375</v>
      </c>
      <c r="K3695">
        <v>1446352529</v>
      </c>
      <c r="L3695" s="10">
        <f t="shared" si="460"/>
        <v>42309.191307870366</v>
      </c>
      <c r="M3695" s="11">
        <f t="shared" si="461"/>
        <v>29.746192129634437</v>
      </c>
      <c r="N3695" t="b">
        <v>0</v>
      </c>
      <c r="O3695" s="9">
        <f t="shared" si="462"/>
        <v>1.2912912912912913</v>
      </c>
      <c r="P3695" s="14">
        <f t="shared" si="463"/>
        <v>30.714285714285715</v>
      </c>
      <c r="Q3695" s="14" t="s">
        <v>8321</v>
      </c>
      <c r="R3695" s="14" t="s">
        <v>8322</v>
      </c>
      <c r="S3695">
        <v>14</v>
      </c>
      <c r="T3695" t="b">
        <v>1</v>
      </c>
      <c r="U3695" t="s">
        <v>8271</v>
      </c>
      <c r="V3695">
        <f t="shared" si="464"/>
        <v>14</v>
      </c>
      <c r="W3695" s="21" t="str">
        <f t="shared" si="465"/>
        <v xml:space="preserve"> </v>
      </c>
      <c r="X3695" s="21" t="str">
        <f t="shared" si="466"/>
        <v xml:space="preserve"> </v>
      </c>
    </row>
    <row r="3696" spans="1:24" ht="57.6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459"/>
        <v>42527.083333333328</v>
      </c>
      <c r="K3696">
        <v>1461985967</v>
      </c>
      <c r="L3696" s="10">
        <f t="shared" si="460"/>
        <v>42490.133877314816</v>
      </c>
      <c r="M3696" s="11">
        <f t="shared" si="461"/>
        <v>36.949456018512137</v>
      </c>
      <c r="N3696" t="b">
        <v>0</v>
      </c>
      <c r="O3696" s="9">
        <f t="shared" si="462"/>
        <v>1.0742857142857143</v>
      </c>
      <c r="P3696" s="14">
        <f t="shared" si="463"/>
        <v>62.666666666666664</v>
      </c>
      <c r="Q3696" s="14" t="s">
        <v>8321</v>
      </c>
      <c r="R3696" s="14" t="s">
        <v>8322</v>
      </c>
      <c r="S3696">
        <v>60</v>
      </c>
      <c r="T3696" t="b">
        <v>1</v>
      </c>
      <c r="U3696" t="s">
        <v>8271</v>
      </c>
      <c r="V3696">
        <f t="shared" si="464"/>
        <v>60</v>
      </c>
      <c r="W3696" s="21" t="str">
        <f t="shared" si="465"/>
        <v xml:space="preserve"> </v>
      </c>
      <c r="X3696" s="21" t="str">
        <f t="shared" si="466"/>
        <v xml:space="preserve"> </v>
      </c>
    </row>
    <row r="3697" spans="1:24" ht="57.6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459"/>
        <v>42015.870486111111</v>
      </c>
      <c r="K3697">
        <v>1419281610</v>
      </c>
      <c r="L3697" s="10">
        <f t="shared" si="460"/>
        <v>41995.870486111111</v>
      </c>
      <c r="M3697" s="11">
        <f t="shared" si="461"/>
        <v>20</v>
      </c>
      <c r="N3697" t="b">
        <v>0</v>
      </c>
      <c r="O3697" s="9">
        <f t="shared" si="462"/>
        <v>1.00125</v>
      </c>
      <c r="P3697" s="14">
        <f t="shared" si="463"/>
        <v>121.36363636363636</v>
      </c>
      <c r="Q3697" s="14" t="s">
        <v>8321</v>
      </c>
      <c r="R3697" s="14" t="s">
        <v>8322</v>
      </c>
      <c r="S3697">
        <v>33</v>
      </c>
      <c r="T3697" t="b">
        <v>1</v>
      </c>
      <c r="U3697" t="s">
        <v>8271</v>
      </c>
      <c r="V3697">
        <f t="shared" si="464"/>
        <v>33</v>
      </c>
      <c r="W3697" s="21" t="str">
        <f t="shared" si="465"/>
        <v xml:space="preserve"> </v>
      </c>
      <c r="X3697" s="21" t="str">
        <f t="shared" si="466"/>
        <v xml:space="preserve"> </v>
      </c>
    </row>
    <row r="3698" spans="1:24" ht="43.2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459"/>
        <v>42048.617083333331</v>
      </c>
      <c r="K3698">
        <v>1418654916</v>
      </c>
      <c r="L3698" s="10">
        <f t="shared" si="460"/>
        <v>41988.617083333331</v>
      </c>
      <c r="M3698" s="11">
        <f t="shared" si="461"/>
        <v>60</v>
      </c>
      <c r="N3698" t="b">
        <v>0</v>
      </c>
      <c r="O3698" s="9">
        <f t="shared" si="462"/>
        <v>1.55</v>
      </c>
      <c r="P3698" s="14">
        <f t="shared" si="463"/>
        <v>39.743589743589745</v>
      </c>
      <c r="Q3698" s="14" t="s">
        <v>8321</v>
      </c>
      <c r="R3698" s="14" t="s">
        <v>8322</v>
      </c>
      <c r="S3698">
        <v>78</v>
      </c>
      <c r="T3698" t="b">
        <v>1</v>
      </c>
      <c r="U3698" t="s">
        <v>8271</v>
      </c>
      <c r="V3698">
        <f t="shared" si="464"/>
        <v>78</v>
      </c>
      <c r="W3698" s="21" t="str">
        <f t="shared" si="465"/>
        <v xml:space="preserve"> </v>
      </c>
      <c r="X3698" s="21" t="str">
        <f t="shared" si="466"/>
        <v xml:space="preserve"> </v>
      </c>
    </row>
    <row r="3699" spans="1:24" ht="43.2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459"/>
        <v>42500.465833333335</v>
      </c>
      <c r="K3699">
        <v>1461064248</v>
      </c>
      <c r="L3699" s="10">
        <f t="shared" si="460"/>
        <v>42479.465833333335</v>
      </c>
      <c r="M3699" s="11">
        <f t="shared" si="461"/>
        <v>21</v>
      </c>
      <c r="N3699" t="b">
        <v>0</v>
      </c>
      <c r="O3699" s="9">
        <f t="shared" si="462"/>
        <v>1.08</v>
      </c>
      <c r="P3699" s="14">
        <f t="shared" si="463"/>
        <v>72</v>
      </c>
      <c r="Q3699" s="14" t="s">
        <v>8321</v>
      </c>
      <c r="R3699" s="14" t="s">
        <v>8322</v>
      </c>
      <c r="S3699">
        <v>30</v>
      </c>
      <c r="T3699" t="b">
        <v>1</v>
      </c>
      <c r="U3699" t="s">
        <v>8271</v>
      </c>
      <c r="V3699">
        <f t="shared" si="464"/>
        <v>30</v>
      </c>
      <c r="W3699" s="21" t="str">
        <f t="shared" si="465"/>
        <v xml:space="preserve"> </v>
      </c>
      <c r="X3699" s="21" t="str">
        <f t="shared" si="466"/>
        <v xml:space="preserve"> </v>
      </c>
    </row>
    <row r="3700" spans="1:24" ht="43.2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459"/>
        <v>42431.806562500002</v>
      </c>
      <c r="K3700">
        <v>1454354487</v>
      </c>
      <c r="L3700" s="10">
        <f t="shared" si="460"/>
        <v>42401.806562500002</v>
      </c>
      <c r="M3700" s="11">
        <f t="shared" si="461"/>
        <v>30</v>
      </c>
      <c r="N3700" t="b">
        <v>0</v>
      </c>
      <c r="O3700" s="9">
        <f t="shared" si="462"/>
        <v>1.1052</v>
      </c>
      <c r="P3700" s="14">
        <f t="shared" si="463"/>
        <v>40.632352941176471</v>
      </c>
      <c r="Q3700" s="14" t="s">
        <v>8321</v>
      </c>
      <c r="R3700" s="14" t="s">
        <v>8322</v>
      </c>
      <c r="S3700">
        <v>136</v>
      </c>
      <c r="T3700" t="b">
        <v>1</v>
      </c>
      <c r="U3700" t="s">
        <v>8271</v>
      </c>
      <c r="V3700">
        <f t="shared" si="464"/>
        <v>136</v>
      </c>
      <c r="W3700" s="21" t="str">
        <f t="shared" si="465"/>
        <v xml:space="preserve"> </v>
      </c>
      <c r="X3700" s="21" t="str">
        <f t="shared" si="466"/>
        <v xml:space="preserve"> </v>
      </c>
    </row>
    <row r="3701" spans="1:24" ht="43.2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459"/>
        <v>41927.602037037039</v>
      </c>
      <c r="K3701">
        <v>1410791216</v>
      </c>
      <c r="L3701" s="10">
        <f t="shared" si="460"/>
        <v>41897.602037037039</v>
      </c>
      <c r="M3701" s="11">
        <f t="shared" si="461"/>
        <v>30</v>
      </c>
      <c r="N3701" t="b">
        <v>0</v>
      </c>
      <c r="O3701" s="9">
        <f t="shared" si="462"/>
        <v>1.008</v>
      </c>
      <c r="P3701" s="14">
        <f t="shared" si="463"/>
        <v>63</v>
      </c>
      <c r="Q3701" s="14" t="s">
        <v>8321</v>
      </c>
      <c r="R3701" s="14" t="s">
        <v>8322</v>
      </c>
      <c r="S3701">
        <v>40</v>
      </c>
      <c r="T3701" t="b">
        <v>1</v>
      </c>
      <c r="U3701" t="s">
        <v>8271</v>
      </c>
      <c r="V3701">
        <f t="shared" si="464"/>
        <v>40</v>
      </c>
      <c r="W3701" s="21" t="str">
        <f t="shared" si="465"/>
        <v xml:space="preserve"> </v>
      </c>
      <c r="X3701" s="21" t="str">
        <f t="shared" si="466"/>
        <v xml:space="preserve"> </v>
      </c>
    </row>
    <row r="3702" spans="1:24" ht="28.8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459"/>
        <v>41912.666666666664</v>
      </c>
      <c r="K3702">
        <v>1409493800</v>
      </c>
      <c r="L3702" s="10">
        <f t="shared" si="460"/>
        <v>41882.585648148146</v>
      </c>
      <c r="M3702" s="11">
        <f t="shared" si="461"/>
        <v>30.081018518518249</v>
      </c>
      <c r="N3702" t="b">
        <v>0</v>
      </c>
      <c r="O3702" s="9">
        <f t="shared" si="462"/>
        <v>1.212</v>
      </c>
      <c r="P3702" s="14">
        <f t="shared" si="463"/>
        <v>33.666666666666664</v>
      </c>
      <c r="Q3702" s="14" t="s">
        <v>8321</v>
      </c>
      <c r="R3702" s="14" t="s">
        <v>8322</v>
      </c>
      <c r="S3702">
        <v>18</v>
      </c>
      <c r="T3702" t="b">
        <v>1</v>
      </c>
      <c r="U3702" t="s">
        <v>8271</v>
      </c>
      <c r="V3702">
        <f t="shared" si="464"/>
        <v>18</v>
      </c>
      <c r="W3702" s="21" t="str">
        <f t="shared" si="465"/>
        <v xml:space="preserve"> </v>
      </c>
      <c r="X3702" s="21" t="str">
        <f t="shared" si="466"/>
        <v xml:space="preserve"> </v>
      </c>
    </row>
    <row r="3703" spans="1:24" ht="43.2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459"/>
        <v>42159.541585648149</v>
      </c>
      <c r="K3703">
        <v>1430830793</v>
      </c>
      <c r="L3703" s="10">
        <f t="shared" si="460"/>
        <v>42129.541585648149</v>
      </c>
      <c r="M3703" s="11">
        <f t="shared" si="461"/>
        <v>30</v>
      </c>
      <c r="N3703" t="b">
        <v>0</v>
      </c>
      <c r="O3703" s="9">
        <f t="shared" si="462"/>
        <v>1.0033333333333334</v>
      </c>
      <c r="P3703" s="14">
        <f t="shared" si="463"/>
        <v>38.589743589743591</v>
      </c>
      <c r="Q3703" s="14" t="s">
        <v>8321</v>
      </c>
      <c r="R3703" s="14" t="s">
        <v>8322</v>
      </c>
      <c r="S3703">
        <v>39</v>
      </c>
      <c r="T3703" t="b">
        <v>1</v>
      </c>
      <c r="U3703" t="s">
        <v>8271</v>
      </c>
      <c r="V3703">
        <f t="shared" si="464"/>
        <v>39</v>
      </c>
      <c r="W3703" s="21" t="str">
        <f t="shared" si="465"/>
        <v xml:space="preserve"> </v>
      </c>
      <c r="X3703" s="21" t="str">
        <f t="shared" si="466"/>
        <v xml:space="preserve"> </v>
      </c>
    </row>
    <row r="3704" spans="1:24" ht="57.6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459"/>
        <v>42561.957638888889</v>
      </c>
      <c r="K3704">
        <v>1464958484</v>
      </c>
      <c r="L3704" s="10">
        <f t="shared" si="460"/>
        <v>42524.53800925926</v>
      </c>
      <c r="M3704" s="11">
        <f t="shared" si="461"/>
        <v>37.419629629628616</v>
      </c>
      <c r="N3704" t="b">
        <v>0</v>
      </c>
      <c r="O3704" s="9">
        <f t="shared" si="462"/>
        <v>1.0916666666666666</v>
      </c>
      <c r="P3704" s="14">
        <f t="shared" si="463"/>
        <v>155.95238095238096</v>
      </c>
      <c r="Q3704" s="14" t="s">
        <v>8321</v>
      </c>
      <c r="R3704" s="14" t="s">
        <v>8322</v>
      </c>
      <c r="S3704">
        <v>21</v>
      </c>
      <c r="T3704" t="b">
        <v>1</v>
      </c>
      <c r="U3704" t="s">
        <v>8271</v>
      </c>
      <c r="V3704">
        <f t="shared" si="464"/>
        <v>21</v>
      </c>
      <c r="W3704" s="21" t="str">
        <f t="shared" si="465"/>
        <v xml:space="preserve"> </v>
      </c>
      <c r="X3704" s="21" t="str">
        <f t="shared" si="466"/>
        <v xml:space="preserve"> </v>
      </c>
    </row>
    <row r="3705" spans="1:24" ht="43.2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459"/>
        <v>42595.290972222225</v>
      </c>
      <c r="K3705">
        <v>1467720388</v>
      </c>
      <c r="L3705" s="10">
        <f t="shared" si="460"/>
        <v>42556.504490740743</v>
      </c>
      <c r="M3705" s="11">
        <f t="shared" si="461"/>
        <v>38.786481481482042</v>
      </c>
      <c r="N3705" t="b">
        <v>0</v>
      </c>
      <c r="O3705" s="9">
        <f t="shared" si="462"/>
        <v>1.2342857142857142</v>
      </c>
      <c r="P3705" s="14">
        <f t="shared" si="463"/>
        <v>43.2</v>
      </c>
      <c r="Q3705" s="14" t="s">
        <v>8321</v>
      </c>
      <c r="R3705" s="14" t="s">
        <v>8322</v>
      </c>
      <c r="S3705">
        <v>30</v>
      </c>
      <c r="T3705" t="b">
        <v>1</v>
      </c>
      <c r="U3705" t="s">
        <v>8271</v>
      </c>
      <c r="V3705">
        <f t="shared" si="464"/>
        <v>30</v>
      </c>
      <c r="W3705" s="21" t="str">
        <f t="shared" si="465"/>
        <v xml:space="preserve"> </v>
      </c>
      <c r="X3705" s="21" t="str">
        <f t="shared" si="466"/>
        <v xml:space="preserve"> </v>
      </c>
    </row>
    <row r="3706" spans="1:24" ht="43.2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459"/>
        <v>42521.689745370371</v>
      </c>
      <c r="K3706">
        <v>1459528394</v>
      </c>
      <c r="L3706" s="10">
        <f t="shared" si="460"/>
        <v>42461.689745370371</v>
      </c>
      <c r="M3706" s="11">
        <f t="shared" si="461"/>
        <v>60</v>
      </c>
      <c r="N3706" t="b">
        <v>0</v>
      </c>
      <c r="O3706" s="9">
        <f t="shared" si="462"/>
        <v>1.3633666666666666</v>
      </c>
      <c r="P3706" s="14">
        <f t="shared" si="463"/>
        <v>15.148518518518518</v>
      </c>
      <c r="Q3706" s="14" t="s">
        <v>8321</v>
      </c>
      <c r="R3706" s="14" t="s">
        <v>8322</v>
      </c>
      <c r="S3706">
        <v>27</v>
      </c>
      <c r="T3706" t="b">
        <v>1</v>
      </c>
      <c r="U3706" t="s">
        <v>8271</v>
      </c>
      <c r="V3706">
        <f t="shared" si="464"/>
        <v>27</v>
      </c>
      <c r="W3706" s="21" t="str">
        <f t="shared" si="465"/>
        <v xml:space="preserve"> </v>
      </c>
      <c r="X3706" s="21" t="str">
        <f t="shared" si="466"/>
        <v xml:space="preserve"> </v>
      </c>
    </row>
    <row r="3707" spans="1:24" ht="43.2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459"/>
        <v>41813.75</v>
      </c>
      <c r="K3707">
        <v>1401714114</v>
      </c>
      <c r="L3707" s="10">
        <f t="shared" si="460"/>
        <v>41792.542986111112</v>
      </c>
      <c r="M3707" s="11">
        <f t="shared" si="461"/>
        <v>21.207013888888469</v>
      </c>
      <c r="N3707" t="b">
        <v>0</v>
      </c>
      <c r="O3707" s="9">
        <f t="shared" si="462"/>
        <v>1.0346657233816767</v>
      </c>
      <c r="P3707" s="14">
        <f t="shared" si="463"/>
        <v>83.571428571428569</v>
      </c>
      <c r="Q3707" s="14" t="s">
        <v>8321</v>
      </c>
      <c r="R3707" s="14" t="s">
        <v>8322</v>
      </c>
      <c r="S3707">
        <v>35</v>
      </c>
      <c r="T3707" t="b">
        <v>1</v>
      </c>
      <c r="U3707" t="s">
        <v>8271</v>
      </c>
      <c r="V3707">
        <f t="shared" si="464"/>
        <v>35</v>
      </c>
      <c r="W3707" s="21" t="str">
        <f t="shared" si="465"/>
        <v xml:space="preserve"> </v>
      </c>
      <c r="X3707" s="21" t="str">
        <f t="shared" si="466"/>
        <v xml:space="preserve"> </v>
      </c>
    </row>
    <row r="3708" spans="1:24" ht="43.2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459"/>
        <v>41894.913761574076</v>
      </c>
      <c r="K3708">
        <v>1409262949</v>
      </c>
      <c r="L3708" s="10">
        <f t="shared" si="460"/>
        <v>41879.913761574076</v>
      </c>
      <c r="M3708" s="11">
        <f t="shared" si="461"/>
        <v>15</v>
      </c>
      <c r="N3708" t="b">
        <v>0</v>
      </c>
      <c r="O3708" s="9">
        <f t="shared" si="462"/>
        <v>1.2133333333333334</v>
      </c>
      <c r="P3708" s="14">
        <f t="shared" si="463"/>
        <v>140</v>
      </c>
      <c r="Q3708" s="14" t="s">
        <v>8321</v>
      </c>
      <c r="R3708" s="14" t="s">
        <v>8322</v>
      </c>
      <c r="S3708">
        <v>13</v>
      </c>
      <c r="T3708" t="b">
        <v>1</v>
      </c>
      <c r="U3708" t="s">
        <v>8271</v>
      </c>
      <c r="V3708">
        <f t="shared" si="464"/>
        <v>13</v>
      </c>
      <c r="W3708" s="21" t="str">
        <f t="shared" si="465"/>
        <v xml:space="preserve"> </v>
      </c>
      <c r="X3708" s="21" t="str">
        <f t="shared" si="466"/>
        <v xml:space="preserve"> </v>
      </c>
    </row>
    <row r="3709" spans="1:24" ht="43.2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459"/>
        <v>42573.226388888885</v>
      </c>
      <c r="K3709">
        <v>1467335378</v>
      </c>
      <c r="L3709" s="10">
        <f t="shared" si="460"/>
        <v>42552.048356481479</v>
      </c>
      <c r="M3709" s="11">
        <f t="shared" si="461"/>
        <v>21.178032407406135</v>
      </c>
      <c r="N3709" t="b">
        <v>0</v>
      </c>
      <c r="O3709" s="9">
        <f t="shared" si="462"/>
        <v>1.86</v>
      </c>
      <c r="P3709" s="14">
        <f t="shared" si="463"/>
        <v>80.869565217391298</v>
      </c>
      <c r="Q3709" s="14" t="s">
        <v>8321</v>
      </c>
      <c r="R3709" s="14" t="s">
        <v>8322</v>
      </c>
      <c r="S3709">
        <v>23</v>
      </c>
      <c r="T3709" t="b">
        <v>1</v>
      </c>
      <c r="U3709" t="s">
        <v>8271</v>
      </c>
      <c r="V3709">
        <f t="shared" si="464"/>
        <v>23</v>
      </c>
      <c r="W3709" s="21" t="str">
        <f t="shared" si="465"/>
        <v xml:space="preserve"> </v>
      </c>
      <c r="X3709" s="21" t="str">
        <f t="shared" si="466"/>
        <v xml:space="preserve"> </v>
      </c>
    </row>
    <row r="3710" spans="1:24" ht="57.6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459"/>
        <v>41824.142199074071</v>
      </c>
      <c r="K3710">
        <v>1403234686</v>
      </c>
      <c r="L3710" s="10">
        <f t="shared" si="460"/>
        <v>41810.142199074071</v>
      </c>
      <c r="M3710" s="11">
        <f t="shared" si="461"/>
        <v>14</v>
      </c>
      <c r="N3710" t="b">
        <v>0</v>
      </c>
      <c r="O3710" s="9">
        <f t="shared" si="462"/>
        <v>3</v>
      </c>
      <c r="P3710" s="14">
        <f t="shared" si="463"/>
        <v>53.846153846153847</v>
      </c>
      <c r="Q3710" s="14" t="s">
        <v>8321</v>
      </c>
      <c r="R3710" s="14" t="s">
        <v>8322</v>
      </c>
      <c r="S3710">
        <v>39</v>
      </c>
      <c r="T3710" t="b">
        <v>1</v>
      </c>
      <c r="U3710" t="s">
        <v>8271</v>
      </c>
      <c r="V3710">
        <f t="shared" si="464"/>
        <v>39</v>
      </c>
      <c r="W3710" s="21" t="str">
        <f t="shared" si="465"/>
        <v xml:space="preserve"> </v>
      </c>
      <c r="X3710" s="21" t="str">
        <f t="shared" si="466"/>
        <v xml:space="preserve"> </v>
      </c>
    </row>
    <row r="3711" spans="1:24" ht="43.2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459"/>
        <v>41815.707708333335</v>
      </c>
      <c r="K3711">
        <v>1401123546</v>
      </c>
      <c r="L3711" s="10">
        <f t="shared" si="460"/>
        <v>41785.707708333335</v>
      </c>
      <c r="M3711" s="11">
        <f t="shared" si="461"/>
        <v>30</v>
      </c>
      <c r="N3711" t="b">
        <v>0</v>
      </c>
      <c r="O3711" s="9">
        <f t="shared" si="462"/>
        <v>1.0825</v>
      </c>
      <c r="P3711" s="14">
        <f t="shared" si="463"/>
        <v>30.928571428571427</v>
      </c>
      <c r="Q3711" s="14" t="s">
        <v>8321</v>
      </c>
      <c r="R3711" s="14" t="s">
        <v>8322</v>
      </c>
      <c r="S3711">
        <v>35</v>
      </c>
      <c r="T3711" t="b">
        <v>1</v>
      </c>
      <c r="U3711" t="s">
        <v>8271</v>
      </c>
      <c r="V3711">
        <f t="shared" si="464"/>
        <v>35</v>
      </c>
      <c r="W3711" s="21" t="str">
        <f t="shared" si="465"/>
        <v xml:space="preserve"> </v>
      </c>
      <c r="X3711" s="21" t="str">
        <f t="shared" si="466"/>
        <v xml:space="preserve"> </v>
      </c>
    </row>
    <row r="3712" spans="1:24" ht="28.8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459"/>
        <v>42097.576249999998</v>
      </c>
      <c r="K3712">
        <v>1425908988</v>
      </c>
      <c r="L3712" s="10">
        <f t="shared" si="460"/>
        <v>42072.576249999998</v>
      </c>
      <c r="M3712" s="11">
        <f t="shared" si="461"/>
        <v>25</v>
      </c>
      <c r="N3712" t="b">
        <v>0</v>
      </c>
      <c r="O3712" s="9">
        <f t="shared" si="462"/>
        <v>1.4115384615384616</v>
      </c>
      <c r="P3712" s="14">
        <f t="shared" si="463"/>
        <v>67.962962962962962</v>
      </c>
      <c r="Q3712" s="14" t="s">
        <v>8321</v>
      </c>
      <c r="R3712" s="14" t="s">
        <v>8322</v>
      </c>
      <c r="S3712">
        <v>27</v>
      </c>
      <c r="T3712" t="b">
        <v>1</v>
      </c>
      <c r="U3712" t="s">
        <v>8271</v>
      </c>
      <c r="V3712">
        <f t="shared" si="464"/>
        <v>27</v>
      </c>
      <c r="W3712" s="21" t="str">
        <f t="shared" si="465"/>
        <v xml:space="preserve"> </v>
      </c>
      <c r="X3712" s="21" t="str">
        <f t="shared" si="466"/>
        <v xml:space="preserve"> </v>
      </c>
    </row>
    <row r="3713" spans="1:24" ht="28.8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459"/>
        <v>41805.666666666664</v>
      </c>
      <c r="K3713">
        <v>1400606573</v>
      </c>
      <c r="L3713" s="10">
        <f t="shared" si="460"/>
        <v>41779.724224537036</v>
      </c>
      <c r="M3713" s="11">
        <f t="shared" si="461"/>
        <v>25.942442129628034</v>
      </c>
      <c r="N3713" t="b">
        <v>0</v>
      </c>
      <c r="O3713" s="9">
        <f t="shared" si="462"/>
        <v>1.1399999999999999</v>
      </c>
      <c r="P3713" s="14">
        <f t="shared" si="463"/>
        <v>27.142857142857142</v>
      </c>
      <c r="Q3713" s="14" t="s">
        <v>8321</v>
      </c>
      <c r="R3713" s="14" t="s">
        <v>8322</v>
      </c>
      <c r="S3713">
        <v>21</v>
      </c>
      <c r="T3713" t="b">
        <v>1</v>
      </c>
      <c r="U3713" t="s">
        <v>8271</v>
      </c>
      <c r="V3713">
        <f t="shared" si="464"/>
        <v>21</v>
      </c>
      <c r="W3713" s="21" t="str">
        <f t="shared" si="465"/>
        <v xml:space="preserve"> </v>
      </c>
      <c r="X3713" s="21" t="str">
        <f t="shared" si="466"/>
        <v xml:space="preserve"> </v>
      </c>
    </row>
    <row r="3714" spans="1:24" ht="57.6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ref="J3714:J3777" si="467">(((I3714/60)/60)/24)+DATE(1970,1,1)</f>
        <v>42155.290972222225</v>
      </c>
      <c r="K3714">
        <v>1431230867</v>
      </c>
      <c r="L3714" s="10">
        <f t="shared" ref="L3714:L3777" si="468">(((K3714/60)/60)/24)+DATE(1970,1,1)</f>
        <v>42134.172071759262</v>
      </c>
      <c r="M3714" s="11">
        <f t="shared" ref="M3714:M3777" si="469">J3714-L3714</f>
        <v>21.118900462963211</v>
      </c>
      <c r="N3714" t="b">
        <v>0</v>
      </c>
      <c r="O3714" s="9">
        <f t="shared" ref="O3714:O3777" si="470">E3714/D3714</f>
        <v>1.5373333333333334</v>
      </c>
      <c r="P3714" s="14">
        <f t="shared" ref="P3714:P3777" si="471">IF(E3714&gt;0,(E3714/S3714),0)</f>
        <v>110.86538461538461</v>
      </c>
      <c r="Q3714" s="14" t="s">
        <v>8321</v>
      </c>
      <c r="R3714" s="14" t="s">
        <v>8322</v>
      </c>
      <c r="S3714">
        <v>104</v>
      </c>
      <c r="T3714" t="b">
        <v>1</v>
      </c>
      <c r="U3714" t="s">
        <v>8271</v>
      </c>
      <c r="V3714">
        <f t="shared" si="464"/>
        <v>104</v>
      </c>
      <c r="W3714" s="21" t="str">
        <f t="shared" si="465"/>
        <v xml:space="preserve"> </v>
      </c>
      <c r="X3714" s="21" t="str">
        <f t="shared" si="466"/>
        <v xml:space="preserve"> </v>
      </c>
    </row>
    <row r="3715" spans="1:24" ht="43.2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si="467"/>
        <v>42525.738032407404</v>
      </c>
      <c r="K3715">
        <v>1463334166</v>
      </c>
      <c r="L3715" s="10">
        <f t="shared" si="468"/>
        <v>42505.738032407404</v>
      </c>
      <c r="M3715" s="11">
        <f t="shared" si="469"/>
        <v>20</v>
      </c>
      <c r="N3715" t="b">
        <v>0</v>
      </c>
      <c r="O3715" s="9">
        <f t="shared" si="470"/>
        <v>1.0149999999999999</v>
      </c>
      <c r="P3715" s="14">
        <f t="shared" si="471"/>
        <v>106.84210526315789</v>
      </c>
      <c r="Q3715" s="14" t="s">
        <v>8321</v>
      </c>
      <c r="R3715" s="14" t="s">
        <v>8322</v>
      </c>
      <c r="S3715">
        <v>19</v>
      </c>
      <c r="T3715" t="b">
        <v>1</v>
      </c>
      <c r="U3715" t="s">
        <v>8271</v>
      </c>
      <c r="V3715">
        <f t="shared" ref="V3715:V3778" si="472">IF(F3715 = "successful",S3715," ")</f>
        <v>19</v>
      </c>
      <c r="W3715" s="21" t="str">
        <f t="shared" ref="W3715:W3778" si="473">IF(F3715 = "failed",S3715," ")</f>
        <v xml:space="preserve"> </v>
      </c>
      <c r="X3715" s="21" t="str">
        <f t="shared" ref="X3715:X3778" si="474">IF(F3715 = "canceled",S3715," ")</f>
        <v xml:space="preserve"> </v>
      </c>
    </row>
    <row r="3716" spans="1:24" ht="43.2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467"/>
        <v>42150.165972222225</v>
      </c>
      <c r="K3716">
        <v>1429881667</v>
      </c>
      <c r="L3716" s="10">
        <f t="shared" si="468"/>
        <v>42118.556331018524</v>
      </c>
      <c r="M3716" s="11">
        <f t="shared" si="469"/>
        <v>31.609641203700448</v>
      </c>
      <c r="N3716" t="b">
        <v>0</v>
      </c>
      <c r="O3716" s="9">
        <f t="shared" si="470"/>
        <v>1.0235000000000001</v>
      </c>
      <c r="P3716" s="14">
        <f t="shared" si="471"/>
        <v>105.51546391752578</v>
      </c>
      <c r="Q3716" s="14" t="s">
        <v>8321</v>
      </c>
      <c r="R3716" s="14" t="s">
        <v>8322</v>
      </c>
      <c r="S3716">
        <v>97</v>
      </c>
      <c r="T3716" t="b">
        <v>1</v>
      </c>
      <c r="U3716" t="s">
        <v>8271</v>
      </c>
      <c r="V3716">
        <f t="shared" si="472"/>
        <v>97</v>
      </c>
      <c r="W3716" s="21" t="str">
        <f t="shared" si="473"/>
        <v xml:space="preserve"> </v>
      </c>
      <c r="X3716" s="21" t="str">
        <f t="shared" si="474"/>
        <v xml:space="preserve"> </v>
      </c>
    </row>
    <row r="3717" spans="1:24" ht="43.2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467"/>
        <v>42094.536111111112</v>
      </c>
      <c r="K3717">
        <v>1422834819</v>
      </c>
      <c r="L3717" s="10">
        <f t="shared" si="468"/>
        <v>42036.995590277773</v>
      </c>
      <c r="M3717" s="11">
        <f t="shared" si="469"/>
        <v>57.540520833339542</v>
      </c>
      <c r="N3717" t="b">
        <v>0</v>
      </c>
      <c r="O3717" s="9">
        <f t="shared" si="470"/>
        <v>1.0257142857142858</v>
      </c>
      <c r="P3717" s="14">
        <f t="shared" si="471"/>
        <v>132.96296296296296</v>
      </c>
      <c r="Q3717" s="14" t="s">
        <v>8321</v>
      </c>
      <c r="R3717" s="14" t="s">
        <v>8322</v>
      </c>
      <c r="S3717">
        <v>27</v>
      </c>
      <c r="T3717" t="b">
        <v>1</v>
      </c>
      <c r="U3717" t="s">
        <v>8271</v>
      </c>
      <c r="V3717">
        <f t="shared" si="472"/>
        <v>27</v>
      </c>
      <c r="W3717" s="21" t="str">
        <f t="shared" si="473"/>
        <v xml:space="preserve"> </v>
      </c>
      <c r="X3717" s="21" t="str">
        <f t="shared" si="474"/>
        <v xml:space="preserve"> </v>
      </c>
    </row>
    <row r="3718" spans="1:24" ht="43.2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467"/>
        <v>42390.887835648144</v>
      </c>
      <c r="K3718">
        <v>1450819109</v>
      </c>
      <c r="L3718" s="10">
        <f t="shared" si="468"/>
        <v>42360.887835648144</v>
      </c>
      <c r="M3718" s="11">
        <f t="shared" si="469"/>
        <v>30</v>
      </c>
      <c r="N3718" t="b">
        <v>0</v>
      </c>
      <c r="O3718" s="9">
        <f t="shared" si="470"/>
        <v>1.5575000000000001</v>
      </c>
      <c r="P3718" s="14">
        <f t="shared" si="471"/>
        <v>51.916666666666664</v>
      </c>
      <c r="Q3718" s="14" t="s">
        <v>8321</v>
      </c>
      <c r="R3718" s="14" t="s">
        <v>8322</v>
      </c>
      <c r="S3718">
        <v>24</v>
      </c>
      <c r="T3718" t="b">
        <v>1</v>
      </c>
      <c r="U3718" t="s">
        <v>8271</v>
      </c>
      <c r="V3718">
        <f t="shared" si="472"/>
        <v>24</v>
      </c>
      <c r="W3718" s="21" t="str">
        <f t="shared" si="473"/>
        <v xml:space="preserve"> </v>
      </c>
      <c r="X3718" s="21" t="str">
        <f t="shared" si="474"/>
        <v xml:space="preserve"> </v>
      </c>
    </row>
    <row r="3719" spans="1:24" ht="43.2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467"/>
        <v>42133.866307870368</v>
      </c>
      <c r="K3719">
        <v>1428526049</v>
      </c>
      <c r="L3719" s="10">
        <f t="shared" si="468"/>
        <v>42102.866307870368</v>
      </c>
      <c r="M3719" s="11">
        <f t="shared" si="469"/>
        <v>31</v>
      </c>
      <c r="N3719" t="b">
        <v>0</v>
      </c>
      <c r="O3719" s="9">
        <f t="shared" si="470"/>
        <v>1.0075000000000001</v>
      </c>
      <c r="P3719" s="14">
        <f t="shared" si="471"/>
        <v>310</v>
      </c>
      <c r="Q3719" s="14" t="s">
        <v>8321</v>
      </c>
      <c r="R3719" s="14" t="s">
        <v>8322</v>
      </c>
      <c r="S3719">
        <v>13</v>
      </c>
      <c r="T3719" t="b">
        <v>1</v>
      </c>
      <c r="U3719" t="s">
        <v>8271</v>
      </c>
      <c r="V3719">
        <f t="shared" si="472"/>
        <v>13</v>
      </c>
      <c r="W3719" s="21" t="str">
        <f t="shared" si="473"/>
        <v xml:space="preserve"> </v>
      </c>
      <c r="X3719" s="21" t="str">
        <f t="shared" si="474"/>
        <v xml:space="preserve"> </v>
      </c>
    </row>
    <row r="3720" spans="1:24" ht="43.2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467"/>
        <v>42062.716145833328</v>
      </c>
      <c r="K3720">
        <v>1422465075</v>
      </c>
      <c r="L3720" s="10">
        <f t="shared" si="468"/>
        <v>42032.716145833328</v>
      </c>
      <c r="M3720" s="11">
        <f t="shared" si="469"/>
        <v>30</v>
      </c>
      <c r="N3720" t="b">
        <v>0</v>
      </c>
      <c r="O3720" s="9">
        <f t="shared" si="470"/>
        <v>2.3940000000000001</v>
      </c>
      <c r="P3720" s="14">
        <f t="shared" si="471"/>
        <v>26.021739130434781</v>
      </c>
      <c r="Q3720" s="14" t="s">
        <v>8321</v>
      </c>
      <c r="R3720" s="14" t="s">
        <v>8322</v>
      </c>
      <c r="S3720">
        <v>46</v>
      </c>
      <c r="T3720" t="b">
        <v>1</v>
      </c>
      <c r="U3720" t="s">
        <v>8271</v>
      </c>
      <c r="V3720">
        <f t="shared" si="472"/>
        <v>46</v>
      </c>
      <c r="W3720" s="21" t="str">
        <f t="shared" si="473"/>
        <v xml:space="preserve"> </v>
      </c>
      <c r="X3720" s="21" t="str">
        <f t="shared" si="474"/>
        <v xml:space="preserve"> </v>
      </c>
    </row>
    <row r="3721" spans="1:24" ht="28.8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467"/>
        <v>42177.729930555557</v>
      </c>
      <c r="K3721">
        <v>1432402266</v>
      </c>
      <c r="L3721" s="10">
        <f t="shared" si="468"/>
        <v>42147.729930555557</v>
      </c>
      <c r="M3721" s="11">
        <f t="shared" si="469"/>
        <v>30</v>
      </c>
      <c r="N3721" t="b">
        <v>0</v>
      </c>
      <c r="O3721" s="9">
        <f t="shared" si="470"/>
        <v>2.1</v>
      </c>
      <c r="P3721" s="14">
        <f t="shared" si="471"/>
        <v>105</v>
      </c>
      <c r="Q3721" s="14" t="s">
        <v>8321</v>
      </c>
      <c r="R3721" s="14" t="s">
        <v>8322</v>
      </c>
      <c r="S3721">
        <v>4</v>
      </c>
      <c r="T3721" t="b">
        <v>1</v>
      </c>
      <c r="U3721" t="s">
        <v>8271</v>
      </c>
      <c r="V3721">
        <f t="shared" si="472"/>
        <v>4</v>
      </c>
      <c r="W3721" s="21" t="str">
        <f t="shared" si="473"/>
        <v xml:space="preserve"> </v>
      </c>
      <c r="X3721" s="21" t="str">
        <f t="shared" si="474"/>
        <v xml:space="preserve"> </v>
      </c>
    </row>
    <row r="3722" spans="1:24" ht="28.8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467"/>
        <v>42187.993125000001</v>
      </c>
      <c r="K3722">
        <v>1433980206</v>
      </c>
      <c r="L3722" s="10">
        <f t="shared" si="468"/>
        <v>42165.993125000001</v>
      </c>
      <c r="M3722" s="11">
        <f t="shared" si="469"/>
        <v>22</v>
      </c>
      <c r="N3722" t="b">
        <v>0</v>
      </c>
      <c r="O3722" s="9">
        <f t="shared" si="470"/>
        <v>1.0451515151515152</v>
      </c>
      <c r="P3722" s="14">
        <f t="shared" si="471"/>
        <v>86.224999999999994</v>
      </c>
      <c r="Q3722" s="14" t="s">
        <v>8321</v>
      </c>
      <c r="R3722" s="14" t="s">
        <v>8322</v>
      </c>
      <c r="S3722">
        <v>40</v>
      </c>
      <c r="T3722" t="b">
        <v>1</v>
      </c>
      <c r="U3722" t="s">
        <v>8271</v>
      </c>
      <c r="V3722">
        <f t="shared" si="472"/>
        <v>40</v>
      </c>
      <c r="W3722" s="21" t="str">
        <f t="shared" si="473"/>
        <v xml:space="preserve"> </v>
      </c>
      <c r="X3722" s="21" t="str">
        <f t="shared" si="474"/>
        <v xml:space="preserve"> </v>
      </c>
    </row>
    <row r="3723" spans="1:24" ht="57.6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467"/>
        <v>41948.977824074071</v>
      </c>
      <c r="K3723">
        <v>1413412084</v>
      </c>
      <c r="L3723" s="10">
        <f t="shared" si="468"/>
        <v>41927.936157407406</v>
      </c>
      <c r="M3723" s="11">
        <f t="shared" si="469"/>
        <v>21.041666666664241</v>
      </c>
      <c r="N3723" t="b">
        <v>0</v>
      </c>
      <c r="O3723" s="9">
        <f t="shared" si="470"/>
        <v>1.008</v>
      </c>
      <c r="P3723" s="14">
        <f t="shared" si="471"/>
        <v>114.54545454545455</v>
      </c>
      <c r="Q3723" s="14" t="s">
        <v>8321</v>
      </c>
      <c r="R3723" s="14" t="s">
        <v>8322</v>
      </c>
      <c r="S3723">
        <v>44</v>
      </c>
      <c r="T3723" t="b">
        <v>1</v>
      </c>
      <c r="U3723" t="s">
        <v>8271</v>
      </c>
      <c r="V3723">
        <f t="shared" si="472"/>
        <v>44</v>
      </c>
      <c r="W3723" s="21" t="str">
        <f t="shared" si="473"/>
        <v xml:space="preserve"> </v>
      </c>
      <c r="X3723" s="21" t="str">
        <f t="shared" si="474"/>
        <v xml:space="preserve"> </v>
      </c>
    </row>
    <row r="3724" spans="1:24" ht="57.6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467"/>
        <v>42411.957638888889</v>
      </c>
      <c r="K3724">
        <v>1452614847</v>
      </c>
      <c r="L3724" s="10">
        <f t="shared" si="468"/>
        <v>42381.671840277777</v>
      </c>
      <c r="M3724" s="11">
        <f t="shared" si="469"/>
        <v>30.285798611112114</v>
      </c>
      <c r="N3724" t="b">
        <v>0</v>
      </c>
      <c r="O3724" s="9">
        <f t="shared" si="470"/>
        <v>1.1120000000000001</v>
      </c>
      <c r="P3724" s="14">
        <f t="shared" si="471"/>
        <v>47.657142857142858</v>
      </c>
      <c r="Q3724" s="14" t="s">
        <v>8321</v>
      </c>
      <c r="R3724" s="14" t="s">
        <v>8322</v>
      </c>
      <c r="S3724">
        <v>35</v>
      </c>
      <c r="T3724" t="b">
        <v>1</v>
      </c>
      <c r="U3724" t="s">
        <v>8271</v>
      </c>
      <c r="V3724">
        <f t="shared" si="472"/>
        <v>35</v>
      </c>
      <c r="W3724" s="21" t="str">
        <f t="shared" si="473"/>
        <v xml:space="preserve"> </v>
      </c>
      <c r="X3724" s="21" t="str">
        <f t="shared" si="474"/>
        <v xml:space="preserve"> </v>
      </c>
    </row>
    <row r="3725" spans="1:24" ht="28.8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467"/>
        <v>41973.794699074075</v>
      </c>
      <c r="K3725">
        <v>1414778662</v>
      </c>
      <c r="L3725" s="10">
        <f t="shared" si="468"/>
        <v>41943.753032407411</v>
      </c>
      <c r="M3725" s="11">
        <f t="shared" si="469"/>
        <v>30.041666666664241</v>
      </c>
      <c r="N3725" t="b">
        <v>0</v>
      </c>
      <c r="O3725" s="9">
        <f t="shared" si="470"/>
        <v>1.0204444444444445</v>
      </c>
      <c r="P3725" s="14">
        <f t="shared" si="471"/>
        <v>72.888888888888886</v>
      </c>
      <c r="Q3725" s="14" t="s">
        <v>8321</v>
      </c>
      <c r="R3725" s="14" t="s">
        <v>8322</v>
      </c>
      <c r="S3725">
        <v>63</v>
      </c>
      <c r="T3725" t="b">
        <v>1</v>
      </c>
      <c r="U3725" t="s">
        <v>8271</v>
      </c>
      <c r="V3725">
        <f t="shared" si="472"/>
        <v>63</v>
      </c>
      <c r="W3725" s="21" t="str">
        <f t="shared" si="473"/>
        <v xml:space="preserve"> </v>
      </c>
      <c r="X3725" s="21" t="str">
        <f t="shared" si="474"/>
        <v xml:space="preserve"> </v>
      </c>
    </row>
    <row r="3726" spans="1:24" ht="43.2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467"/>
        <v>42494.958333333328</v>
      </c>
      <c r="K3726">
        <v>1459856860</v>
      </c>
      <c r="L3726" s="10">
        <f t="shared" si="468"/>
        <v>42465.491435185191</v>
      </c>
      <c r="M3726" s="11">
        <f t="shared" si="469"/>
        <v>29.466898148137261</v>
      </c>
      <c r="N3726" t="b">
        <v>0</v>
      </c>
      <c r="O3726" s="9">
        <f t="shared" si="470"/>
        <v>1.0254767441860466</v>
      </c>
      <c r="P3726" s="14">
        <f t="shared" si="471"/>
        <v>49.545505617977533</v>
      </c>
      <c r="Q3726" s="14" t="s">
        <v>8321</v>
      </c>
      <c r="R3726" s="14" t="s">
        <v>8322</v>
      </c>
      <c r="S3726">
        <v>89</v>
      </c>
      <c r="T3726" t="b">
        <v>1</v>
      </c>
      <c r="U3726" t="s">
        <v>8271</v>
      </c>
      <c r="V3726">
        <f t="shared" si="472"/>
        <v>89</v>
      </c>
      <c r="W3726" s="21" t="str">
        <f t="shared" si="473"/>
        <v xml:space="preserve"> </v>
      </c>
      <c r="X3726" s="21" t="str">
        <f t="shared" si="474"/>
        <v xml:space="preserve"> </v>
      </c>
    </row>
    <row r="3727" spans="1:24" ht="43.2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467"/>
        <v>42418.895833333328</v>
      </c>
      <c r="K3727">
        <v>1454366467</v>
      </c>
      <c r="L3727" s="10">
        <f t="shared" si="468"/>
        <v>42401.945219907408</v>
      </c>
      <c r="M3727" s="11">
        <f t="shared" si="469"/>
        <v>16.950613425920892</v>
      </c>
      <c r="N3727" t="b">
        <v>0</v>
      </c>
      <c r="O3727" s="9">
        <f t="shared" si="470"/>
        <v>1.27</v>
      </c>
      <c r="P3727" s="14">
        <f t="shared" si="471"/>
        <v>25.4</v>
      </c>
      <c r="Q3727" s="14" t="s">
        <v>8321</v>
      </c>
      <c r="R3727" s="14" t="s">
        <v>8322</v>
      </c>
      <c r="S3727">
        <v>15</v>
      </c>
      <c r="T3727" t="b">
        <v>1</v>
      </c>
      <c r="U3727" t="s">
        <v>8271</v>
      </c>
      <c r="V3727">
        <f t="shared" si="472"/>
        <v>15</v>
      </c>
      <c r="W3727" s="21" t="str">
        <f t="shared" si="473"/>
        <v xml:space="preserve"> </v>
      </c>
      <c r="X3727" s="21" t="str">
        <f t="shared" si="474"/>
        <v xml:space="preserve"> </v>
      </c>
    </row>
    <row r="3728" spans="1:24" ht="43.2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467"/>
        <v>42489.875</v>
      </c>
      <c r="K3728">
        <v>1459567371</v>
      </c>
      <c r="L3728" s="10">
        <f t="shared" si="468"/>
        <v>42462.140868055561</v>
      </c>
      <c r="M3728" s="11">
        <f t="shared" si="469"/>
        <v>27.734131944438559</v>
      </c>
      <c r="N3728" t="b">
        <v>0</v>
      </c>
      <c r="O3728" s="9">
        <f t="shared" si="470"/>
        <v>3.3870588235294119</v>
      </c>
      <c r="P3728" s="14">
        <f t="shared" si="471"/>
        <v>62.586956521739133</v>
      </c>
      <c r="Q3728" s="14" t="s">
        <v>8321</v>
      </c>
      <c r="R3728" s="14" t="s">
        <v>8322</v>
      </c>
      <c r="S3728">
        <v>46</v>
      </c>
      <c r="T3728" t="b">
        <v>1</v>
      </c>
      <c r="U3728" t="s">
        <v>8271</v>
      </c>
      <c r="V3728">
        <f t="shared" si="472"/>
        <v>46</v>
      </c>
      <c r="W3728" s="21" t="str">
        <f t="shared" si="473"/>
        <v xml:space="preserve"> </v>
      </c>
      <c r="X3728" s="21" t="str">
        <f t="shared" si="474"/>
        <v xml:space="preserve"> </v>
      </c>
    </row>
    <row r="3729" spans="1:24" ht="43.2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467"/>
        <v>42663.204861111109</v>
      </c>
      <c r="K3729">
        <v>1474273294</v>
      </c>
      <c r="L3729" s="10">
        <f t="shared" si="468"/>
        <v>42632.348310185189</v>
      </c>
      <c r="M3729" s="11">
        <f t="shared" si="469"/>
        <v>30.856550925920601</v>
      </c>
      <c r="N3729" t="b">
        <v>0</v>
      </c>
      <c r="O3729" s="9">
        <f t="shared" si="470"/>
        <v>1.0075000000000001</v>
      </c>
      <c r="P3729" s="14">
        <f t="shared" si="471"/>
        <v>61.060606060606062</v>
      </c>
      <c r="Q3729" s="14" t="s">
        <v>8321</v>
      </c>
      <c r="R3729" s="14" t="s">
        <v>8322</v>
      </c>
      <c r="S3729">
        <v>33</v>
      </c>
      <c r="T3729" t="b">
        <v>1</v>
      </c>
      <c r="U3729" t="s">
        <v>8271</v>
      </c>
      <c r="V3729">
        <f t="shared" si="472"/>
        <v>33</v>
      </c>
      <c r="W3729" s="21" t="str">
        <f t="shared" si="473"/>
        <v xml:space="preserve"> </v>
      </c>
      <c r="X3729" s="21" t="str">
        <f t="shared" si="474"/>
        <v xml:space="preserve"> </v>
      </c>
    </row>
    <row r="3730" spans="1:24" ht="43.2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467"/>
        <v>42235.171018518522</v>
      </c>
      <c r="K3730">
        <v>1437365176</v>
      </c>
      <c r="L3730" s="10">
        <f t="shared" si="468"/>
        <v>42205.171018518522</v>
      </c>
      <c r="M3730" s="11">
        <f t="shared" si="469"/>
        <v>30</v>
      </c>
      <c r="N3730" t="b">
        <v>0</v>
      </c>
      <c r="O3730" s="9">
        <f t="shared" si="470"/>
        <v>9.3100000000000002E-2</v>
      </c>
      <c r="P3730" s="14">
        <f t="shared" si="471"/>
        <v>60.064516129032256</v>
      </c>
      <c r="Q3730" s="14" t="s">
        <v>8321</v>
      </c>
      <c r="R3730" s="14" t="s">
        <v>8322</v>
      </c>
      <c r="S3730">
        <v>31</v>
      </c>
      <c r="T3730" t="b">
        <v>0</v>
      </c>
      <c r="U3730" t="s">
        <v>8271</v>
      </c>
      <c r="V3730" t="str">
        <f t="shared" si="472"/>
        <v xml:space="preserve"> </v>
      </c>
      <c r="W3730" s="21">
        <f t="shared" si="473"/>
        <v>31</v>
      </c>
      <c r="X3730" s="21" t="str">
        <f t="shared" si="474"/>
        <v xml:space="preserve"> </v>
      </c>
    </row>
    <row r="3731" spans="1:24" ht="43.2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467"/>
        <v>42086.16333333333</v>
      </c>
      <c r="K3731">
        <v>1423198512</v>
      </c>
      <c r="L3731" s="10">
        <f t="shared" si="468"/>
        <v>42041.205000000002</v>
      </c>
      <c r="M3731" s="11">
        <f t="shared" si="469"/>
        <v>44.958333333328483</v>
      </c>
      <c r="N3731" t="b">
        <v>0</v>
      </c>
      <c r="O3731" s="9">
        <f t="shared" si="470"/>
        <v>7.2400000000000006E-2</v>
      </c>
      <c r="P3731" s="14">
        <f t="shared" si="471"/>
        <v>72.400000000000006</v>
      </c>
      <c r="Q3731" s="14" t="s">
        <v>8321</v>
      </c>
      <c r="R3731" s="14" t="s">
        <v>8322</v>
      </c>
      <c r="S3731">
        <v>5</v>
      </c>
      <c r="T3731" t="b">
        <v>0</v>
      </c>
      <c r="U3731" t="s">
        <v>8271</v>
      </c>
      <c r="V3731" t="str">
        <f t="shared" si="472"/>
        <v xml:space="preserve"> </v>
      </c>
      <c r="W3731" s="21">
        <f t="shared" si="473"/>
        <v>5</v>
      </c>
      <c r="X3731" s="21" t="str">
        <f t="shared" si="474"/>
        <v xml:space="preserve"> </v>
      </c>
    </row>
    <row r="3732" spans="1:24" ht="43.2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467"/>
        <v>42233.677766203706</v>
      </c>
      <c r="K3732">
        <v>1437236159</v>
      </c>
      <c r="L3732" s="10">
        <f t="shared" si="468"/>
        <v>42203.677766203706</v>
      </c>
      <c r="M3732" s="11">
        <f t="shared" si="469"/>
        <v>30</v>
      </c>
      <c r="N3732" t="b">
        <v>0</v>
      </c>
      <c r="O3732" s="9">
        <f t="shared" si="470"/>
        <v>0.1</v>
      </c>
      <c r="P3732" s="14">
        <f t="shared" si="471"/>
        <v>100</v>
      </c>
      <c r="Q3732" s="14" t="s">
        <v>8321</v>
      </c>
      <c r="R3732" s="14" t="s">
        <v>8322</v>
      </c>
      <c r="S3732">
        <v>1</v>
      </c>
      <c r="T3732" t="b">
        <v>0</v>
      </c>
      <c r="U3732" t="s">
        <v>8271</v>
      </c>
      <c r="V3732" t="str">
        <f t="shared" si="472"/>
        <v xml:space="preserve"> </v>
      </c>
      <c r="W3732" s="21">
        <f t="shared" si="473"/>
        <v>1</v>
      </c>
      <c r="X3732" s="21" t="str">
        <f t="shared" si="474"/>
        <v xml:space="preserve"> </v>
      </c>
    </row>
    <row r="3733" spans="1:24" ht="43.2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467"/>
        <v>42014.140972222223</v>
      </c>
      <c r="K3733">
        <v>1418234646</v>
      </c>
      <c r="L3733" s="10">
        <f t="shared" si="468"/>
        <v>41983.752847222218</v>
      </c>
      <c r="M3733" s="11">
        <f t="shared" si="469"/>
        <v>30.388125000004948</v>
      </c>
      <c r="N3733" t="b">
        <v>0</v>
      </c>
      <c r="O3733" s="9">
        <f t="shared" si="470"/>
        <v>0.11272727272727273</v>
      </c>
      <c r="P3733" s="14">
        <f t="shared" si="471"/>
        <v>51.666666666666664</v>
      </c>
      <c r="Q3733" s="14" t="s">
        <v>8321</v>
      </c>
      <c r="R3733" s="14" t="s">
        <v>8322</v>
      </c>
      <c r="S3733">
        <v>12</v>
      </c>
      <c r="T3733" t="b">
        <v>0</v>
      </c>
      <c r="U3733" t="s">
        <v>8271</v>
      </c>
      <c r="V3733" t="str">
        <f t="shared" si="472"/>
        <v xml:space="preserve"> </v>
      </c>
      <c r="W3733" s="21">
        <f t="shared" si="473"/>
        <v>12</v>
      </c>
      <c r="X3733" s="21" t="str">
        <f t="shared" si="474"/>
        <v xml:space="preserve"> </v>
      </c>
    </row>
    <row r="3734" spans="1:24" ht="43.2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467"/>
        <v>42028.5</v>
      </c>
      <c r="K3734">
        <v>1416932133</v>
      </c>
      <c r="L3734" s="10">
        <f t="shared" si="468"/>
        <v>41968.677465277782</v>
      </c>
      <c r="M3734" s="11">
        <f t="shared" si="469"/>
        <v>59.822534722217824</v>
      </c>
      <c r="N3734" t="b">
        <v>0</v>
      </c>
      <c r="O3734" s="9">
        <f t="shared" si="470"/>
        <v>0.15411764705882353</v>
      </c>
      <c r="P3734" s="14">
        <f t="shared" si="471"/>
        <v>32.75</v>
      </c>
      <c r="Q3734" s="14" t="s">
        <v>8321</v>
      </c>
      <c r="R3734" s="14" t="s">
        <v>8322</v>
      </c>
      <c r="S3734">
        <v>4</v>
      </c>
      <c r="T3734" t="b">
        <v>0</v>
      </c>
      <c r="U3734" t="s">
        <v>8271</v>
      </c>
      <c r="V3734" t="str">
        <f t="shared" si="472"/>
        <v xml:space="preserve"> </v>
      </c>
      <c r="W3734" s="21">
        <f t="shared" si="473"/>
        <v>4</v>
      </c>
      <c r="X3734" s="21" t="str">
        <f t="shared" si="474"/>
        <v xml:space="preserve"> </v>
      </c>
    </row>
    <row r="3735" spans="1:24" ht="43.2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467"/>
        <v>42112.9375</v>
      </c>
      <c r="K3735">
        <v>1428539708</v>
      </c>
      <c r="L3735" s="10">
        <f t="shared" si="468"/>
        <v>42103.024398148147</v>
      </c>
      <c r="M3735" s="11">
        <f t="shared" si="469"/>
        <v>9.9131018518528435</v>
      </c>
      <c r="N3735" t="b">
        <v>0</v>
      </c>
      <c r="O3735" s="9">
        <f t="shared" si="470"/>
        <v>0</v>
      </c>
      <c r="P3735" s="14">
        <f t="shared" si="471"/>
        <v>0</v>
      </c>
      <c r="Q3735" s="14" t="s">
        <v>8321</v>
      </c>
      <c r="R3735" s="14" t="s">
        <v>8322</v>
      </c>
      <c r="S3735">
        <v>0</v>
      </c>
      <c r="T3735" t="b">
        <v>0</v>
      </c>
      <c r="U3735" t="s">
        <v>8271</v>
      </c>
      <c r="V3735" t="str">
        <f t="shared" si="472"/>
        <v xml:space="preserve"> </v>
      </c>
      <c r="W3735" s="21">
        <f t="shared" si="473"/>
        <v>0</v>
      </c>
      <c r="X3735" s="21" t="str">
        <f t="shared" si="474"/>
        <v xml:space="preserve"> </v>
      </c>
    </row>
    <row r="3736" spans="1:24" ht="57.6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467"/>
        <v>42149.901574074072</v>
      </c>
      <c r="K3736">
        <v>1427405896</v>
      </c>
      <c r="L3736" s="10">
        <f t="shared" si="468"/>
        <v>42089.901574074072</v>
      </c>
      <c r="M3736" s="11">
        <f t="shared" si="469"/>
        <v>60</v>
      </c>
      <c r="N3736" t="b">
        <v>0</v>
      </c>
      <c r="O3736" s="9">
        <f t="shared" si="470"/>
        <v>0.28466666666666668</v>
      </c>
      <c r="P3736" s="14">
        <f t="shared" si="471"/>
        <v>61</v>
      </c>
      <c r="Q3736" s="14" t="s">
        <v>8321</v>
      </c>
      <c r="R3736" s="14" t="s">
        <v>8322</v>
      </c>
      <c r="S3736">
        <v>7</v>
      </c>
      <c r="T3736" t="b">
        <v>0</v>
      </c>
      <c r="U3736" t="s">
        <v>8271</v>
      </c>
      <c r="V3736" t="str">
        <f t="shared" si="472"/>
        <v xml:space="preserve"> </v>
      </c>
      <c r="W3736" s="21">
        <f t="shared" si="473"/>
        <v>7</v>
      </c>
      <c r="X3736" s="21" t="str">
        <f t="shared" si="474"/>
        <v xml:space="preserve"> </v>
      </c>
    </row>
    <row r="3737" spans="1:24" ht="28.8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467"/>
        <v>42152.693159722221</v>
      </c>
      <c r="K3737">
        <v>1430239089</v>
      </c>
      <c r="L3737" s="10">
        <f t="shared" si="468"/>
        <v>42122.693159722221</v>
      </c>
      <c r="M3737" s="11">
        <f t="shared" si="469"/>
        <v>30</v>
      </c>
      <c r="N3737" t="b">
        <v>0</v>
      </c>
      <c r="O3737" s="9">
        <f t="shared" si="470"/>
        <v>0.13333333333333333</v>
      </c>
      <c r="P3737" s="14">
        <f t="shared" si="471"/>
        <v>10</v>
      </c>
      <c r="Q3737" s="14" t="s">
        <v>8321</v>
      </c>
      <c r="R3737" s="14" t="s">
        <v>8322</v>
      </c>
      <c r="S3737">
        <v>2</v>
      </c>
      <c r="T3737" t="b">
        <v>0</v>
      </c>
      <c r="U3737" t="s">
        <v>8271</v>
      </c>
      <c r="V3737" t="str">
        <f t="shared" si="472"/>
        <v xml:space="preserve"> </v>
      </c>
      <c r="W3737" s="21">
        <f t="shared" si="473"/>
        <v>2</v>
      </c>
      <c r="X3737" s="21" t="str">
        <f t="shared" si="474"/>
        <v xml:space="preserve"> </v>
      </c>
    </row>
    <row r="3738" spans="1:24" ht="43.2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467"/>
        <v>42086.75</v>
      </c>
      <c r="K3738">
        <v>1423847093</v>
      </c>
      <c r="L3738" s="10">
        <f t="shared" si="468"/>
        <v>42048.711724537032</v>
      </c>
      <c r="M3738" s="11">
        <f t="shared" si="469"/>
        <v>38.038275462968159</v>
      </c>
      <c r="N3738" t="b">
        <v>0</v>
      </c>
      <c r="O3738" s="9">
        <f t="shared" si="470"/>
        <v>6.6666666666666671E-3</v>
      </c>
      <c r="P3738" s="14">
        <f t="shared" si="471"/>
        <v>10</v>
      </c>
      <c r="Q3738" s="14" t="s">
        <v>8321</v>
      </c>
      <c r="R3738" s="14" t="s">
        <v>8322</v>
      </c>
      <c r="S3738">
        <v>1</v>
      </c>
      <c r="T3738" t="b">
        <v>0</v>
      </c>
      <c r="U3738" t="s">
        <v>8271</v>
      </c>
      <c r="V3738" t="str">
        <f t="shared" si="472"/>
        <v xml:space="preserve"> </v>
      </c>
      <c r="W3738" s="21">
        <f t="shared" si="473"/>
        <v>1</v>
      </c>
      <c r="X3738" s="21" t="str">
        <f t="shared" si="474"/>
        <v xml:space="preserve"> </v>
      </c>
    </row>
    <row r="3739" spans="1:24" ht="43.2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467"/>
        <v>42320.290972222225</v>
      </c>
      <c r="K3739">
        <v>1445358903</v>
      </c>
      <c r="L3739" s="10">
        <f t="shared" si="468"/>
        <v>42297.691006944442</v>
      </c>
      <c r="M3739" s="11">
        <f t="shared" si="469"/>
        <v>22.599965277782758</v>
      </c>
      <c r="N3739" t="b">
        <v>0</v>
      </c>
      <c r="O3739" s="9">
        <f t="shared" si="470"/>
        <v>0.21428571428571427</v>
      </c>
      <c r="P3739" s="14">
        <f t="shared" si="471"/>
        <v>37.5</v>
      </c>
      <c r="Q3739" s="14" t="s">
        <v>8321</v>
      </c>
      <c r="R3739" s="14" t="s">
        <v>8322</v>
      </c>
      <c r="S3739">
        <v>4</v>
      </c>
      <c r="T3739" t="b">
        <v>0</v>
      </c>
      <c r="U3739" t="s">
        <v>8271</v>
      </c>
      <c r="V3739" t="str">
        <f t="shared" si="472"/>
        <v xml:space="preserve"> </v>
      </c>
      <c r="W3739" s="21">
        <f t="shared" si="473"/>
        <v>4</v>
      </c>
      <c r="X3739" s="21" t="str">
        <f t="shared" si="474"/>
        <v xml:space="preserve"> </v>
      </c>
    </row>
    <row r="3740" spans="1:24" ht="28.8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467"/>
        <v>41835.916666666664</v>
      </c>
      <c r="K3740">
        <v>1403562705</v>
      </c>
      <c r="L3740" s="10">
        <f t="shared" si="468"/>
        <v>41813.938715277778</v>
      </c>
      <c r="M3740" s="11">
        <f t="shared" si="469"/>
        <v>21.97795138888614</v>
      </c>
      <c r="N3740" t="b">
        <v>0</v>
      </c>
      <c r="O3740" s="9">
        <f t="shared" si="470"/>
        <v>0.18</v>
      </c>
      <c r="P3740" s="14">
        <f t="shared" si="471"/>
        <v>45</v>
      </c>
      <c r="Q3740" s="14" t="s">
        <v>8321</v>
      </c>
      <c r="R3740" s="14" t="s">
        <v>8322</v>
      </c>
      <c r="S3740">
        <v>6</v>
      </c>
      <c r="T3740" t="b">
        <v>0</v>
      </c>
      <c r="U3740" t="s">
        <v>8271</v>
      </c>
      <c r="V3740" t="str">
        <f t="shared" si="472"/>
        <v xml:space="preserve"> </v>
      </c>
      <c r="W3740" s="21">
        <f t="shared" si="473"/>
        <v>6</v>
      </c>
      <c r="X3740" s="21" t="str">
        <f t="shared" si="474"/>
        <v xml:space="preserve"> </v>
      </c>
    </row>
    <row r="3741" spans="1:24" ht="43.2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467"/>
        <v>42568.449861111112</v>
      </c>
      <c r="K3741">
        <v>1467024468</v>
      </c>
      <c r="L3741" s="10">
        <f t="shared" si="468"/>
        <v>42548.449861111112</v>
      </c>
      <c r="M3741" s="11">
        <f t="shared" si="469"/>
        <v>20</v>
      </c>
      <c r="N3741" t="b">
        <v>0</v>
      </c>
      <c r="O3741" s="9">
        <f t="shared" si="470"/>
        <v>0.20125000000000001</v>
      </c>
      <c r="P3741" s="14">
        <f t="shared" si="471"/>
        <v>100.625</v>
      </c>
      <c r="Q3741" s="14" t="s">
        <v>8321</v>
      </c>
      <c r="R3741" s="14" t="s">
        <v>8322</v>
      </c>
      <c r="S3741">
        <v>8</v>
      </c>
      <c r="T3741" t="b">
        <v>0</v>
      </c>
      <c r="U3741" t="s">
        <v>8271</v>
      </c>
      <c r="V3741" t="str">
        <f t="shared" si="472"/>
        <v xml:space="preserve"> </v>
      </c>
      <c r="W3741" s="21">
        <f t="shared" si="473"/>
        <v>8</v>
      </c>
      <c r="X3741" s="21" t="str">
        <f t="shared" si="474"/>
        <v xml:space="preserve"> </v>
      </c>
    </row>
    <row r="3742" spans="1:24" ht="43.2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467"/>
        <v>41863.079143518517</v>
      </c>
      <c r="K3742">
        <v>1405217355</v>
      </c>
      <c r="L3742" s="10">
        <f t="shared" si="468"/>
        <v>41833.089756944442</v>
      </c>
      <c r="M3742" s="11">
        <f t="shared" si="469"/>
        <v>29.98938657407416</v>
      </c>
      <c r="N3742" t="b">
        <v>0</v>
      </c>
      <c r="O3742" s="9">
        <f t="shared" si="470"/>
        <v>0.17899999999999999</v>
      </c>
      <c r="P3742" s="14">
        <f t="shared" si="471"/>
        <v>25.571428571428573</v>
      </c>
      <c r="Q3742" s="14" t="s">
        <v>8321</v>
      </c>
      <c r="R3742" s="14" t="s">
        <v>8322</v>
      </c>
      <c r="S3742">
        <v>14</v>
      </c>
      <c r="T3742" t="b">
        <v>0</v>
      </c>
      <c r="U3742" t="s">
        <v>8271</v>
      </c>
      <c r="V3742" t="str">
        <f t="shared" si="472"/>
        <v xml:space="preserve"> </v>
      </c>
      <c r="W3742" s="21">
        <f t="shared" si="473"/>
        <v>14</v>
      </c>
      <c r="X3742" s="21" t="str">
        <f t="shared" si="474"/>
        <v xml:space="preserve"> </v>
      </c>
    </row>
    <row r="3743" spans="1:24" ht="43.2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467"/>
        <v>42355.920717592591</v>
      </c>
      <c r="K3743">
        <v>1447797950</v>
      </c>
      <c r="L3743" s="10">
        <f t="shared" si="468"/>
        <v>42325.920717592591</v>
      </c>
      <c r="M3743" s="11">
        <f t="shared" si="469"/>
        <v>30</v>
      </c>
      <c r="N3743" t="b">
        <v>0</v>
      </c>
      <c r="O3743" s="9">
        <f t="shared" si="470"/>
        <v>0</v>
      </c>
      <c r="P3743" s="14">
        <f t="shared" si="471"/>
        <v>0</v>
      </c>
      <c r="Q3743" s="14" t="s">
        <v>8321</v>
      </c>
      <c r="R3743" s="14" t="s">
        <v>8322</v>
      </c>
      <c r="S3743">
        <v>0</v>
      </c>
      <c r="T3743" t="b">
        <v>0</v>
      </c>
      <c r="U3743" t="s">
        <v>8271</v>
      </c>
      <c r="V3743" t="str">
        <f t="shared" si="472"/>
        <v xml:space="preserve"> </v>
      </c>
      <c r="W3743" s="21">
        <f t="shared" si="473"/>
        <v>0</v>
      </c>
      <c r="X3743" s="21" t="str">
        <f t="shared" si="474"/>
        <v xml:space="preserve"> </v>
      </c>
    </row>
    <row r="3744" spans="1:24" ht="43.2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467"/>
        <v>41888.214629629627</v>
      </c>
      <c r="K3744">
        <v>1407388144</v>
      </c>
      <c r="L3744" s="10">
        <f t="shared" si="468"/>
        <v>41858.214629629627</v>
      </c>
      <c r="M3744" s="11">
        <f t="shared" si="469"/>
        <v>30</v>
      </c>
      <c r="N3744" t="b">
        <v>0</v>
      </c>
      <c r="O3744" s="9">
        <f t="shared" si="470"/>
        <v>0.02</v>
      </c>
      <c r="P3744" s="14">
        <f t="shared" si="471"/>
        <v>25</v>
      </c>
      <c r="Q3744" s="14" t="s">
        <v>8321</v>
      </c>
      <c r="R3744" s="14" t="s">
        <v>8322</v>
      </c>
      <c r="S3744">
        <v>4</v>
      </c>
      <c r="T3744" t="b">
        <v>0</v>
      </c>
      <c r="U3744" t="s">
        <v>8271</v>
      </c>
      <c r="V3744" t="str">
        <f t="shared" si="472"/>
        <v xml:space="preserve"> </v>
      </c>
      <c r="W3744" s="21">
        <f t="shared" si="473"/>
        <v>4</v>
      </c>
      <c r="X3744" s="21" t="str">
        <f t="shared" si="474"/>
        <v xml:space="preserve"> </v>
      </c>
    </row>
    <row r="3745" spans="1:24" ht="28.8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467"/>
        <v>41823.710231481484</v>
      </c>
      <c r="K3745">
        <v>1401814964</v>
      </c>
      <c r="L3745" s="10">
        <f t="shared" si="468"/>
        <v>41793.710231481484</v>
      </c>
      <c r="M3745" s="11">
        <f t="shared" si="469"/>
        <v>30</v>
      </c>
      <c r="N3745" t="b">
        <v>0</v>
      </c>
      <c r="O3745" s="9">
        <f t="shared" si="470"/>
        <v>0</v>
      </c>
      <c r="P3745" s="14">
        <f t="shared" si="471"/>
        <v>0</v>
      </c>
      <c r="Q3745" s="14" t="s">
        <v>8321</v>
      </c>
      <c r="R3745" s="14" t="s">
        <v>8322</v>
      </c>
      <c r="S3745">
        <v>0</v>
      </c>
      <c r="T3745" t="b">
        <v>0</v>
      </c>
      <c r="U3745" t="s">
        <v>8271</v>
      </c>
      <c r="V3745" t="str">
        <f t="shared" si="472"/>
        <v xml:space="preserve"> </v>
      </c>
      <c r="W3745" s="21">
        <f t="shared" si="473"/>
        <v>0</v>
      </c>
      <c r="X3745" s="21" t="str">
        <f t="shared" si="474"/>
        <v xml:space="preserve"> </v>
      </c>
    </row>
    <row r="3746" spans="1:24" ht="57.6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467"/>
        <v>41825.165972222225</v>
      </c>
      <c r="K3746">
        <v>1401823952</v>
      </c>
      <c r="L3746" s="10">
        <f t="shared" si="468"/>
        <v>41793.814259259263</v>
      </c>
      <c r="M3746" s="11">
        <f t="shared" si="469"/>
        <v>31.351712962961756</v>
      </c>
      <c r="N3746" t="b">
        <v>0</v>
      </c>
      <c r="O3746" s="9">
        <f t="shared" si="470"/>
        <v>0</v>
      </c>
      <c r="P3746" s="14">
        <f t="shared" si="471"/>
        <v>0</v>
      </c>
      <c r="Q3746" s="14" t="s">
        <v>8321</v>
      </c>
      <c r="R3746" s="14" t="s">
        <v>8322</v>
      </c>
      <c r="S3746">
        <v>0</v>
      </c>
      <c r="T3746" t="b">
        <v>0</v>
      </c>
      <c r="U3746" t="s">
        <v>8271</v>
      </c>
      <c r="V3746" t="str">
        <f t="shared" si="472"/>
        <v xml:space="preserve"> </v>
      </c>
      <c r="W3746" s="21">
        <f t="shared" si="473"/>
        <v>0</v>
      </c>
      <c r="X3746" s="21" t="str">
        <f t="shared" si="474"/>
        <v xml:space="preserve"> </v>
      </c>
    </row>
    <row r="3747" spans="1:24" ht="43.2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467"/>
        <v>41861.697939814818</v>
      </c>
      <c r="K3747">
        <v>1405097102</v>
      </c>
      <c r="L3747" s="10">
        <f t="shared" si="468"/>
        <v>41831.697939814818</v>
      </c>
      <c r="M3747" s="11">
        <f t="shared" si="469"/>
        <v>30</v>
      </c>
      <c r="N3747" t="b">
        <v>0</v>
      </c>
      <c r="O3747" s="9">
        <f t="shared" si="470"/>
        <v>0.1</v>
      </c>
      <c r="P3747" s="14">
        <f t="shared" si="471"/>
        <v>10</v>
      </c>
      <c r="Q3747" s="14" t="s">
        <v>8321</v>
      </c>
      <c r="R3747" s="14" t="s">
        <v>8322</v>
      </c>
      <c r="S3747">
        <v>1</v>
      </c>
      <c r="T3747" t="b">
        <v>0</v>
      </c>
      <c r="U3747" t="s">
        <v>8271</v>
      </c>
      <c r="V3747" t="str">
        <f t="shared" si="472"/>
        <v xml:space="preserve"> </v>
      </c>
      <c r="W3747" s="21">
        <f t="shared" si="473"/>
        <v>1</v>
      </c>
      <c r="X3747" s="21" t="str">
        <f t="shared" si="474"/>
        <v xml:space="preserve"> </v>
      </c>
    </row>
    <row r="3748" spans="1:24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467"/>
        <v>42651.389340277776</v>
      </c>
      <c r="K3748">
        <v>1473326439</v>
      </c>
      <c r="L3748" s="10">
        <f t="shared" si="468"/>
        <v>42621.389340277776</v>
      </c>
      <c r="M3748" s="11">
        <f t="shared" si="469"/>
        <v>30</v>
      </c>
      <c r="N3748" t="b">
        <v>0</v>
      </c>
      <c r="O3748" s="9">
        <f t="shared" si="470"/>
        <v>2.3764705882352941E-2</v>
      </c>
      <c r="P3748" s="14">
        <f t="shared" si="471"/>
        <v>202</v>
      </c>
      <c r="Q3748" s="14" t="s">
        <v>8321</v>
      </c>
      <c r="R3748" s="14" t="s">
        <v>8322</v>
      </c>
      <c r="S3748">
        <v>1</v>
      </c>
      <c r="T3748" t="b">
        <v>0</v>
      </c>
      <c r="U3748" t="s">
        <v>8271</v>
      </c>
      <c r="V3748" t="str">
        <f t="shared" si="472"/>
        <v xml:space="preserve"> </v>
      </c>
      <c r="W3748" s="21">
        <f t="shared" si="473"/>
        <v>1</v>
      </c>
      <c r="X3748" s="21" t="str">
        <f t="shared" si="474"/>
        <v xml:space="preserve"> </v>
      </c>
    </row>
    <row r="3749" spans="1:24" ht="28.8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467"/>
        <v>42190.957638888889</v>
      </c>
      <c r="K3749">
        <v>1433833896</v>
      </c>
      <c r="L3749" s="10">
        <f t="shared" si="468"/>
        <v>42164.299722222218</v>
      </c>
      <c r="M3749" s="11">
        <f t="shared" si="469"/>
        <v>26.657916666670644</v>
      </c>
      <c r="N3749" t="b">
        <v>0</v>
      </c>
      <c r="O3749" s="9">
        <f t="shared" si="470"/>
        <v>0.01</v>
      </c>
      <c r="P3749" s="14">
        <f t="shared" si="471"/>
        <v>25</v>
      </c>
      <c r="Q3749" s="14" t="s">
        <v>8321</v>
      </c>
      <c r="R3749" s="14" t="s">
        <v>8322</v>
      </c>
      <c r="S3749">
        <v>1</v>
      </c>
      <c r="T3749" t="b">
        <v>0</v>
      </c>
      <c r="U3749" t="s">
        <v>8271</v>
      </c>
      <c r="V3749" t="str">
        <f t="shared" si="472"/>
        <v xml:space="preserve"> </v>
      </c>
      <c r="W3749" s="21">
        <f t="shared" si="473"/>
        <v>1</v>
      </c>
      <c r="X3749" s="21" t="str">
        <f t="shared" si="474"/>
        <v xml:space="preserve"> </v>
      </c>
    </row>
    <row r="3750" spans="1:24" ht="43.2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467"/>
        <v>42416.249305555553</v>
      </c>
      <c r="K3750">
        <v>1453827436</v>
      </c>
      <c r="L3750" s="10">
        <f t="shared" si="468"/>
        <v>42395.706435185188</v>
      </c>
      <c r="M3750" s="11">
        <f t="shared" si="469"/>
        <v>20.542870370365563</v>
      </c>
      <c r="N3750" t="b">
        <v>0</v>
      </c>
      <c r="O3750" s="9">
        <f t="shared" si="470"/>
        <v>1.0351999999999999</v>
      </c>
      <c r="P3750" s="14">
        <f t="shared" si="471"/>
        <v>99.538461538461533</v>
      </c>
      <c r="Q3750" s="14" t="s">
        <v>8321</v>
      </c>
      <c r="R3750" s="14" t="s">
        <v>8363</v>
      </c>
      <c r="S3750">
        <v>52</v>
      </c>
      <c r="T3750" t="b">
        <v>1</v>
      </c>
      <c r="U3750" t="s">
        <v>8305</v>
      </c>
      <c r="V3750">
        <f t="shared" si="472"/>
        <v>52</v>
      </c>
      <c r="W3750" s="21" t="str">
        <f t="shared" si="473"/>
        <v xml:space="preserve"> </v>
      </c>
      <c r="X3750" s="21" t="str">
        <f t="shared" si="474"/>
        <v xml:space="preserve"> </v>
      </c>
    </row>
    <row r="3751" spans="1:24" ht="43.2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467"/>
        <v>42489.165972222225</v>
      </c>
      <c r="K3751">
        <v>1459220588</v>
      </c>
      <c r="L3751" s="10">
        <f t="shared" si="468"/>
        <v>42458.127175925925</v>
      </c>
      <c r="M3751" s="11">
        <f t="shared" si="469"/>
        <v>31.038796296299552</v>
      </c>
      <c r="N3751" t="b">
        <v>0</v>
      </c>
      <c r="O3751" s="9">
        <f t="shared" si="470"/>
        <v>1.05</v>
      </c>
      <c r="P3751" s="14">
        <f t="shared" si="471"/>
        <v>75</v>
      </c>
      <c r="Q3751" s="14" t="s">
        <v>8321</v>
      </c>
      <c r="R3751" s="14" t="s">
        <v>8363</v>
      </c>
      <c r="S3751">
        <v>7</v>
      </c>
      <c r="T3751" t="b">
        <v>1</v>
      </c>
      <c r="U3751" t="s">
        <v>8305</v>
      </c>
      <c r="V3751">
        <f t="shared" si="472"/>
        <v>7</v>
      </c>
      <c r="W3751" s="21" t="str">
        <f t="shared" si="473"/>
        <v xml:space="preserve"> </v>
      </c>
      <c r="X3751" s="21" t="str">
        <f t="shared" si="474"/>
        <v xml:space="preserve"> </v>
      </c>
    </row>
    <row r="3752" spans="1:24" ht="86.4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467"/>
        <v>42045.332638888889</v>
      </c>
      <c r="K3752">
        <v>1421105608</v>
      </c>
      <c r="L3752" s="10">
        <f t="shared" si="468"/>
        <v>42016.981574074074</v>
      </c>
      <c r="M3752" s="11">
        <f t="shared" si="469"/>
        <v>28.35106481481489</v>
      </c>
      <c r="N3752" t="b">
        <v>0</v>
      </c>
      <c r="O3752" s="9">
        <f t="shared" si="470"/>
        <v>1.0044999999999999</v>
      </c>
      <c r="P3752" s="14">
        <f t="shared" si="471"/>
        <v>215.25</v>
      </c>
      <c r="Q3752" s="14" t="s">
        <v>8321</v>
      </c>
      <c r="R3752" s="14" t="s">
        <v>8363</v>
      </c>
      <c r="S3752">
        <v>28</v>
      </c>
      <c r="T3752" t="b">
        <v>1</v>
      </c>
      <c r="U3752" t="s">
        <v>8305</v>
      </c>
      <c r="V3752">
        <f t="shared" si="472"/>
        <v>28</v>
      </c>
      <c r="W3752" s="21" t="str">
        <f t="shared" si="473"/>
        <v xml:space="preserve"> </v>
      </c>
      <c r="X3752" s="21" t="str">
        <f t="shared" si="474"/>
        <v xml:space="preserve"> </v>
      </c>
    </row>
    <row r="3753" spans="1:24" ht="43.2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467"/>
        <v>42462.993900462956</v>
      </c>
      <c r="K3753">
        <v>1454460673</v>
      </c>
      <c r="L3753" s="10">
        <f t="shared" si="468"/>
        <v>42403.035567129627</v>
      </c>
      <c r="M3753" s="11">
        <f t="shared" si="469"/>
        <v>59.958333333328483</v>
      </c>
      <c r="N3753" t="b">
        <v>0</v>
      </c>
      <c r="O3753" s="9">
        <f t="shared" si="470"/>
        <v>1.3260000000000001</v>
      </c>
      <c r="P3753" s="14">
        <f t="shared" si="471"/>
        <v>120.54545454545455</v>
      </c>
      <c r="Q3753" s="14" t="s">
        <v>8321</v>
      </c>
      <c r="R3753" s="14" t="s">
        <v>8363</v>
      </c>
      <c r="S3753">
        <v>11</v>
      </c>
      <c r="T3753" t="b">
        <v>1</v>
      </c>
      <c r="U3753" t="s">
        <v>8305</v>
      </c>
      <c r="V3753">
        <f t="shared" si="472"/>
        <v>11</v>
      </c>
      <c r="W3753" s="21" t="str">
        <f t="shared" si="473"/>
        <v xml:space="preserve"> </v>
      </c>
      <c r="X3753" s="21" t="str">
        <f t="shared" si="474"/>
        <v xml:space="preserve"> </v>
      </c>
    </row>
    <row r="3754" spans="1:24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467"/>
        <v>42659.875</v>
      </c>
      <c r="K3754">
        <v>1473189335</v>
      </c>
      <c r="L3754" s="10">
        <f t="shared" si="468"/>
        <v>42619.802488425921</v>
      </c>
      <c r="M3754" s="11">
        <f t="shared" si="469"/>
        <v>40.072511574078817</v>
      </c>
      <c r="N3754" t="b">
        <v>0</v>
      </c>
      <c r="O3754" s="9">
        <f t="shared" si="470"/>
        <v>1.1299999999999999</v>
      </c>
      <c r="P3754" s="14">
        <f t="shared" si="471"/>
        <v>37.666666666666664</v>
      </c>
      <c r="Q3754" s="14" t="s">
        <v>8321</v>
      </c>
      <c r="R3754" s="14" t="s">
        <v>8363</v>
      </c>
      <c r="S3754">
        <v>15</v>
      </c>
      <c r="T3754" t="b">
        <v>1</v>
      </c>
      <c r="U3754" t="s">
        <v>8305</v>
      </c>
      <c r="V3754">
        <f t="shared" si="472"/>
        <v>15</v>
      </c>
      <c r="W3754" s="21" t="str">
        <f t="shared" si="473"/>
        <v xml:space="preserve"> </v>
      </c>
      <c r="X3754" s="21" t="str">
        <f t="shared" si="474"/>
        <v xml:space="preserve"> </v>
      </c>
    </row>
    <row r="3755" spans="1:24" ht="43.2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467"/>
        <v>42158</v>
      </c>
      <c r="K3755">
        <v>1430768800</v>
      </c>
      <c r="L3755" s="10">
        <f t="shared" si="468"/>
        <v>42128.824074074073</v>
      </c>
      <c r="M3755" s="11">
        <f t="shared" si="469"/>
        <v>29.175925925927004</v>
      </c>
      <c r="N3755" t="b">
        <v>0</v>
      </c>
      <c r="O3755" s="9">
        <f t="shared" si="470"/>
        <v>1.0334000000000001</v>
      </c>
      <c r="P3755" s="14">
        <f t="shared" si="471"/>
        <v>172.23333333333332</v>
      </c>
      <c r="Q3755" s="14" t="s">
        <v>8321</v>
      </c>
      <c r="R3755" s="14" t="s">
        <v>8363</v>
      </c>
      <c r="S3755">
        <v>30</v>
      </c>
      <c r="T3755" t="b">
        <v>1</v>
      </c>
      <c r="U3755" t="s">
        <v>8305</v>
      </c>
      <c r="V3755">
        <f t="shared" si="472"/>
        <v>30</v>
      </c>
      <c r="W3755" s="21" t="str">
        <f t="shared" si="473"/>
        <v xml:space="preserve"> </v>
      </c>
      <c r="X3755" s="21" t="str">
        <f t="shared" si="474"/>
        <v xml:space="preserve"> </v>
      </c>
    </row>
    <row r="3756" spans="1:24" ht="43.2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467"/>
        <v>41846.207638888889</v>
      </c>
      <c r="K3756">
        <v>1403125737</v>
      </c>
      <c r="L3756" s="10">
        <f t="shared" si="468"/>
        <v>41808.881215277775</v>
      </c>
      <c r="M3756" s="11">
        <f t="shared" si="469"/>
        <v>37.326423611113569</v>
      </c>
      <c r="N3756" t="b">
        <v>0</v>
      </c>
      <c r="O3756" s="9">
        <f t="shared" si="470"/>
        <v>1.2</v>
      </c>
      <c r="P3756" s="14">
        <f t="shared" si="471"/>
        <v>111.11111111111111</v>
      </c>
      <c r="Q3756" s="14" t="s">
        <v>8321</v>
      </c>
      <c r="R3756" s="14" t="s">
        <v>8363</v>
      </c>
      <c r="S3756">
        <v>27</v>
      </c>
      <c r="T3756" t="b">
        <v>1</v>
      </c>
      <c r="U3756" t="s">
        <v>8305</v>
      </c>
      <c r="V3756">
        <f t="shared" si="472"/>
        <v>27</v>
      </c>
      <c r="W3756" s="21" t="str">
        <f t="shared" si="473"/>
        <v xml:space="preserve"> </v>
      </c>
      <c r="X3756" s="21" t="str">
        <f t="shared" si="474"/>
        <v xml:space="preserve"> </v>
      </c>
    </row>
    <row r="3757" spans="1:24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467"/>
        <v>42475.866979166662</v>
      </c>
      <c r="K3757">
        <v>1458161307</v>
      </c>
      <c r="L3757" s="10">
        <f t="shared" si="468"/>
        <v>42445.866979166662</v>
      </c>
      <c r="M3757" s="11">
        <f t="shared" si="469"/>
        <v>30</v>
      </c>
      <c r="N3757" t="b">
        <v>0</v>
      </c>
      <c r="O3757" s="9">
        <f t="shared" si="470"/>
        <v>1.2963636363636364</v>
      </c>
      <c r="P3757" s="14">
        <f t="shared" si="471"/>
        <v>25.464285714285715</v>
      </c>
      <c r="Q3757" s="14" t="s">
        <v>8321</v>
      </c>
      <c r="R3757" s="14" t="s">
        <v>8363</v>
      </c>
      <c r="S3757">
        <v>28</v>
      </c>
      <c r="T3757" t="b">
        <v>1</v>
      </c>
      <c r="U3757" t="s">
        <v>8305</v>
      </c>
      <c r="V3757">
        <f t="shared" si="472"/>
        <v>28</v>
      </c>
      <c r="W3757" s="21" t="str">
        <f t="shared" si="473"/>
        <v xml:space="preserve"> </v>
      </c>
      <c r="X3757" s="21" t="str">
        <f t="shared" si="474"/>
        <v xml:space="preserve"> </v>
      </c>
    </row>
    <row r="3758" spans="1:24" ht="43.2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467"/>
        <v>41801.814791666664</v>
      </c>
      <c r="K3758">
        <v>1399923198</v>
      </c>
      <c r="L3758" s="10">
        <f t="shared" si="468"/>
        <v>41771.814791666664</v>
      </c>
      <c r="M3758" s="11">
        <f t="shared" si="469"/>
        <v>30</v>
      </c>
      <c r="N3758" t="b">
        <v>0</v>
      </c>
      <c r="O3758" s="9">
        <f t="shared" si="470"/>
        <v>1.0111111111111111</v>
      </c>
      <c r="P3758" s="14">
        <f t="shared" si="471"/>
        <v>267.64705882352939</v>
      </c>
      <c r="Q3758" s="14" t="s">
        <v>8321</v>
      </c>
      <c r="R3758" s="14" t="s">
        <v>8363</v>
      </c>
      <c r="S3758">
        <v>17</v>
      </c>
      <c r="T3758" t="b">
        <v>1</v>
      </c>
      <c r="U3758" t="s">
        <v>8305</v>
      </c>
      <c r="V3758">
        <f t="shared" si="472"/>
        <v>17</v>
      </c>
      <c r="W3758" s="21" t="str">
        <f t="shared" si="473"/>
        <v xml:space="preserve"> </v>
      </c>
      <c r="X3758" s="21" t="str">
        <f t="shared" si="474"/>
        <v xml:space="preserve"> </v>
      </c>
    </row>
    <row r="3759" spans="1:24" ht="43.2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467"/>
        <v>41974.850868055553</v>
      </c>
      <c r="K3759">
        <v>1415737515</v>
      </c>
      <c r="L3759" s="10">
        <f t="shared" si="468"/>
        <v>41954.850868055553</v>
      </c>
      <c r="M3759" s="11">
        <f t="shared" si="469"/>
        <v>20</v>
      </c>
      <c r="N3759" t="b">
        <v>0</v>
      </c>
      <c r="O3759" s="9">
        <f t="shared" si="470"/>
        <v>1.0851428571428572</v>
      </c>
      <c r="P3759" s="14">
        <f t="shared" si="471"/>
        <v>75.959999999999994</v>
      </c>
      <c r="Q3759" s="14" t="s">
        <v>8321</v>
      </c>
      <c r="R3759" s="14" t="s">
        <v>8363</v>
      </c>
      <c r="S3759">
        <v>50</v>
      </c>
      <c r="T3759" t="b">
        <v>1</v>
      </c>
      <c r="U3759" t="s">
        <v>8305</v>
      </c>
      <c r="V3759">
        <f t="shared" si="472"/>
        <v>50</v>
      </c>
      <c r="W3759" s="21" t="str">
        <f t="shared" si="473"/>
        <v xml:space="preserve"> </v>
      </c>
      <c r="X3759" s="21" t="str">
        <f t="shared" si="474"/>
        <v xml:space="preserve"> </v>
      </c>
    </row>
    <row r="3760" spans="1:24" ht="28.8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467"/>
        <v>41778.208333333336</v>
      </c>
      <c r="K3760">
        <v>1397819938</v>
      </c>
      <c r="L3760" s="10">
        <f t="shared" si="468"/>
        <v>41747.471504629626</v>
      </c>
      <c r="M3760" s="11">
        <f t="shared" si="469"/>
        <v>30.736828703709762</v>
      </c>
      <c r="N3760" t="b">
        <v>0</v>
      </c>
      <c r="O3760" s="9">
        <f t="shared" si="470"/>
        <v>1.0233333333333334</v>
      </c>
      <c r="P3760" s="14">
        <f t="shared" si="471"/>
        <v>59.03846153846154</v>
      </c>
      <c r="Q3760" s="14" t="s">
        <v>8321</v>
      </c>
      <c r="R3760" s="14" t="s">
        <v>8363</v>
      </c>
      <c r="S3760">
        <v>26</v>
      </c>
      <c r="T3760" t="b">
        <v>1</v>
      </c>
      <c r="U3760" t="s">
        <v>8305</v>
      </c>
      <c r="V3760">
        <f t="shared" si="472"/>
        <v>26</v>
      </c>
      <c r="W3760" s="21" t="str">
        <f t="shared" si="473"/>
        <v xml:space="preserve"> </v>
      </c>
      <c r="X3760" s="21" t="str">
        <f t="shared" si="474"/>
        <v xml:space="preserve"> </v>
      </c>
    </row>
    <row r="3761" spans="1:24" ht="28.8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467"/>
        <v>42242.108252314814</v>
      </c>
      <c r="K3761">
        <v>1435372553</v>
      </c>
      <c r="L3761" s="10">
        <f t="shared" si="468"/>
        <v>42182.108252314814</v>
      </c>
      <c r="M3761" s="11">
        <f t="shared" si="469"/>
        <v>60</v>
      </c>
      <c r="N3761" t="b">
        <v>0</v>
      </c>
      <c r="O3761" s="9">
        <f t="shared" si="470"/>
        <v>1.1024425000000002</v>
      </c>
      <c r="P3761" s="14">
        <f t="shared" si="471"/>
        <v>50.111022727272733</v>
      </c>
      <c r="Q3761" s="14" t="s">
        <v>8321</v>
      </c>
      <c r="R3761" s="14" t="s">
        <v>8363</v>
      </c>
      <c r="S3761">
        <v>88</v>
      </c>
      <c r="T3761" t="b">
        <v>1</v>
      </c>
      <c r="U3761" t="s">
        <v>8305</v>
      </c>
      <c r="V3761">
        <f t="shared" si="472"/>
        <v>88</v>
      </c>
      <c r="W3761" s="21" t="str">
        <f t="shared" si="473"/>
        <v xml:space="preserve"> </v>
      </c>
      <c r="X3761" s="21" t="str">
        <f t="shared" si="474"/>
        <v xml:space="preserve"> </v>
      </c>
    </row>
    <row r="3762" spans="1:24" ht="43.2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467"/>
        <v>41764.525300925925</v>
      </c>
      <c r="K3762">
        <v>1397133386</v>
      </c>
      <c r="L3762" s="10">
        <f t="shared" si="468"/>
        <v>41739.525300925925</v>
      </c>
      <c r="M3762" s="11">
        <f t="shared" si="469"/>
        <v>25</v>
      </c>
      <c r="N3762" t="b">
        <v>0</v>
      </c>
      <c r="O3762" s="9">
        <f t="shared" si="470"/>
        <v>1.010154</v>
      </c>
      <c r="P3762" s="14">
        <f t="shared" si="471"/>
        <v>55.502967032967035</v>
      </c>
      <c r="Q3762" s="14" t="s">
        <v>8321</v>
      </c>
      <c r="R3762" s="14" t="s">
        <v>8363</v>
      </c>
      <c r="S3762">
        <v>91</v>
      </c>
      <c r="T3762" t="b">
        <v>1</v>
      </c>
      <c r="U3762" t="s">
        <v>8305</v>
      </c>
      <c r="V3762">
        <f t="shared" si="472"/>
        <v>91</v>
      </c>
      <c r="W3762" s="21" t="str">
        <f t="shared" si="473"/>
        <v xml:space="preserve"> </v>
      </c>
      <c r="X3762" s="21" t="str">
        <f t="shared" si="474"/>
        <v xml:space="preserve"> </v>
      </c>
    </row>
    <row r="3763" spans="1:24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467"/>
        <v>42226.958333333328</v>
      </c>
      <c r="K3763">
        <v>1434625937</v>
      </c>
      <c r="L3763" s="10">
        <f t="shared" si="468"/>
        <v>42173.466863425929</v>
      </c>
      <c r="M3763" s="11">
        <f t="shared" si="469"/>
        <v>53.491469907399733</v>
      </c>
      <c r="N3763" t="b">
        <v>0</v>
      </c>
      <c r="O3763" s="9">
        <f t="shared" si="470"/>
        <v>1</v>
      </c>
      <c r="P3763" s="14">
        <f t="shared" si="471"/>
        <v>166.66666666666666</v>
      </c>
      <c r="Q3763" s="14" t="s">
        <v>8321</v>
      </c>
      <c r="R3763" s="14" t="s">
        <v>8363</v>
      </c>
      <c r="S3763">
        <v>3</v>
      </c>
      <c r="T3763" t="b">
        <v>1</v>
      </c>
      <c r="U3763" t="s">
        <v>8305</v>
      </c>
      <c r="V3763">
        <f t="shared" si="472"/>
        <v>3</v>
      </c>
      <c r="W3763" s="21" t="str">
        <f t="shared" si="473"/>
        <v xml:space="preserve"> </v>
      </c>
      <c r="X3763" s="21" t="str">
        <f t="shared" si="474"/>
        <v xml:space="preserve"> </v>
      </c>
    </row>
    <row r="3764" spans="1:24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467"/>
        <v>42218.813530092593</v>
      </c>
      <c r="K3764">
        <v>1436383889</v>
      </c>
      <c r="L3764" s="10">
        <f t="shared" si="468"/>
        <v>42193.813530092593</v>
      </c>
      <c r="M3764" s="11">
        <f t="shared" si="469"/>
        <v>25</v>
      </c>
      <c r="N3764" t="b">
        <v>0</v>
      </c>
      <c r="O3764" s="9">
        <f t="shared" si="470"/>
        <v>1.0624</v>
      </c>
      <c r="P3764" s="14">
        <f t="shared" si="471"/>
        <v>47.428571428571431</v>
      </c>
      <c r="Q3764" s="14" t="s">
        <v>8321</v>
      </c>
      <c r="R3764" s="14" t="s">
        <v>8363</v>
      </c>
      <c r="S3764">
        <v>28</v>
      </c>
      <c r="T3764" t="b">
        <v>1</v>
      </c>
      <c r="U3764" t="s">
        <v>8305</v>
      </c>
      <c r="V3764">
        <f t="shared" si="472"/>
        <v>28</v>
      </c>
      <c r="W3764" s="21" t="str">
        <f t="shared" si="473"/>
        <v xml:space="preserve"> </v>
      </c>
      <c r="X3764" s="21" t="str">
        <f t="shared" si="474"/>
        <v xml:space="preserve"> </v>
      </c>
    </row>
    <row r="3765" spans="1:24" ht="28.8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467"/>
        <v>42095.708634259259</v>
      </c>
      <c r="K3765">
        <v>1425319226</v>
      </c>
      <c r="L3765" s="10">
        <f t="shared" si="468"/>
        <v>42065.750300925924</v>
      </c>
      <c r="M3765" s="11">
        <f t="shared" si="469"/>
        <v>29.958333333335759</v>
      </c>
      <c r="N3765" t="b">
        <v>0</v>
      </c>
      <c r="O3765" s="9">
        <f t="shared" si="470"/>
        <v>1</v>
      </c>
      <c r="P3765" s="14">
        <f t="shared" si="471"/>
        <v>64.935064935064929</v>
      </c>
      <c r="Q3765" s="14" t="s">
        <v>8321</v>
      </c>
      <c r="R3765" s="14" t="s">
        <v>8363</v>
      </c>
      <c r="S3765">
        <v>77</v>
      </c>
      <c r="T3765" t="b">
        <v>1</v>
      </c>
      <c r="U3765" t="s">
        <v>8305</v>
      </c>
      <c r="V3765">
        <f t="shared" si="472"/>
        <v>77</v>
      </c>
      <c r="W3765" s="21" t="str">
        <f t="shared" si="473"/>
        <v xml:space="preserve"> </v>
      </c>
      <c r="X3765" s="21" t="str">
        <f t="shared" si="474"/>
        <v xml:space="preserve"> </v>
      </c>
    </row>
    <row r="3766" spans="1:24" ht="43.2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467"/>
        <v>42519.024999999994</v>
      </c>
      <c r="K3766">
        <v>1462824832</v>
      </c>
      <c r="L3766" s="10">
        <f t="shared" si="468"/>
        <v>42499.842962962968</v>
      </c>
      <c r="M3766" s="11">
        <f t="shared" si="469"/>
        <v>19.182037037026021</v>
      </c>
      <c r="N3766" t="b">
        <v>0</v>
      </c>
      <c r="O3766" s="9">
        <f t="shared" si="470"/>
        <v>1</v>
      </c>
      <c r="P3766" s="14">
        <f t="shared" si="471"/>
        <v>55.555555555555557</v>
      </c>
      <c r="Q3766" s="14" t="s">
        <v>8321</v>
      </c>
      <c r="R3766" s="14" t="s">
        <v>8363</v>
      </c>
      <c r="S3766">
        <v>27</v>
      </c>
      <c r="T3766" t="b">
        <v>1</v>
      </c>
      <c r="U3766" t="s">
        <v>8305</v>
      </c>
      <c r="V3766">
        <f t="shared" si="472"/>
        <v>27</v>
      </c>
      <c r="W3766" s="21" t="str">
        <f t="shared" si="473"/>
        <v xml:space="preserve"> </v>
      </c>
      <c r="X3766" s="21" t="str">
        <f t="shared" si="474"/>
        <v xml:space="preserve"> </v>
      </c>
    </row>
    <row r="3767" spans="1:24" ht="43.2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467"/>
        <v>41850.776412037041</v>
      </c>
      <c r="K3767">
        <v>1404153482</v>
      </c>
      <c r="L3767" s="10">
        <f t="shared" si="468"/>
        <v>41820.776412037041</v>
      </c>
      <c r="M3767" s="11">
        <f t="shared" si="469"/>
        <v>30</v>
      </c>
      <c r="N3767" t="b">
        <v>0</v>
      </c>
      <c r="O3767" s="9">
        <f t="shared" si="470"/>
        <v>1.1345714285714286</v>
      </c>
      <c r="P3767" s="14">
        <f t="shared" si="471"/>
        <v>74.224299065420567</v>
      </c>
      <c r="Q3767" s="14" t="s">
        <v>8321</v>
      </c>
      <c r="R3767" s="14" t="s">
        <v>8363</v>
      </c>
      <c r="S3767">
        <v>107</v>
      </c>
      <c r="T3767" t="b">
        <v>1</v>
      </c>
      <c r="U3767" t="s">
        <v>8305</v>
      </c>
      <c r="V3767">
        <f t="shared" si="472"/>
        <v>107</v>
      </c>
      <c r="W3767" s="21" t="str">
        <f t="shared" si="473"/>
        <v xml:space="preserve"> </v>
      </c>
      <c r="X3767" s="21" t="str">
        <f t="shared" si="474"/>
        <v xml:space="preserve"> </v>
      </c>
    </row>
    <row r="3768" spans="1:24" ht="43.2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467"/>
        <v>41823.167187500003</v>
      </c>
      <c r="K3768">
        <v>1401336045</v>
      </c>
      <c r="L3768" s="10">
        <f t="shared" si="468"/>
        <v>41788.167187500003</v>
      </c>
      <c r="M3768" s="11">
        <f t="shared" si="469"/>
        <v>35</v>
      </c>
      <c r="N3768" t="b">
        <v>0</v>
      </c>
      <c r="O3768" s="9">
        <f t="shared" si="470"/>
        <v>1.0265010000000001</v>
      </c>
      <c r="P3768" s="14">
        <f t="shared" si="471"/>
        <v>106.9271875</v>
      </c>
      <c r="Q3768" s="14" t="s">
        <v>8321</v>
      </c>
      <c r="R3768" s="14" t="s">
        <v>8363</v>
      </c>
      <c r="S3768">
        <v>96</v>
      </c>
      <c r="T3768" t="b">
        <v>1</v>
      </c>
      <c r="U3768" t="s">
        <v>8305</v>
      </c>
      <c r="V3768">
        <f t="shared" si="472"/>
        <v>96</v>
      </c>
      <c r="W3768" s="21" t="str">
        <f t="shared" si="473"/>
        <v xml:space="preserve"> </v>
      </c>
      <c r="X3768" s="21" t="str">
        <f t="shared" si="474"/>
        <v xml:space="preserve"> </v>
      </c>
    </row>
    <row r="3769" spans="1:24" ht="43.2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467"/>
        <v>42064.207638888889</v>
      </c>
      <c r="K3769">
        <v>1423960097</v>
      </c>
      <c r="L3769" s="10">
        <f t="shared" si="468"/>
        <v>42050.019641203704</v>
      </c>
      <c r="M3769" s="11">
        <f t="shared" si="469"/>
        <v>14.18799768518511</v>
      </c>
      <c r="N3769" t="b">
        <v>0</v>
      </c>
      <c r="O3769" s="9">
        <f t="shared" si="470"/>
        <v>1.1675</v>
      </c>
      <c r="P3769" s="14">
        <f t="shared" si="471"/>
        <v>41.696428571428569</v>
      </c>
      <c r="Q3769" s="14" t="s">
        <v>8321</v>
      </c>
      <c r="R3769" s="14" t="s">
        <v>8363</v>
      </c>
      <c r="S3769">
        <v>56</v>
      </c>
      <c r="T3769" t="b">
        <v>1</v>
      </c>
      <c r="U3769" t="s">
        <v>8305</v>
      </c>
      <c r="V3769">
        <f t="shared" si="472"/>
        <v>56</v>
      </c>
      <c r="W3769" s="21" t="str">
        <f t="shared" si="473"/>
        <v xml:space="preserve"> </v>
      </c>
      <c r="X3769" s="21" t="str">
        <f t="shared" si="474"/>
        <v xml:space="preserve"> </v>
      </c>
    </row>
    <row r="3770" spans="1:24" ht="43.2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467"/>
        <v>41802.727893518517</v>
      </c>
      <c r="K3770">
        <v>1400002090</v>
      </c>
      <c r="L3770" s="10">
        <f t="shared" si="468"/>
        <v>41772.727893518517</v>
      </c>
      <c r="M3770" s="11">
        <f t="shared" si="469"/>
        <v>30</v>
      </c>
      <c r="N3770" t="b">
        <v>0</v>
      </c>
      <c r="O3770" s="9">
        <f t="shared" si="470"/>
        <v>1.0765274999999999</v>
      </c>
      <c r="P3770" s="14">
        <f t="shared" si="471"/>
        <v>74.243275862068955</v>
      </c>
      <c r="Q3770" s="14" t="s">
        <v>8321</v>
      </c>
      <c r="R3770" s="14" t="s">
        <v>8363</v>
      </c>
      <c r="S3770">
        <v>58</v>
      </c>
      <c r="T3770" t="b">
        <v>1</v>
      </c>
      <c r="U3770" t="s">
        <v>8305</v>
      </c>
      <c r="V3770">
        <f t="shared" si="472"/>
        <v>58</v>
      </c>
      <c r="W3770" s="21" t="str">
        <f t="shared" si="473"/>
        <v xml:space="preserve"> </v>
      </c>
      <c r="X3770" s="21" t="str">
        <f t="shared" si="474"/>
        <v xml:space="preserve"> </v>
      </c>
    </row>
    <row r="3771" spans="1:24" ht="43.2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467"/>
        <v>42475.598136574074</v>
      </c>
      <c r="K3771">
        <v>1458138079</v>
      </c>
      <c r="L3771" s="10">
        <f t="shared" si="468"/>
        <v>42445.598136574074</v>
      </c>
      <c r="M3771" s="11">
        <f t="shared" si="469"/>
        <v>30</v>
      </c>
      <c r="N3771" t="b">
        <v>0</v>
      </c>
      <c r="O3771" s="9">
        <f t="shared" si="470"/>
        <v>1</v>
      </c>
      <c r="P3771" s="14">
        <f t="shared" si="471"/>
        <v>73.333333333333329</v>
      </c>
      <c r="Q3771" s="14" t="s">
        <v>8321</v>
      </c>
      <c r="R3771" s="14" t="s">
        <v>8363</v>
      </c>
      <c r="S3771">
        <v>15</v>
      </c>
      <c r="T3771" t="b">
        <v>1</v>
      </c>
      <c r="U3771" t="s">
        <v>8305</v>
      </c>
      <c r="V3771">
        <f t="shared" si="472"/>
        <v>15</v>
      </c>
      <c r="W3771" s="21" t="str">
        <f t="shared" si="473"/>
        <v xml:space="preserve"> </v>
      </c>
      <c r="X3771" s="21" t="str">
        <f t="shared" si="474"/>
        <v xml:space="preserve"> </v>
      </c>
    </row>
    <row r="3772" spans="1:24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467"/>
        <v>42168.930671296301</v>
      </c>
      <c r="K3772">
        <v>1431642010</v>
      </c>
      <c r="L3772" s="10">
        <f t="shared" si="468"/>
        <v>42138.930671296301</v>
      </c>
      <c r="M3772" s="11">
        <f t="shared" si="469"/>
        <v>30</v>
      </c>
      <c r="N3772" t="b">
        <v>0</v>
      </c>
      <c r="O3772" s="9">
        <f t="shared" si="470"/>
        <v>1</v>
      </c>
      <c r="P3772" s="14">
        <f t="shared" si="471"/>
        <v>100</v>
      </c>
      <c r="Q3772" s="14" t="s">
        <v>8321</v>
      </c>
      <c r="R3772" s="14" t="s">
        <v>8363</v>
      </c>
      <c r="S3772">
        <v>20</v>
      </c>
      <c r="T3772" t="b">
        <v>1</v>
      </c>
      <c r="U3772" t="s">
        <v>8305</v>
      </c>
      <c r="V3772">
        <f t="shared" si="472"/>
        <v>20</v>
      </c>
      <c r="W3772" s="21" t="str">
        <f t="shared" si="473"/>
        <v xml:space="preserve"> </v>
      </c>
      <c r="X3772" s="21" t="str">
        <f t="shared" si="474"/>
        <v xml:space="preserve"> </v>
      </c>
    </row>
    <row r="3773" spans="1:24" ht="28.8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467"/>
        <v>42508</v>
      </c>
      <c r="K3773">
        <v>1462307652</v>
      </c>
      <c r="L3773" s="10">
        <f t="shared" si="468"/>
        <v>42493.857083333336</v>
      </c>
      <c r="M3773" s="11">
        <f t="shared" si="469"/>
        <v>14.14291666666395</v>
      </c>
      <c r="N3773" t="b">
        <v>0</v>
      </c>
      <c r="O3773" s="9">
        <f t="shared" si="470"/>
        <v>1.46</v>
      </c>
      <c r="P3773" s="14">
        <f t="shared" si="471"/>
        <v>38.421052631578945</v>
      </c>
      <c r="Q3773" s="14" t="s">
        <v>8321</v>
      </c>
      <c r="R3773" s="14" t="s">
        <v>8363</v>
      </c>
      <c r="S3773">
        <v>38</v>
      </c>
      <c r="T3773" t="b">
        <v>1</v>
      </c>
      <c r="U3773" t="s">
        <v>8305</v>
      </c>
      <c r="V3773">
        <f t="shared" si="472"/>
        <v>38</v>
      </c>
      <c r="W3773" s="21" t="str">
        <f t="shared" si="473"/>
        <v xml:space="preserve"> </v>
      </c>
      <c r="X3773" s="21" t="str">
        <f t="shared" si="474"/>
        <v xml:space="preserve"> </v>
      </c>
    </row>
    <row r="3774" spans="1:24" ht="43.2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467"/>
        <v>42703.25</v>
      </c>
      <c r="K3774">
        <v>1478616506</v>
      </c>
      <c r="L3774" s="10">
        <f t="shared" si="468"/>
        <v>42682.616967592592</v>
      </c>
      <c r="M3774" s="11">
        <f t="shared" si="469"/>
        <v>20.633032407407882</v>
      </c>
      <c r="N3774" t="b">
        <v>0</v>
      </c>
      <c r="O3774" s="9">
        <f t="shared" si="470"/>
        <v>1.1020000000000001</v>
      </c>
      <c r="P3774" s="14">
        <f t="shared" si="471"/>
        <v>166.96969696969697</v>
      </c>
      <c r="Q3774" s="14" t="s">
        <v>8321</v>
      </c>
      <c r="R3774" s="14" t="s">
        <v>8363</v>
      </c>
      <c r="S3774">
        <v>33</v>
      </c>
      <c r="T3774" t="b">
        <v>1</v>
      </c>
      <c r="U3774" t="s">
        <v>8305</v>
      </c>
      <c r="V3774">
        <f t="shared" si="472"/>
        <v>33</v>
      </c>
      <c r="W3774" s="21" t="str">
        <f t="shared" si="473"/>
        <v xml:space="preserve"> </v>
      </c>
      <c r="X3774" s="21" t="str">
        <f t="shared" si="474"/>
        <v xml:space="preserve"> </v>
      </c>
    </row>
    <row r="3775" spans="1:24" ht="28.8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467"/>
        <v>42689.088888888888</v>
      </c>
      <c r="K3775">
        <v>1476317247</v>
      </c>
      <c r="L3775" s="10">
        <f t="shared" si="468"/>
        <v>42656.005173611105</v>
      </c>
      <c r="M3775" s="11">
        <f t="shared" si="469"/>
        <v>33.083715277782176</v>
      </c>
      <c r="N3775" t="b">
        <v>0</v>
      </c>
      <c r="O3775" s="9">
        <f t="shared" si="470"/>
        <v>1.0820000000000001</v>
      </c>
      <c r="P3775" s="14">
        <f t="shared" si="471"/>
        <v>94.912280701754383</v>
      </c>
      <c r="Q3775" s="14" t="s">
        <v>8321</v>
      </c>
      <c r="R3775" s="14" t="s">
        <v>8363</v>
      </c>
      <c r="S3775">
        <v>57</v>
      </c>
      <c r="T3775" t="b">
        <v>1</v>
      </c>
      <c r="U3775" t="s">
        <v>8305</v>
      </c>
      <c r="V3775">
        <f t="shared" si="472"/>
        <v>57</v>
      </c>
      <c r="W3775" s="21" t="str">
        <f t="shared" si="473"/>
        <v xml:space="preserve"> </v>
      </c>
      <c r="X3775" s="21" t="str">
        <f t="shared" si="474"/>
        <v xml:space="preserve"> </v>
      </c>
    </row>
    <row r="3776" spans="1:24" ht="57.6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467"/>
        <v>42103.792303240742</v>
      </c>
      <c r="K3776">
        <v>1427223655</v>
      </c>
      <c r="L3776" s="10">
        <f t="shared" si="468"/>
        <v>42087.792303240742</v>
      </c>
      <c r="M3776" s="11">
        <f t="shared" si="469"/>
        <v>16</v>
      </c>
      <c r="N3776" t="b">
        <v>0</v>
      </c>
      <c r="O3776" s="9">
        <f t="shared" si="470"/>
        <v>1</v>
      </c>
      <c r="P3776" s="14">
        <f t="shared" si="471"/>
        <v>100</v>
      </c>
      <c r="Q3776" s="14" t="s">
        <v>8321</v>
      </c>
      <c r="R3776" s="14" t="s">
        <v>8363</v>
      </c>
      <c r="S3776">
        <v>25</v>
      </c>
      <c r="T3776" t="b">
        <v>1</v>
      </c>
      <c r="U3776" t="s">
        <v>8305</v>
      </c>
      <c r="V3776">
        <f t="shared" si="472"/>
        <v>25</v>
      </c>
      <c r="W3776" s="21" t="str">
        <f t="shared" si="473"/>
        <v xml:space="preserve"> </v>
      </c>
      <c r="X3776" s="21" t="str">
        <f t="shared" si="474"/>
        <v xml:space="preserve"> </v>
      </c>
    </row>
    <row r="3777" spans="1:24" ht="43.2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467"/>
        <v>42103.166666666672</v>
      </c>
      <c r="K3777">
        <v>1426199843</v>
      </c>
      <c r="L3777" s="10">
        <f t="shared" si="468"/>
        <v>42075.942627314813</v>
      </c>
      <c r="M3777" s="11">
        <f t="shared" si="469"/>
        <v>27.224039351858664</v>
      </c>
      <c r="N3777" t="b">
        <v>0</v>
      </c>
      <c r="O3777" s="9">
        <f t="shared" si="470"/>
        <v>1.0024999999999999</v>
      </c>
      <c r="P3777" s="14">
        <f t="shared" si="471"/>
        <v>143.21428571428572</v>
      </c>
      <c r="Q3777" s="14" t="s">
        <v>8321</v>
      </c>
      <c r="R3777" s="14" t="s">
        <v>8363</v>
      </c>
      <c r="S3777">
        <v>14</v>
      </c>
      <c r="T3777" t="b">
        <v>1</v>
      </c>
      <c r="U3777" t="s">
        <v>8305</v>
      </c>
      <c r="V3777">
        <f t="shared" si="472"/>
        <v>14</v>
      </c>
      <c r="W3777" s="21" t="str">
        <f t="shared" si="473"/>
        <v xml:space="preserve"> </v>
      </c>
      <c r="X3777" s="21" t="str">
        <f t="shared" si="474"/>
        <v xml:space="preserve"> </v>
      </c>
    </row>
    <row r="3778" spans="1:24" ht="57.6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ref="J3778:J3841" si="475">(((I3778/60)/60)/24)+DATE(1970,1,1)</f>
        <v>41852.041666666664</v>
      </c>
      <c r="K3778">
        <v>1403599778</v>
      </c>
      <c r="L3778" s="10">
        <f t="shared" ref="L3778:L3841" si="476">(((K3778/60)/60)/24)+DATE(1970,1,1)</f>
        <v>41814.367800925924</v>
      </c>
      <c r="M3778" s="11">
        <f t="shared" ref="M3778:M3841" si="477">J3778-L3778</f>
        <v>37.673865740740439</v>
      </c>
      <c r="N3778" t="b">
        <v>0</v>
      </c>
      <c r="O3778" s="9">
        <f t="shared" ref="O3778:O3841" si="478">E3778/D3778</f>
        <v>1.0671250000000001</v>
      </c>
      <c r="P3778" s="14">
        <f t="shared" ref="P3778:P3841" si="479">IF(E3778&gt;0,(E3778/S3778),0)</f>
        <v>90.819148936170208</v>
      </c>
      <c r="Q3778" s="14" t="s">
        <v>8321</v>
      </c>
      <c r="R3778" s="14" t="s">
        <v>8363</v>
      </c>
      <c r="S3778">
        <v>94</v>
      </c>
      <c r="T3778" t="b">
        <v>1</v>
      </c>
      <c r="U3778" t="s">
        <v>8305</v>
      </c>
      <c r="V3778">
        <f t="shared" si="472"/>
        <v>94</v>
      </c>
      <c r="W3778" s="21" t="str">
        <f t="shared" si="473"/>
        <v xml:space="preserve"> </v>
      </c>
      <c r="X3778" s="21" t="str">
        <f t="shared" si="474"/>
        <v xml:space="preserve"> </v>
      </c>
    </row>
    <row r="3779" spans="1:24" ht="43.2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si="475"/>
        <v>41909.166666666664</v>
      </c>
      <c r="K3779">
        <v>1409884821</v>
      </c>
      <c r="L3779" s="10">
        <f t="shared" si="476"/>
        <v>41887.111354166671</v>
      </c>
      <c r="M3779" s="11">
        <f t="shared" si="477"/>
        <v>22.055312499993306</v>
      </c>
      <c r="N3779" t="b">
        <v>0</v>
      </c>
      <c r="O3779" s="9">
        <f t="shared" si="478"/>
        <v>1.4319999999999999</v>
      </c>
      <c r="P3779" s="14">
        <f t="shared" si="479"/>
        <v>48.542372881355931</v>
      </c>
      <c r="Q3779" s="14" t="s">
        <v>8321</v>
      </c>
      <c r="R3779" s="14" t="s">
        <v>8363</v>
      </c>
      <c r="S3779">
        <v>59</v>
      </c>
      <c r="T3779" t="b">
        <v>1</v>
      </c>
      <c r="U3779" t="s">
        <v>8305</v>
      </c>
      <c r="V3779">
        <f t="shared" ref="V3779:V3842" si="480">IF(F3779 = "successful",S3779," ")</f>
        <v>59</v>
      </c>
      <c r="W3779" s="21" t="str">
        <f t="shared" ref="W3779:W3842" si="481">IF(F3779 = "failed",S3779," ")</f>
        <v xml:space="preserve"> </v>
      </c>
      <c r="X3779" s="21" t="str">
        <f t="shared" ref="X3779:X3842" si="482">IF(F3779 = "canceled",S3779," ")</f>
        <v xml:space="preserve"> </v>
      </c>
    </row>
    <row r="3780" spans="1:24" ht="28.8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475"/>
        <v>42049.819212962961</v>
      </c>
      <c r="K3780">
        <v>1418758780</v>
      </c>
      <c r="L3780" s="10">
        <f t="shared" si="476"/>
        <v>41989.819212962961</v>
      </c>
      <c r="M3780" s="11">
        <f t="shared" si="477"/>
        <v>60</v>
      </c>
      <c r="N3780" t="b">
        <v>0</v>
      </c>
      <c r="O3780" s="9">
        <f t="shared" si="478"/>
        <v>1.0504166666666668</v>
      </c>
      <c r="P3780" s="14">
        <f t="shared" si="479"/>
        <v>70.027777777777771</v>
      </c>
      <c r="Q3780" s="14" t="s">
        <v>8321</v>
      </c>
      <c r="R3780" s="14" t="s">
        <v>8363</v>
      </c>
      <c r="S3780">
        <v>36</v>
      </c>
      <c r="T3780" t="b">
        <v>1</v>
      </c>
      <c r="U3780" t="s">
        <v>8305</v>
      </c>
      <c r="V3780">
        <f t="shared" si="480"/>
        <v>36</v>
      </c>
      <c r="W3780" s="21" t="str">
        <f t="shared" si="481"/>
        <v xml:space="preserve"> </v>
      </c>
      <c r="X3780" s="21" t="str">
        <f t="shared" si="482"/>
        <v xml:space="preserve"> </v>
      </c>
    </row>
    <row r="3781" spans="1:24" ht="28.8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475"/>
        <v>42455.693750000006</v>
      </c>
      <c r="K3781">
        <v>1456421940</v>
      </c>
      <c r="L3781" s="10">
        <f t="shared" si="476"/>
        <v>42425.735416666663</v>
      </c>
      <c r="M3781" s="11">
        <f t="shared" si="477"/>
        <v>29.958333333343035</v>
      </c>
      <c r="N3781" t="b">
        <v>0</v>
      </c>
      <c r="O3781" s="9">
        <f t="shared" si="478"/>
        <v>1.0398000000000001</v>
      </c>
      <c r="P3781" s="14">
        <f t="shared" si="479"/>
        <v>135.62608695652173</v>
      </c>
      <c r="Q3781" s="14" t="s">
        <v>8321</v>
      </c>
      <c r="R3781" s="14" t="s">
        <v>8363</v>
      </c>
      <c r="S3781">
        <v>115</v>
      </c>
      <c r="T3781" t="b">
        <v>1</v>
      </c>
      <c r="U3781" t="s">
        <v>8305</v>
      </c>
      <c r="V3781">
        <f t="shared" si="480"/>
        <v>115</v>
      </c>
      <c r="W3781" s="21" t="str">
        <f t="shared" si="481"/>
        <v xml:space="preserve"> </v>
      </c>
      <c r="X3781" s="21" t="str">
        <f t="shared" si="482"/>
        <v xml:space="preserve"> </v>
      </c>
    </row>
    <row r="3782" spans="1:24" ht="43.2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475"/>
        <v>42198.837499999994</v>
      </c>
      <c r="K3782">
        <v>1433999785</v>
      </c>
      <c r="L3782" s="10">
        <f t="shared" si="476"/>
        <v>42166.219733796301</v>
      </c>
      <c r="M3782" s="11">
        <f t="shared" si="477"/>
        <v>32.617766203693463</v>
      </c>
      <c r="N3782" t="b">
        <v>0</v>
      </c>
      <c r="O3782" s="9">
        <f t="shared" si="478"/>
        <v>1.2</v>
      </c>
      <c r="P3782" s="14">
        <f t="shared" si="479"/>
        <v>100</v>
      </c>
      <c r="Q3782" s="14" t="s">
        <v>8321</v>
      </c>
      <c r="R3782" s="14" t="s">
        <v>8363</v>
      </c>
      <c r="S3782">
        <v>30</v>
      </c>
      <c r="T3782" t="b">
        <v>1</v>
      </c>
      <c r="U3782" t="s">
        <v>8305</v>
      </c>
      <c r="V3782">
        <f t="shared" si="480"/>
        <v>30</v>
      </c>
      <c r="W3782" s="21" t="str">
        <f t="shared" si="481"/>
        <v xml:space="preserve"> </v>
      </c>
      <c r="X3782" s="21" t="str">
        <f t="shared" si="482"/>
        <v xml:space="preserve"> </v>
      </c>
    </row>
    <row r="3783" spans="1:24" ht="57.6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475"/>
        <v>41890.882928240739</v>
      </c>
      <c r="K3783">
        <v>1408050685</v>
      </c>
      <c r="L3783" s="10">
        <f t="shared" si="476"/>
        <v>41865.882928240739</v>
      </c>
      <c r="M3783" s="11">
        <f t="shared" si="477"/>
        <v>25</v>
      </c>
      <c r="N3783" t="b">
        <v>0</v>
      </c>
      <c r="O3783" s="9">
        <f t="shared" si="478"/>
        <v>1.0966666666666667</v>
      </c>
      <c r="P3783" s="14">
        <f t="shared" si="479"/>
        <v>94.90384615384616</v>
      </c>
      <c r="Q3783" s="14" t="s">
        <v>8321</v>
      </c>
      <c r="R3783" s="14" t="s">
        <v>8363</v>
      </c>
      <c r="S3783">
        <v>52</v>
      </c>
      <c r="T3783" t="b">
        <v>1</v>
      </c>
      <c r="U3783" t="s">
        <v>8305</v>
      </c>
      <c r="V3783">
        <f t="shared" si="480"/>
        <v>52</v>
      </c>
      <c r="W3783" s="21" t="str">
        <f t="shared" si="481"/>
        <v xml:space="preserve"> </v>
      </c>
      <c r="X3783" s="21" t="str">
        <f t="shared" si="482"/>
        <v xml:space="preserve"> </v>
      </c>
    </row>
    <row r="3784" spans="1:24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475"/>
        <v>42575.958333333328</v>
      </c>
      <c r="K3784">
        <v>1466887297</v>
      </c>
      <c r="L3784" s="10">
        <f t="shared" si="476"/>
        <v>42546.862233796302</v>
      </c>
      <c r="M3784" s="11">
        <f t="shared" si="477"/>
        <v>29.096099537026021</v>
      </c>
      <c r="N3784" t="b">
        <v>0</v>
      </c>
      <c r="O3784" s="9">
        <f t="shared" si="478"/>
        <v>1.0175000000000001</v>
      </c>
      <c r="P3784" s="14">
        <f t="shared" si="479"/>
        <v>75.370370370370367</v>
      </c>
      <c r="Q3784" s="14" t="s">
        <v>8321</v>
      </c>
      <c r="R3784" s="14" t="s">
        <v>8363</v>
      </c>
      <c r="S3784">
        <v>27</v>
      </c>
      <c r="T3784" t="b">
        <v>1</v>
      </c>
      <c r="U3784" t="s">
        <v>8305</v>
      </c>
      <c r="V3784">
        <f t="shared" si="480"/>
        <v>27</v>
      </c>
      <c r="W3784" s="21" t="str">
        <f t="shared" si="481"/>
        <v xml:space="preserve"> </v>
      </c>
      <c r="X3784" s="21" t="str">
        <f t="shared" si="482"/>
        <v xml:space="preserve"> </v>
      </c>
    </row>
    <row r="3785" spans="1:24" ht="43.2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475"/>
        <v>42444.666666666672</v>
      </c>
      <c r="K3785">
        <v>1455938520</v>
      </c>
      <c r="L3785" s="10">
        <f t="shared" si="476"/>
        <v>42420.140277777777</v>
      </c>
      <c r="M3785" s="11">
        <f t="shared" si="477"/>
        <v>24.526388888894871</v>
      </c>
      <c r="N3785" t="b">
        <v>0</v>
      </c>
      <c r="O3785" s="9">
        <f t="shared" si="478"/>
        <v>1.2891666666666666</v>
      </c>
      <c r="P3785" s="14">
        <f t="shared" si="479"/>
        <v>64.458333333333329</v>
      </c>
      <c r="Q3785" s="14" t="s">
        <v>8321</v>
      </c>
      <c r="R3785" s="14" t="s">
        <v>8363</v>
      </c>
      <c r="S3785">
        <v>24</v>
      </c>
      <c r="T3785" t="b">
        <v>1</v>
      </c>
      <c r="U3785" t="s">
        <v>8305</v>
      </c>
      <c r="V3785">
        <f t="shared" si="480"/>
        <v>24</v>
      </c>
      <c r="W3785" s="21" t="str">
        <f t="shared" si="481"/>
        <v xml:space="preserve"> </v>
      </c>
      <c r="X3785" s="21" t="str">
        <f t="shared" si="482"/>
        <v xml:space="preserve"> </v>
      </c>
    </row>
    <row r="3786" spans="1:24" ht="43.2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475"/>
        <v>42561.980694444443</v>
      </c>
      <c r="K3786">
        <v>1465601532</v>
      </c>
      <c r="L3786" s="10">
        <f t="shared" si="476"/>
        <v>42531.980694444443</v>
      </c>
      <c r="M3786" s="11">
        <f t="shared" si="477"/>
        <v>30</v>
      </c>
      <c r="N3786" t="b">
        <v>0</v>
      </c>
      <c r="O3786" s="9">
        <f t="shared" si="478"/>
        <v>1.1499999999999999</v>
      </c>
      <c r="P3786" s="14">
        <f t="shared" si="479"/>
        <v>115</v>
      </c>
      <c r="Q3786" s="14" t="s">
        <v>8321</v>
      </c>
      <c r="R3786" s="14" t="s">
        <v>8363</v>
      </c>
      <c r="S3786">
        <v>10</v>
      </c>
      <c r="T3786" t="b">
        <v>1</v>
      </c>
      <c r="U3786" t="s">
        <v>8305</v>
      </c>
      <c r="V3786">
        <f t="shared" si="480"/>
        <v>10</v>
      </c>
      <c r="W3786" s="21" t="str">
        <f t="shared" si="481"/>
        <v xml:space="preserve"> </v>
      </c>
      <c r="X3786" s="21" t="str">
        <f t="shared" si="482"/>
        <v xml:space="preserve"> </v>
      </c>
    </row>
    <row r="3787" spans="1:24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475"/>
        <v>42584.418749999997</v>
      </c>
      <c r="K3787">
        <v>1467040769</v>
      </c>
      <c r="L3787" s="10">
        <f t="shared" si="476"/>
        <v>42548.63853009259</v>
      </c>
      <c r="M3787" s="11">
        <f t="shared" si="477"/>
        <v>35.780219907406718</v>
      </c>
      <c r="N3787" t="b">
        <v>0</v>
      </c>
      <c r="O3787" s="9">
        <f t="shared" si="478"/>
        <v>1.5075000000000001</v>
      </c>
      <c r="P3787" s="14">
        <f t="shared" si="479"/>
        <v>100.5</v>
      </c>
      <c r="Q3787" s="14" t="s">
        <v>8321</v>
      </c>
      <c r="R3787" s="14" t="s">
        <v>8363</v>
      </c>
      <c r="S3787">
        <v>30</v>
      </c>
      <c r="T3787" t="b">
        <v>1</v>
      </c>
      <c r="U3787" t="s">
        <v>8305</v>
      </c>
      <c r="V3787">
        <f t="shared" si="480"/>
        <v>30</v>
      </c>
      <c r="W3787" s="21" t="str">
        <f t="shared" si="481"/>
        <v xml:space="preserve"> </v>
      </c>
      <c r="X3787" s="21" t="str">
        <f t="shared" si="482"/>
        <v xml:space="preserve"> </v>
      </c>
    </row>
    <row r="3788" spans="1:24" ht="43.2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475"/>
        <v>42517.037905092591</v>
      </c>
      <c r="K3788">
        <v>1461718475</v>
      </c>
      <c r="L3788" s="10">
        <f t="shared" si="476"/>
        <v>42487.037905092591</v>
      </c>
      <c r="M3788" s="11">
        <f t="shared" si="477"/>
        <v>30</v>
      </c>
      <c r="N3788" t="b">
        <v>0</v>
      </c>
      <c r="O3788" s="9">
        <f t="shared" si="478"/>
        <v>1.1096666666666666</v>
      </c>
      <c r="P3788" s="14">
        <f t="shared" si="479"/>
        <v>93.774647887323937</v>
      </c>
      <c r="Q3788" s="14" t="s">
        <v>8321</v>
      </c>
      <c r="R3788" s="14" t="s">
        <v>8363</v>
      </c>
      <c r="S3788">
        <v>71</v>
      </c>
      <c r="T3788" t="b">
        <v>1</v>
      </c>
      <c r="U3788" t="s">
        <v>8305</v>
      </c>
      <c r="V3788">
        <f t="shared" si="480"/>
        <v>71</v>
      </c>
      <c r="W3788" s="21" t="str">
        <f t="shared" si="481"/>
        <v xml:space="preserve"> </v>
      </c>
      <c r="X3788" s="21" t="str">
        <f t="shared" si="482"/>
        <v xml:space="preserve"> </v>
      </c>
    </row>
    <row r="3789" spans="1:24" ht="43.2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475"/>
        <v>42196.165972222225</v>
      </c>
      <c r="K3789">
        <v>1434113406</v>
      </c>
      <c r="L3789" s="10">
        <f t="shared" si="476"/>
        <v>42167.534791666665</v>
      </c>
      <c r="M3789" s="11">
        <f t="shared" si="477"/>
        <v>28.631180555559695</v>
      </c>
      <c r="N3789" t="b">
        <v>0</v>
      </c>
      <c r="O3789" s="9">
        <f t="shared" si="478"/>
        <v>1.0028571428571429</v>
      </c>
      <c r="P3789" s="14">
        <f t="shared" si="479"/>
        <v>35.1</v>
      </c>
      <c r="Q3789" s="14" t="s">
        <v>8321</v>
      </c>
      <c r="R3789" s="14" t="s">
        <v>8363</v>
      </c>
      <c r="S3789">
        <v>10</v>
      </c>
      <c r="T3789" t="b">
        <v>1</v>
      </c>
      <c r="U3789" t="s">
        <v>8305</v>
      </c>
      <c r="V3789">
        <f t="shared" si="480"/>
        <v>10</v>
      </c>
      <c r="W3789" s="21" t="str">
        <f t="shared" si="481"/>
        <v xml:space="preserve"> </v>
      </c>
      <c r="X3789" s="21" t="str">
        <f t="shared" si="482"/>
        <v xml:space="preserve"> </v>
      </c>
    </row>
    <row r="3790" spans="1:24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475"/>
        <v>42361.679166666669</v>
      </c>
      <c r="K3790">
        <v>1448469719</v>
      </c>
      <c r="L3790" s="10">
        <f t="shared" si="476"/>
        <v>42333.695821759262</v>
      </c>
      <c r="M3790" s="11">
        <f t="shared" si="477"/>
        <v>27.983344907406718</v>
      </c>
      <c r="N3790" t="b">
        <v>0</v>
      </c>
      <c r="O3790" s="9">
        <f t="shared" si="478"/>
        <v>6.6666666666666671E-3</v>
      </c>
      <c r="P3790" s="14">
        <f t="shared" si="479"/>
        <v>500</v>
      </c>
      <c r="Q3790" s="14" t="s">
        <v>8321</v>
      </c>
      <c r="R3790" s="14" t="s">
        <v>8363</v>
      </c>
      <c r="S3790">
        <v>1</v>
      </c>
      <c r="T3790" t="b">
        <v>0</v>
      </c>
      <c r="U3790" t="s">
        <v>8305</v>
      </c>
      <c r="V3790" t="str">
        <f t="shared" si="480"/>
        <v xml:space="preserve"> </v>
      </c>
      <c r="W3790" s="21">
        <f t="shared" si="481"/>
        <v>1</v>
      </c>
      <c r="X3790" s="21" t="str">
        <f t="shared" si="482"/>
        <v xml:space="preserve"> </v>
      </c>
    </row>
    <row r="3791" spans="1:24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475"/>
        <v>42170.798819444448</v>
      </c>
      <c r="K3791">
        <v>1431630618</v>
      </c>
      <c r="L3791" s="10">
        <f t="shared" si="476"/>
        <v>42138.798819444448</v>
      </c>
      <c r="M3791" s="11">
        <f t="shared" si="477"/>
        <v>32</v>
      </c>
      <c r="N3791" t="b">
        <v>0</v>
      </c>
      <c r="O3791" s="9">
        <f t="shared" si="478"/>
        <v>3.267605633802817E-2</v>
      </c>
      <c r="P3791" s="14">
        <f t="shared" si="479"/>
        <v>29</v>
      </c>
      <c r="Q3791" s="14" t="s">
        <v>8321</v>
      </c>
      <c r="R3791" s="14" t="s">
        <v>8363</v>
      </c>
      <c r="S3791">
        <v>4</v>
      </c>
      <c r="T3791" t="b">
        <v>0</v>
      </c>
      <c r="U3791" t="s">
        <v>8305</v>
      </c>
      <c r="V3791" t="str">
        <f t="shared" si="480"/>
        <v xml:space="preserve"> </v>
      </c>
      <c r="W3791" s="21">
        <f t="shared" si="481"/>
        <v>4</v>
      </c>
      <c r="X3791" s="21" t="str">
        <f t="shared" si="482"/>
        <v xml:space="preserve"> </v>
      </c>
    </row>
    <row r="3792" spans="1:24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475"/>
        <v>42696.708599537036</v>
      </c>
      <c r="K3792">
        <v>1477238423</v>
      </c>
      <c r="L3792" s="10">
        <f t="shared" si="476"/>
        <v>42666.666932870372</v>
      </c>
      <c r="M3792" s="11">
        <f t="shared" si="477"/>
        <v>30.041666666664241</v>
      </c>
      <c r="N3792" t="b">
        <v>0</v>
      </c>
      <c r="O3792" s="9">
        <f t="shared" si="478"/>
        <v>0</v>
      </c>
      <c r="P3792" s="14">
        <f t="shared" si="479"/>
        <v>0</v>
      </c>
      <c r="Q3792" s="14" t="s">
        <v>8321</v>
      </c>
      <c r="R3792" s="14" t="s">
        <v>8363</v>
      </c>
      <c r="S3792">
        <v>0</v>
      </c>
      <c r="T3792" t="b">
        <v>0</v>
      </c>
      <c r="U3792" t="s">
        <v>8305</v>
      </c>
      <c r="V3792" t="str">
        <f t="shared" si="480"/>
        <v xml:space="preserve"> </v>
      </c>
      <c r="W3792" s="21">
        <f t="shared" si="481"/>
        <v>0</v>
      </c>
      <c r="X3792" s="21" t="str">
        <f t="shared" si="482"/>
        <v xml:space="preserve"> </v>
      </c>
    </row>
    <row r="3793" spans="1:24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475"/>
        <v>41826.692037037035</v>
      </c>
      <c r="K3793">
        <v>1399480592</v>
      </c>
      <c r="L3793" s="10">
        <f t="shared" si="476"/>
        <v>41766.692037037035</v>
      </c>
      <c r="M3793" s="11">
        <f t="shared" si="477"/>
        <v>60</v>
      </c>
      <c r="N3793" t="b">
        <v>0</v>
      </c>
      <c r="O3793" s="9">
        <f t="shared" si="478"/>
        <v>0</v>
      </c>
      <c r="P3793" s="14">
        <f t="shared" si="479"/>
        <v>0</v>
      </c>
      <c r="Q3793" s="14" t="s">
        <v>8321</v>
      </c>
      <c r="R3793" s="14" t="s">
        <v>8363</v>
      </c>
      <c r="S3793">
        <v>0</v>
      </c>
      <c r="T3793" t="b">
        <v>0</v>
      </c>
      <c r="U3793" t="s">
        <v>8305</v>
      </c>
      <c r="V3793" t="str">
        <f t="shared" si="480"/>
        <v xml:space="preserve"> </v>
      </c>
      <c r="W3793" s="21">
        <f t="shared" si="481"/>
        <v>0</v>
      </c>
      <c r="X3793" s="21" t="str">
        <f t="shared" si="482"/>
        <v xml:space="preserve"> </v>
      </c>
    </row>
    <row r="3794" spans="1:24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475"/>
        <v>42200.447013888886</v>
      </c>
      <c r="K3794">
        <v>1434365022</v>
      </c>
      <c r="L3794" s="10">
        <f t="shared" si="476"/>
        <v>42170.447013888886</v>
      </c>
      <c r="M3794" s="11">
        <f t="shared" si="477"/>
        <v>30</v>
      </c>
      <c r="N3794" t="b">
        <v>0</v>
      </c>
      <c r="O3794" s="9">
        <f t="shared" si="478"/>
        <v>2.8E-3</v>
      </c>
      <c r="P3794" s="14">
        <f t="shared" si="479"/>
        <v>17.5</v>
      </c>
      <c r="Q3794" s="14" t="s">
        <v>8321</v>
      </c>
      <c r="R3794" s="14" t="s">
        <v>8363</v>
      </c>
      <c r="S3794">
        <v>2</v>
      </c>
      <c r="T3794" t="b">
        <v>0</v>
      </c>
      <c r="U3794" t="s">
        <v>8305</v>
      </c>
      <c r="V3794" t="str">
        <f t="shared" si="480"/>
        <v xml:space="preserve"> </v>
      </c>
      <c r="W3794" s="21">
        <f t="shared" si="481"/>
        <v>2</v>
      </c>
      <c r="X3794" s="21" t="str">
        <f t="shared" si="482"/>
        <v xml:space="preserve"> </v>
      </c>
    </row>
    <row r="3795" spans="1:24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475"/>
        <v>41989.938993055555</v>
      </c>
      <c r="K3795">
        <v>1416954729</v>
      </c>
      <c r="L3795" s="10">
        <f t="shared" si="476"/>
        <v>41968.938993055555</v>
      </c>
      <c r="M3795" s="11">
        <f t="shared" si="477"/>
        <v>21</v>
      </c>
      <c r="N3795" t="b">
        <v>0</v>
      </c>
      <c r="O3795" s="9">
        <f t="shared" si="478"/>
        <v>0.59657142857142853</v>
      </c>
      <c r="P3795" s="14">
        <f t="shared" si="479"/>
        <v>174</v>
      </c>
      <c r="Q3795" s="14" t="s">
        <v>8321</v>
      </c>
      <c r="R3795" s="14" t="s">
        <v>8363</v>
      </c>
      <c r="S3795">
        <v>24</v>
      </c>
      <c r="T3795" t="b">
        <v>0</v>
      </c>
      <c r="U3795" t="s">
        <v>8305</v>
      </c>
      <c r="V3795" t="str">
        <f t="shared" si="480"/>
        <v xml:space="preserve"> </v>
      </c>
      <c r="W3795" s="21">
        <f t="shared" si="481"/>
        <v>24</v>
      </c>
      <c r="X3795" s="21" t="str">
        <f t="shared" si="482"/>
        <v xml:space="preserve"> </v>
      </c>
    </row>
    <row r="3796" spans="1:24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475"/>
        <v>42162.58048611111</v>
      </c>
      <c r="K3796">
        <v>1431093354</v>
      </c>
      <c r="L3796" s="10">
        <f t="shared" si="476"/>
        <v>42132.58048611111</v>
      </c>
      <c r="M3796" s="11">
        <f t="shared" si="477"/>
        <v>30</v>
      </c>
      <c r="N3796" t="b">
        <v>0</v>
      </c>
      <c r="O3796" s="9">
        <f t="shared" si="478"/>
        <v>0.01</v>
      </c>
      <c r="P3796" s="14">
        <f t="shared" si="479"/>
        <v>50</v>
      </c>
      <c r="Q3796" s="14" t="s">
        <v>8321</v>
      </c>
      <c r="R3796" s="14" t="s">
        <v>8363</v>
      </c>
      <c r="S3796">
        <v>1</v>
      </c>
      <c r="T3796" t="b">
        <v>0</v>
      </c>
      <c r="U3796" t="s">
        <v>8305</v>
      </c>
      <c r="V3796" t="str">
        <f t="shared" si="480"/>
        <v xml:space="preserve"> </v>
      </c>
      <c r="W3796" s="21">
        <f t="shared" si="481"/>
        <v>1</v>
      </c>
      <c r="X3796" s="21" t="str">
        <f t="shared" si="482"/>
        <v xml:space="preserve"> </v>
      </c>
    </row>
    <row r="3797" spans="1:24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475"/>
        <v>42244.9375</v>
      </c>
      <c r="K3797">
        <v>1437042490</v>
      </c>
      <c r="L3797" s="10">
        <f t="shared" si="476"/>
        <v>42201.436226851853</v>
      </c>
      <c r="M3797" s="11">
        <f t="shared" si="477"/>
        <v>43.501273148147448</v>
      </c>
      <c r="N3797" t="b">
        <v>0</v>
      </c>
      <c r="O3797" s="9">
        <f t="shared" si="478"/>
        <v>1.6666666666666666E-2</v>
      </c>
      <c r="P3797" s="14">
        <f t="shared" si="479"/>
        <v>5</v>
      </c>
      <c r="Q3797" s="14" t="s">
        <v>8321</v>
      </c>
      <c r="R3797" s="14" t="s">
        <v>8363</v>
      </c>
      <c r="S3797">
        <v>2</v>
      </c>
      <c r="T3797" t="b">
        <v>0</v>
      </c>
      <c r="U3797" t="s">
        <v>8305</v>
      </c>
      <c r="V3797" t="str">
        <f t="shared" si="480"/>
        <v xml:space="preserve"> </v>
      </c>
      <c r="W3797" s="21">
        <f t="shared" si="481"/>
        <v>2</v>
      </c>
      <c r="X3797" s="21" t="str">
        <f t="shared" si="482"/>
        <v xml:space="preserve"> </v>
      </c>
    </row>
    <row r="3798" spans="1:24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475"/>
        <v>42749.029583333337</v>
      </c>
      <c r="K3798">
        <v>1479170556</v>
      </c>
      <c r="L3798" s="10">
        <f t="shared" si="476"/>
        <v>42689.029583333337</v>
      </c>
      <c r="M3798" s="11">
        <f t="shared" si="477"/>
        <v>60</v>
      </c>
      <c r="N3798" t="b">
        <v>0</v>
      </c>
      <c r="O3798" s="9">
        <f t="shared" si="478"/>
        <v>4.4444444444444447E-5</v>
      </c>
      <c r="P3798" s="14">
        <f t="shared" si="479"/>
        <v>1</v>
      </c>
      <c r="Q3798" s="14" t="s">
        <v>8321</v>
      </c>
      <c r="R3798" s="14" t="s">
        <v>8363</v>
      </c>
      <c r="S3798">
        <v>1</v>
      </c>
      <c r="T3798" t="b">
        <v>0</v>
      </c>
      <c r="U3798" t="s">
        <v>8305</v>
      </c>
      <c r="V3798" t="str">
        <f t="shared" si="480"/>
        <v xml:space="preserve"> </v>
      </c>
      <c r="W3798" s="21">
        <f t="shared" si="481"/>
        <v>1</v>
      </c>
      <c r="X3798" s="21" t="str">
        <f t="shared" si="482"/>
        <v xml:space="preserve"> </v>
      </c>
    </row>
    <row r="3799" spans="1:24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475"/>
        <v>42114.881539351853</v>
      </c>
      <c r="K3799">
        <v>1426972165</v>
      </c>
      <c r="L3799" s="10">
        <f t="shared" si="476"/>
        <v>42084.881539351853</v>
      </c>
      <c r="M3799" s="11">
        <f t="shared" si="477"/>
        <v>30</v>
      </c>
      <c r="N3799" t="b">
        <v>0</v>
      </c>
      <c r="O3799" s="9">
        <f t="shared" si="478"/>
        <v>0.89666666666666661</v>
      </c>
      <c r="P3799" s="14">
        <f t="shared" si="479"/>
        <v>145.40540540540542</v>
      </c>
      <c r="Q3799" s="14" t="s">
        <v>8321</v>
      </c>
      <c r="R3799" s="14" t="s">
        <v>8363</v>
      </c>
      <c r="S3799">
        <v>37</v>
      </c>
      <c r="T3799" t="b">
        <v>0</v>
      </c>
      <c r="U3799" t="s">
        <v>8305</v>
      </c>
      <c r="V3799" t="str">
        <f t="shared" si="480"/>
        <v xml:space="preserve"> </v>
      </c>
      <c r="W3799" s="21">
        <f t="shared" si="481"/>
        <v>37</v>
      </c>
      <c r="X3799" s="21" t="str">
        <f t="shared" si="482"/>
        <v xml:space="preserve"> </v>
      </c>
    </row>
    <row r="3800" spans="1:24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475"/>
        <v>41861.722777777781</v>
      </c>
      <c r="K3800">
        <v>1405099248</v>
      </c>
      <c r="L3800" s="10">
        <f t="shared" si="476"/>
        <v>41831.722777777781</v>
      </c>
      <c r="M3800" s="11">
        <f t="shared" si="477"/>
        <v>30</v>
      </c>
      <c r="N3800" t="b">
        <v>0</v>
      </c>
      <c r="O3800" s="9">
        <f t="shared" si="478"/>
        <v>1.4642857142857143E-2</v>
      </c>
      <c r="P3800" s="14">
        <f t="shared" si="479"/>
        <v>205</v>
      </c>
      <c r="Q3800" s="14" t="s">
        <v>8321</v>
      </c>
      <c r="R3800" s="14" t="s">
        <v>8363</v>
      </c>
      <c r="S3800">
        <v>5</v>
      </c>
      <c r="T3800" t="b">
        <v>0</v>
      </c>
      <c r="U3800" t="s">
        <v>8305</v>
      </c>
      <c r="V3800" t="str">
        <f t="shared" si="480"/>
        <v xml:space="preserve"> </v>
      </c>
      <c r="W3800" s="21">
        <f t="shared" si="481"/>
        <v>5</v>
      </c>
      <c r="X3800" s="21" t="str">
        <f t="shared" si="482"/>
        <v xml:space="preserve"> </v>
      </c>
    </row>
    <row r="3801" spans="1:24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475"/>
        <v>42440.93105324074</v>
      </c>
      <c r="K3801">
        <v>1455142843</v>
      </c>
      <c r="L3801" s="10">
        <f t="shared" si="476"/>
        <v>42410.93105324074</v>
      </c>
      <c r="M3801" s="11">
        <f t="shared" si="477"/>
        <v>30</v>
      </c>
      <c r="N3801" t="b">
        <v>0</v>
      </c>
      <c r="O3801" s="9">
        <f t="shared" si="478"/>
        <v>4.02E-2</v>
      </c>
      <c r="P3801" s="14">
        <f t="shared" si="479"/>
        <v>100.5</v>
      </c>
      <c r="Q3801" s="14" t="s">
        <v>8321</v>
      </c>
      <c r="R3801" s="14" t="s">
        <v>8363</v>
      </c>
      <c r="S3801">
        <v>4</v>
      </c>
      <c r="T3801" t="b">
        <v>0</v>
      </c>
      <c r="U3801" t="s">
        <v>8305</v>
      </c>
      <c r="V3801" t="str">
        <f t="shared" si="480"/>
        <v xml:space="preserve"> </v>
      </c>
      <c r="W3801" s="21">
        <f t="shared" si="481"/>
        <v>4</v>
      </c>
      <c r="X3801" s="21" t="str">
        <f t="shared" si="482"/>
        <v xml:space="preserve"> </v>
      </c>
    </row>
    <row r="3802" spans="1:24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475"/>
        <v>42015.207638888889</v>
      </c>
      <c r="K3802">
        <v>1418146883</v>
      </c>
      <c r="L3802" s="10">
        <f t="shared" si="476"/>
        <v>41982.737071759257</v>
      </c>
      <c r="M3802" s="11">
        <f t="shared" si="477"/>
        <v>32.4705671296324</v>
      </c>
      <c r="N3802" t="b">
        <v>0</v>
      </c>
      <c r="O3802" s="9">
        <f t="shared" si="478"/>
        <v>4.0045454545454544E-2</v>
      </c>
      <c r="P3802" s="14">
        <f t="shared" si="479"/>
        <v>55.0625</v>
      </c>
      <c r="Q3802" s="14" t="s">
        <v>8321</v>
      </c>
      <c r="R3802" s="14" t="s">
        <v>8363</v>
      </c>
      <c r="S3802">
        <v>16</v>
      </c>
      <c r="T3802" t="b">
        <v>0</v>
      </c>
      <c r="U3802" t="s">
        <v>8305</v>
      </c>
      <c r="V3802" t="str">
        <f t="shared" si="480"/>
        <v xml:space="preserve"> </v>
      </c>
      <c r="W3802" s="21">
        <f t="shared" si="481"/>
        <v>16</v>
      </c>
      <c r="X3802" s="21" t="str">
        <f t="shared" si="482"/>
        <v xml:space="preserve"> </v>
      </c>
    </row>
    <row r="3803" spans="1:24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475"/>
        <v>42006.676111111112</v>
      </c>
      <c r="K3803">
        <v>1417536816</v>
      </c>
      <c r="L3803" s="10">
        <f t="shared" si="476"/>
        <v>41975.676111111112</v>
      </c>
      <c r="M3803" s="11">
        <f t="shared" si="477"/>
        <v>31</v>
      </c>
      <c r="N3803" t="b">
        <v>0</v>
      </c>
      <c r="O3803" s="9">
        <f t="shared" si="478"/>
        <v>8.5199999999999998E-2</v>
      </c>
      <c r="P3803" s="14">
        <f t="shared" si="479"/>
        <v>47.333333333333336</v>
      </c>
      <c r="Q3803" s="14" t="s">
        <v>8321</v>
      </c>
      <c r="R3803" s="14" t="s">
        <v>8363</v>
      </c>
      <c r="S3803">
        <v>9</v>
      </c>
      <c r="T3803" t="b">
        <v>0</v>
      </c>
      <c r="U3803" t="s">
        <v>8305</v>
      </c>
      <c r="V3803" t="str">
        <f t="shared" si="480"/>
        <v xml:space="preserve"> </v>
      </c>
      <c r="W3803" s="21">
        <f t="shared" si="481"/>
        <v>9</v>
      </c>
      <c r="X3803" s="21" t="str">
        <f t="shared" si="482"/>
        <v xml:space="preserve"> </v>
      </c>
    </row>
    <row r="3804" spans="1:24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475"/>
        <v>42299.126226851848</v>
      </c>
      <c r="K3804">
        <v>1442890906</v>
      </c>
      <c r="L3804" s="10">
        <f t="shared" si="476"/>
        <v>42269.126226851848</v>
      </c>
      <c r="M3804" s="11">
        <f t="shared" si="477"/>
        <v>30</v>
      </c>
      <c r="N3804" t="b">
        <v>0</v>
      </c>
      <c r="O3804" s="9">
        <f t="shared" si="478"/>
        <v>0</v>
      </c>
      <c r="P3804" s="14">
        <f t="shared" si="479"/>
        <v>0</v>
      </c>
      <c r="Q3804" s="14" t="s">
        <v>8321</v>
      </c>
      <c r="R3804" s="14" t="s">
        <v>8363</v>
      </c>
      <c r="S3804">
        <v>0</v>
      </c>
      <c r="T3804" t="b">
        <v>0</v>
      </c>
      <c r="U3804" t="s">
        <v>8305</v>
      </c>
      <c r="V3804" t="str">
        <f t="shared" si="480"/>
        <v xml:space="preserve"> </v>
      </c>
      <c r="W3804" s="21">
        <f t="shared" si="481"/>
        <v>0</v>
      </c>
      <c r="X3804" s="21" t="str">
        <f t="shared" si="482"/>
        <v xml:space="preserve"> </v>
      </c>
    </row>
    <row r="3805" spans="1:24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475"/>
        <v>42433.971851851849</v>
      </c>
      <c r="K3805">
        <v>1454541568</v>
      </c>
      <c r="L3805" s="10">
        <f t="shared" si="476"/>
        <v>42403.971851851849</v>
      </c>
      <c r="M3805" s="11">
        <f t="shared" si="477"/>
        <v>30</v>
      </c>
      <c r="N3805" t="b">
        <v>0</v>
      </c>
      <c r="O3805" s="9">
        <f t="shared" si="478"/>
        <v>0.19650000000000001</v>
      </c>
      <c r="P3805" s="14">
        <f t="shared" si="479"/>
        <v>58.95</v>
      </c>
      <c r="Q3805" s="14" t="s">
        <v>8321</v>
      </c>
      <c r="R3805" s="14" t="s">
        <v>8363</v>
      </c>
      <c r="S3805">
        <v>40</v>
      </c>
      <c r="T3805" t="b">
        <v>0</v>
      </c>
      <c r="U3805" t="s">
        <v>8305</v>
      </c>
      <c r="V3805" t="str">
        <f t="shared" si="480"/>
        <v xml:space="preserve"> </v>
      </c>
      <c r="W3805" s="21">
        <f t="shared" si="481"/>
        <v>40</v>
      </c>
      <c r="X3805" s="21" t="str">
        <f t="shared" si="482"/>
        <v xml:space="preserve"> </v>
      </c>
    </row>
    <row r="3806" spans="1:24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475"/>
        <v>42582.291666666672</v>
      </c>
      <c r="K3806">
        <v>1465172024</v>
      </c>
      <c r="L3806" s="10">
        <f t="shared" si="476"/>
        <v>42527.00953703704</v>
      </c>
      <c r="M3806" s="11">
        <f t="shared" si="477"/>
        <v>55.282129629631527</v>
      </c>
      <c r="N3806" t="b">
        <v>0</v>
      </c>
      <c r="O3806" s="9">
        <f t="shared" si="478"/>
        <v>0</v>
      </c>
      <c r="P3806" s="14">
        <f t="shared" si="479"/>
        <v>0</v>
      </c>
      <c r="Q3806" s="14" t="s">
        <v>8321</v>
      </c>
      <c r="R3806" s="14" t="s">
        <v>8363</v>
      </c>
      <c r="S3806">
        <v>0</v>
      </c>
      <c r="T3806" t="b">
        <v>0</v>
      </c>
      <c r="U3806" t="s">
        <v>8305</v>
      </c>
      <c r="V3806" t="str">
        <f t="shared" si="480"/>
        <v xml:space="preserve"> </v>
      </c>
      <c r="W3806" s="21">
        <f t="shared" si="481"/>
        <v>0</v>
      </c>
      <c r="X3806" s="21" t="str">
        <f t="shared" si="482"/>
        <v xml:space="preserve"> </v>
      </c>
    </row>
    <row r="3807" spans="1:24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475"/>
        <v>41909.887037037035</v>
      </c>
      <c r="K3807">
        <v>1406668640</v>
      </c>
      <c r="L3807" s="10">
        <f t="shared" si="476"/>
        <v>41849.887037037035</v>
      </c>
      <c r="M3807" s="11">
        <f t="shared" si="477"/>
        <v>60</v>
      </c>
      <c r="N3807" t="b">
        <v>0</v>
      </c>
      <c r="O3807" s="9">
        <f t="shared" si="478"/>
        <v>2.0000000000000002E-5</v>
      </c>
      <c r="P3807" s="14">
        <f t="shared" si="479"/>
        <v>1.5</v>
      </c>
      <c r="Q3807" s="14" t="s">
        <v>8321</v>
      </c>
      <c r="R3807" s="14" t="s">
        <v>8363</v>
      </c>
      <c r="S3807">
        <v>2</v>
      </c>
      <c r="T3807" t="b">
        <v>0</v>
      </c>
      <c r="U3807" t="s">
        <v>8305</v>
      </c>
      <c r="V3807" t="str">
        <f t="shared" si="480"/>
        <v xml:space="preserve"> </v>
      </c>
      <c r="W3807" s="21">
        <f t="shared" si="481"/>
        <v>2</v>
      </c>
      <c r="X3807" s="21" t="str">
        <f t="shared" si="482"/>
        <v xml:space="preserve"> </v>
      </c>
    </row>
    <row r="3808" spans="1:24" ht="57.6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475"/>
        <v>41819.259039351848</v>
      </c>
      <c r="K3808">
        <v>1402294381</v>
      </c>
      <c r="L3808" s="10">
        <f t="shared" si="476"/>
        <v>41799.259039351848</v>
      </c>
      <c r="M3808" s="11">
        <f t="shared" si="477"/>
        <v>20</v>
      </c>
      <c r="N3808" t="b">
        <v>0</v>
      </c>
      <c r="O3808" s="9">
        <f t="shared" si="478"/>
        <v>6.6666666666666664E-4</v>
      </c>
      <c r="P3808" s="14">
        <f t="shared" si="479"/>
        <v>5</v>
      </c>
      <c r="Q3808" s="14" t="s">
        <v>8321</v>
      </c>
      <c r="R3808" s="14" t="s">
        <v>8363</v>
      </c>
      <c r="S3808">
        <v>1</v>
      </c>
      <c r="T3808" t="b">
        <v>0</v>
      </c>
      <c r="U3808" t="s">
        <v>8305</v>
      </c>
      <c r="V3808" t="str">
        <f t="shared" si="480"/>
        <v xml:space="preserve"> </v>
      </c>
      <c r="W3808" s="21">
        <f t="shared" si="481"/>
        <v>1</v>
      </c>
      <c r="X3808" s="21" t="str">
        <f t="shared" si="482"/>
        <v xml:space="preserve"> </v>
      </c>
    </row>
    <row r="3809" spans="1:24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475"/>
        <v>42097.909016203703</v>
      </c>
      <c r="K3809">
        <v>1427492939</v>
      </c>
      <c r="L3809" s="10">
        <f t="shared" si="476"/>
        <v>42090.909016203703</v>
      </c>
      <c r="M3809" s="11">
        <f t="shared" si="477"/>
        <v>7</v>
      </c>
      <c r="N3809" t="b">
        <v>0</v>
      </c>
      <c r="O3809" s="9">
        <f t="shared" si="478"/>
        <v>0.30333333333333334</v>
      </c>
      <c r="P3809" s="14">
        <f t="shared" si="479"/>
        <v>50.555555555555557</v>
      </c>
      <c r="Q3809" s="14" t="s">
        <v>8321</v>
      </c>
      <c r="R3809" s="14" t="s">
        <v>8363</v>
      </c>
      <c r="S3809">
        <v>9</v>
      </c>
      <c r="T3809" t="b">
        <v>0</v>
      </c>
      <c r="U3809" t="s">
        <v>8305</v>
      </c>
      <c r="V3809" t="str">
        <f t="shared" si="480"/>
        <v xml:space="preserve"> </v>
      </c>
      <c r="W3809" s="21">
        <f t="shared" si="481"/>
        <v>9</v>
      </c>
      <c r="X3809" s="21" t="str">
        <f t="shared" si="482"/>
        <v xml:space="preserve"> </v>
      </c>
    </row>
    <row r="3810" spans="1:24" ht="43.2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475"/>
        <v>42119.412256944444</v>
      </c>
      <c r="K3810">
        <v>1424775219</v>
      </c>
      <c r="L3810" s="10">
        <f t="shared" si="476"/>
        <v>42059.453923611116</v>
      </c>
      <c r="M3810" s="11">
        <f t="shared" si="477"/>
        <v>59.958333333328483</v>
      </c>
      <c r="N3810" t="b">
        <v>0</v>
      </c>
      <c r="O3810" s="9">
        <f t="shared" si="478"/>
        <v>1</v>
      </c>
      <c r="P3810" s="14">
        <f t="shared" si="479"/>
        <v>41.666666666666664</v>
      </c>
      <c r="Q3810" s="14" t="s">
        <v>8321</v>
      </c>
      <c r="R3810" s="14" t="s">
        <v>8322</v>
      </c>
      <c r="S3810">
        <v>24</v>
      </c>
      <c r="T3810" t="b">
        <v>1</v>
      </c>
      <c r="U3810" t="s">
        <v>8271</v>
      </c>
      <c r="V3810">
        <f t="shared" si="480"/>
        <v>24</v>
      </c>
      <c r="W3810" s="21" t="str">
        <f t="shared" si="481"/>
        <v xml:space="preserve"> </v>
      </c>
      <c r="X3810" s="21" t="str">
        <f t="shared" si="482"/>
        <v xml:space="preserve"> </v>
      </c>
    </row>
    <row r="3811" spans="1:24" ht="43.2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475"/>
        <v>41850.958333333336</v>
      </c>
      <c r="K3811">
        <v>1402403907</v>
      </c>
      <c r="L3811" s="10">
        <f t="shared" si="476"/>
        <v>41800.526701388888</v>
      </c>
      <c r="M3811" s="11">
        <f t="shared" si="477"/>
        <v>50.431631944447872</v>
      </c>
      <c r="N3811" t="b">
        <v>0</v>
      </c>
      <c r="O3811" s="9">
        <f t="shared" si="478"/>
        <v>1.0125</v>
      </c>
      <c r="P3811" s="14">
        <f t="shared" si="479"/>
        <v>53.289473684210527</v>
      </c>
      <c r="Q3811" s="14" t="s">
        <v>8321</v>
      </c>
      <c r="R3811" s="14" t="s">
        <v>8322</v>
      </c>
      <c r="S3811">
        <v>38</v>
      </c>
      <c r="T3811" t="b">
        <v>1</v>
      </c>
      <c r="U3811" t="s">
        <v>8271</v>
      </c>
      <c r="V3811">
        <f t="shared" si="480"/>
        <v>38</v>
      </c>
      <c r="W3811" s="21" t="str">
        <f t="shared" si="481"/>
        <v xml:space="preserve"> </v>
      </c>
      <c r="X3811" s="21" t="str">
        <f t="shared" si="482"/>
        <v xml:space="preserve"> </v>
      </c>
    </row>
    <row r="3812" spans="1:24" ht="43.2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475"/>
        <v>42084.807384259257</v>
      </c>
      <c r="K3812">
        <v>1424377358</v>
      </c>
      <c r="L3812" s="10">
        <f t="shared" si="476"/>
        <v>42054.849050925928</v>
      </c>
      <c r="M3812" s="11">
        <f t="shared" si="477"/>
        <v>29.958333333328483</v>
      </c>
      <c r="N3812" t="b">
        <v>0</v>
      </c>
      <c r="O3812" s="9">
        <f t="shared" si="478"/>
        <v>1.2173333333333334</v>
      </c>
      <c r="P3812" s="14">
        <f t="shared" si="479"/>
        <v>70.230769230769226</v>
      </c>
      <c r="Q3812" s="14" t="s">
        <v>8321</v>
      </c>
      <c r="R3812" s="14" t="s">
        <v>8322</v>
      </c>
      <c r="S3812">
        <v>26</v>
      </c>
      <c r="T3812" t="b">
        <v>1</v>
      </c>
      <c r="U3812" t="s">
        <v>8271</v>
      </c>
      <c r="V3812">
        <f t="shared" si="480"/>
        <v>26</v>
      </c>
      <c r="W3812" s="21" t="str">
        <f t="shared" si="481"/>
        <v xml:space="preserve"> </v>
      </c>
      <c r="X3812" s="21" t="str">
        <f t="shared" si="482"/>
        <v xml:space="preserve"> </v>
      </c>
    </row>
    <row r="3813" spans="1:24" ht="43.2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475"/>
        <v>42521.458333333328</v>
      </c>
      <c r="K3813">
        <v>1461769373</v>
      </c>
      <c r="L3813" s="10">
        <f t="shared" si="476"/>
        <v>42487.62700231481</v>
      </c>
      <c r="M3813" s="11">
        <f t="shared" si="477"/>
        <v>33.83133101851854</v>
      </c>
      <c r="N3813" t="b">
        <v>0</v>
      </c>
      <c r="O3813" s="9">
        <f t="shared" si="478"/>
        <v>3.3</v>
      </c>
      <c r="P3813" s="14">
        <f t="shared" si="479"/>
        <v>43.421052631578945</v>
      </c>
      <c r="Q3813" s="14" t="s">
        <v>8321</v>
      </c>
      <c r="R3813" s="14" t="s">
        <v>8322</v>
      </c>
      <c r="S3813">
        <v>19</v>
      </c>
      <c r="T3813" t="b">
        <v>1</v>
      </c>
      <c r="U3813" t="s">
        <v>8271</v>
      </c>
      <c r="V3813">
        <f t="shared" si="480"/>
        <v>19</v>
      </c>
      <c r="W3813" s="21" t="str">
        <f t="shared" si="481"/>
        <v xml:space="preserve"> </v>
      </c>
      <c r="X3813" s="21" t="str">
        <f t="shared" si="482"/>
        <v xml:space="preserve"> </v>
      </c>
    </row>
    <row r="3814" spans="1:24" ht="43.2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475"/>
        <v>42156.165972222225</v>
      </c>
      <c r="K3814">
        <v>1429120908</v>
      </c>
      <c r="L3814" s="10">
        <f t="shared" si="476"/>
        <v>42109.751250000001</v>
      </c>
      <c r="M3814" s="11">
        <f t="shared" si="477"/>
        <v>46.414722222223645</v>
      </c>
      <c r="N3814" t="b">
        <v>0</v>
      </c>
      <c r="O3814" s="9">
        <f t="shared" si="478"/>
        <v>1.0954999999999999</v>
      </c>
      <c r="P3814" s="14">
        <f t="shared" si="479"/>
        <v>199.18181818181819</v>
      </c>
      <c r="Q3814" s="14" t="s">
        <v>8321</v>
      </c>
      <c r="R3814" s="14" t="s">
        <v>8322</v>
      </c>
      <c r="S3814">
        <v>11</v>
      </c>
      <c r="T3814" t="b">
        <v>1</v>
      </c>
      <c r="U3814" t="s">
        <v>8271</v>
      </c>
      <c r="V3814">
        <f t="shared" si="480"/>
        <v>11</v>
      </c>
      <c r="W3814" s="21" t="str">
        <f t="shared" si="481"/>
        <v xml:space="preserve"> </v>
      </c>
      <c r="X3814" s="21" t="str">
        <f t="shared" si="482"/>
        <v xml:space="preserve"> </v>
      </c>
    </row>
    <row r="3815" spans="1:24" ht="43.2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475"/>
        <v>42535.904861111107</v>
      </c>
      <c r="K3815">
        <v>1462603021</v>
      </c>
      <c r="L3815" s="10">
        <f t="shared" si="476"/>
        <v>42497.275706018518</v>
      </c>
      <c r="M3815" s="11">
        <f t="shared" si="477"/>
        <v>38.629155092588917</v>
      </c>
      <c r="N3815" t="b">
        <v>0</v>
      </c>
      <c r="O3815" s="9">
        <f t="shared" si="478"/>
        <v>1.0095190476190474</v>
      </c>
      <c r="P3815" s="14">
        <f t="shared" si="479"/>
        <v>78.518148148148143</v>
      </c>
      <c r="Q3815" s="14" t="s">
        <v>8321</v>
      </c>
      <c r="R3815" s="14" t="s">
        <v>8322</v>
      </c>
      <c r="S3815">
        <v>27</v>
      </c>
      <c r="T3815" t="b">
        <v>1</v>
      </c>
      <c r="U3815" t="s">
        <v>8271</v>
      </c>
      <c r="V3815">
        <f t="shared" si="480"/>
        <v>27</v>
      </c>
      <c r="W3815" s="21" t="str">
        <f t="shared" si="481"/>
        <v xml:space="preserve"> </v>
      </c>
      <c r="X3815" s="21" t="str">
        <f t="shared" si="482"/>
        <v xml:space="preserve"> </v>
      </c>
    </row>
    <row r="3816" spans="1:24" ht="43.2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475"/>
        <v>42095.165972222225</v>
      </c>
      <c r="K3816">
        <v>1424727712</v>
      </c>
      <c r="L3816" s="10">
        <f t="shared" si="476"/>
        <v>42058.904074074075</v>
      </c>
      <c r="M3816" s="11">
        <f t="shared" si="477"/>
        <v>36.261898148150067</v>
      </c>
      <c r="N3816" t="b">
        <v>0</v>
      </c>
      <c r="O3816" s="9">
        <f t="shared" si="478"/>
        <v>1.4013333333333333</v>
      </c>
      <c r="P3816" s="14">
        <f t="shared" si="479"/>
        <v>61.823529411764703</v>
      </c>
      <c r="Q3816" s="14" t="s">
        <v>8321</v>
      </c>
      <c r="R3816" s="14" t="s">
        <v>8322</v>
      </c>
      <c r="S3816">
        <v>34</v>
      </c>
      <c r="T3816" t="b">
        <v>1</v>
      </c>
      <c r="U3816" t="s">
        <v>8271</v>
      </c>
      <c r="V3816">
        <f t="shared" si="480"/>
        <v>34</v>
      </c>
      <c r="W3816" s="21" t="str">
        <f t="shared" si="481"/>
        <v xml:space="preserve"> </v>
      </c>
      <c r="X3816" s="21" t="str">
        <f t="shared" si="482"/>
        <v xml:space="preserve"> </v>
      </c>
    </row>
    <row r="3817" spans="1:24" ht="28.8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475"/>
        <v>42236.958333333328</v>
      </c>
      <c r="K3817">
        <v>1437545657</v>
      </c>
      <c r="L3817" s="10">
        <f t="shared" si="476"/>
        <v>42207.259918981479</v>
      </c>
      <c r="M3817" s="11">
        <f t="shared" si="477"/>
        <v>29.698414351849351</v>
      </c>
      <c r="N3817" t="b">
        <v>0</v>
      </c>
      <c r="O3817" s="9">
        <f t="shared" si="478"/>
        <v>1.0000100000000001</v>
      </c>
      <c r="P3817" s="14">
        <f t="shared" si="479"/>
        <v>50.000500000000002</v>
      </c>
      <c r="Q3817" s="14" t="s">
        <v>8321</v>
      </c>
      <c r="R3817" s="14" t="s">
        <v>8322</v>
      </c>
      <c r="S3817">
        <v>20</v>
      </c>
      <c r="T3817" t="b">
        <v>1</v>
      </c>
      <c r="U3817" t="s">
        <v>8271</v>
      </c>
      <c r="V3817">
        <f t="shared" si="480"/>
        <v>20</v>
      </c>
      <c r="W3817" s="21" t="str">
        <f t="shared" si="481"/>
        <v xml:space="preserve"> </v>
      </c>
      <c r="X3817" s="21" t="str">
        <f t="shared" si="482"/>
        <v xml:space="preserve"> </v>
      </c>
    </row>
    <row r="3818" spans="1:24" ht="57.6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475"/>
        <v>41837.690081018518</v>
      </c>
      <c r="K3818">
        <v>1403022823</v>
      </c>
      <c r="L3818" s="10">
        <f t="shared" si="476"/>
        <v>41807.690081018518</v>
      </c>
      <c r="M3818" s="11">
        <f t="shared" si="477"/>
        <v>30</v>
      </c>
      <c r="N3818" t="b">
        <v>0</v>
      </c>
      <c r="O3818" s="9">
        <f t="shared" si="478"/>
        <v>1.19238</v>
      </c>
      <c r="P3818" s="14">
        <f t="shared" si="479"/>
        <v>48.339729729729726</v>
      </c>
      <c r="Q3818" s="14" t="s">
        <v>8321</v>
      </c>
      <c r="R3818" s="14" t="s">
        <v>8322</v>
      </c>
      <c r="S3818">
        <v>37</v>
      </c>
      <c r="T3818" t="b">
        <v>1</v>
      </c>
      <c r="U3818" t="s">
        <v>8271</v>
      </c>
      <c r="V3818">
        <f t="shared" si="480"/>
        <v>37</v>
      </c>
      <c r="W3818" s="21" t="str">
        <f t="shared" si="481"/>
        <v xml:space="preserve"> </v>
      </c>
      <c r="X3818" s="21" t="str">
        <f t="shared" si="482"/>
        <v xml:space="preserve"> </v>
      </c>
    </row>
    <row r="3819" spans="1:24" ht="43.2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475"/>
        <v>42301.165972222225</v>
      </c>
      <c r="K3819">
        <v>1444236216</v>
      </c>
      <c r="L3819" s="10">
        <f t="shared" si="476"/>
        <v>42284.69694444444</v>
      </c>
      <c r="M3819" s="11">
        <f t="shared" si="477"/>
        <v>16.469027777784504</v>
      </c>
      <c r="N3819" t="b">
        <v>0</v>
      </c>
      <c r="O3819" s="9">
        <f t="shared" si="478"/>
        <v>1.0725</v>
      </c>
      <c r="P3819" s="14">
        <f t="shared" si="479"/>
        <v>107.25</v>
      </c>
      <c r="Q3819" s="14" t="s">
        <v>8321</v>
      </c>
      <c r="R3819" s="14" t="s">
        <v>8322</v>
      </c>
      <c r="S3819">
        <v>20</v>
      </c>
      <c r="T3819" t="b">
        <v>1</v>
      </c>
      <c r="U3819" t="s">
        <v>8271</v>
      </c>
      <c r="V3819">
        <f t="shared" si="480"/>
        <v>20</v>
      </c>
      <c r="W3819" s="21" t="str">
        <f t="shared" si="481"/>
        <v xml:space="preserve"> </v>
      </c>
      <c r="X3819" s="21" t="str">
        <f t="shared" si="482"/>
        <v xml:space="preserve"> </v>
      </c>
    </row>
    <row r="3820" spans="1:24" ht="43.2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475"/>
        <v>42075.800717592589</v>
      </c>
      <c r="K3820">
        <v>1423599182</v>
      </c>
      <c r="L3820" s="10">
        <f t="shared" si="476"/>
        <v>42045.84238425926</v>
      </c>
      <c r="M3820" s="11">
        <f t="shared" si="477"/>
        <v>29.958333333328483</v>
      </c>
      <c r="N3820" t="b">
        <v>0</v>
      </c>
      <c r="O3820" s="9">
        <f t="shared" si="478"/>
        <v>2.2799999999999998</v>
      </c>
      <c r="P3820" s="14">
        <f t="shared" si="479"/>
        <v>57</v>
      </c>
      <c r="Q3820" s="14" t="s">
        <v>8321</v>
      </c>
      <c r="R3820" s="14" t="s">
        <v>8322</v>
      </c>
      <c r="S3820">
        <v>10</v>
      </c>
      <c r="T3820" t="b">
        <v>1</v>
      </c>
      <c r="U3820" t="s">
        <v>8271</v>
      </c>
      <c r="V3820">
        <f t="shared" si="480"/>
        <v>10</v>
      </c>
      <c r="W3820" s="21" t="str">
        <f t="shared" si="481"/>
        <v xml:space="preserve"> </v>
      </c>
      <c r="X3820" s="21" t="str">
        <f t="shared" si="482"/>
        <v xml:space="preserve"> </v>
      </c>
    </row>
    <row r="3821" spans="1:24" ht="43.2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475"/>
        <v>42202.876388888893</v>
      </c>
      <c r="K3821">
        <v>1435554104</v>
      </c>
      <c r="L3821" s="10">
        <f t="shared" si="476"/>
        <v>42184.209537037037</v>
      </c>
      <c r="M3821" s="11">
        <f t="shared" si="477"/>
        <v>18.666851851856336</v>
      </c>
      <c r="N3821" t="b">
        <v>0</v>
      </c>
      <c r="O3821" s="9">
        <f t="shared" si="478"/>
        <v>1.0640000000000001</v>
      </c>
      <c r="P3821" s="14">
        <f t="shared" si="479"/>
        <v>40.92307692307692</v>
      </c>
      <c r="Q3821" s="14" t="s">
        <v>8321</v>
      </c>
      <c r="R3821" s="14" t="s">
        <v>8322</v>
      </c>
      <c r="S3821">
        <v>26</v>
      </c>
      <c r="T3821" t="b">
        <v>1</v>
      </c>
      <c r="U3821" t="s">
        <v>8271</v>
      </c>
      <c r="V3821">
        <f t="shared" si="480"/>
        <v>26</v>
      </c>
      <c r="W3821" s="21" t="str">
        <f t="shared" si="481"/>
        <v xml:space="preserve"> </v>
      </c>
      <c r="X3821" s="21" t="str">
        <f t="shared" si="482"/>
        <v xml:space="preserve"> </v>
      </c>
    </row>
    <row r="3822" spans="1:24" ht="43.2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475"/>
        <v>42190.651817129634</v>
      </c>
      <c r="K3822">
        <v>1433518717</v>
      </c>
      <c r="L3822" s="10">
        <f t="shared" si="476"/>
        <v>42160.651817129634</v>
      </c>
      <c r="M3822" s="11">
        <f t="shared" si="477"/>
        <v>30</v>
      </c>
      <c r="N3822" t="b">
        <v>0</v>
      </c>
      <c r="O3822" s="9">
        <f t="shared" si="478"/>
        <v>1.4333333333333333</v>
      </c>
      <c r="P3822" s="14">
        <f t="shared" si="479"/>
        <v>21.5</v>
      </c>
      <c r="Q3822" s="14" t="s">
        <v>8321</v>
      </c>
      <c r="R3822" s="14" t="s">
        <v>8322</v>
      </c>
      <c r="S3822">
        <v>20</v>
      </c>
      <c r="T3822" t="b">
        <v>1</v>
      </c>
      <c r="U3822" t="s">
        <v>8271</v>
      </c>
      <c r="V3822">
        <f t="shared" si="480"/>
        <v>20</v>
      </c>
      <c r="W3822" s="21" t="str">
        <f t="shared" si="481"/>
        <v xml:space="preserve"> </v>
      </c>
      <c r="X3822" s="21" t="str">
        <f t="shared" si="482"/>
        <v xml:space="preserve"> </v>
      </c>
    </row>
    <row r="3823" spans="1:24" ht="43.2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475"/>
        <v>42373.180636574078</v>
      </c>
      <c r="K3823">
        <v>1449116407</v>
      </c>
      <c r="L3823" s="10">
        <f t="shared" si="476"/>
        <v>42341.180636574078</v>
      </c>
      <c r="M3823" s="11">
        <f t="shared" si="477"/>
        <v>32</v>
      </c>
      <c r="N3823" t="b">
        <v>0</v>
      </c>
      <c r="O3823" s="9">
        <f t="shared" si="478"/>
        <v>1.0454285714285714</v>
      </c>
      <c r="P3823" s="14">
        <f t="shared" si="479"/>
        <v>79.543478260869563</v>
      </c>
      <c r="Q3823" s="14" t="s">
        <v>8321</v>
      </c>
      <c r="R3823" s="14" t="s">
        <v>8322</v>
      </c>
      <c r="S3823">
        <v>46</v>
      </c>
      <c r="T3823" t="b">
        <v>1</v>
      </c>
      <c r="U3823" t="s">
        <v>8271</v>
      </c>
      <c r="V3823">
        <f t="shared" si="480"/>
        <v>46</v>
      </c>
      <c r="W3823" s="21" t="str">
        <f t="shared" si="481"/>
        <v xml:space="preserve"> </v>
      </c>
      <c r="X3823" s="21" t="str">
        <f t="shared" si="482"/>
        <v xml:space="preserve"> </v>
      </c>
    </row>
    <row r="3824" spans="1:24" ht="57.6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475"/>
        <v>42388.957638888889</v>
      </c>
      <c r="K3824">
        <v>1448136417</v>
      </c>
      <c r="L3824" s="10">
        <f t="shared" si="476"/>
        <v>42329.838159722218</v>
      </c>
      <c r="M3824" s="11">
        <f t="shared" si="477"/>
        <v>59.119479166671226</v>
      </c>
      <c r="N3824" t="b">
        <v>0</v>
      </c>
      <c r="O3824" s="9">
        <f t="shared" si="478"/>
        <v>1.1002000000000001</v>
      </c>
      <c r="P3824" s="14">
        <f t="shared" si="479"/>
        <v>72.381578947368425</v>
      </c>
      <c r="Q3824" s="14" t="s">
        <v>8321</v>
      </c>
      <c r="R3824" s="14" t="s">
        <v>8322</v>
      </c>
      <c r="S3824">
        <v>76</v>
      </c>
      <c r="T3824" t="b">
        <v>1</v>
      </c>
      <c r="U3824" t="s">
        <v>8271</v>
      </c>
      <c r="V3824">
        <f t="shared" si="480"/>
        <v>76</v>
      </c>
      <c r="W3824" s="21" t="str">
        <f t="shared" si="481"/>
        <v xml:space="preserve"> </v>
      </c>
      <c r="X3824" s="21" t="str">
        <f t="shared" si="482"/>
        <v xml:space="preserve"> </v>
      </c>
    </row>
    <row r="3825" spans="1:24" ht="43.2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475"/>
        <v>42205.165972222225</v>
      </c>
      <c r="K3825">
        <v>1434405044</v>
      </c>
      <c r="L3825" s="10">
        <f t="shared" si="476"/>
        <v>42170.910231481481</v>
      </c>
      <c r="M3825" s="11">
        <f t="shared" si="477"/>
        <v>34.255740740743931</v>
      </c>
      <c r="N3825" t="b">
        <v>0</v>
      </c>
      <c r="O3825" s="9">
        <f t="shared" si="478"/>
        <v>1.06</v>
      </c>
      <c r="P3825" s="14">
        <f t="shared" si="479"/>
        <v>64.634146341463421</v>
      </c>
      <c r="Q3825" s="14" t="s">
        <v>8321</v>
      </c>
      <c r="R3825" s="14" t="s">
        <v>8322</v>
      </c>
      <c r="S3825">
        <v>41</v>
      </c>
      <c r="T3825" t="b">
        <v>1</v>
      </c>
      <c r="U3825" t="s">
        <v>8271</v>
      </c>
      <c r="V3825">
        <f t="shared" si="480"/>
        <v>41</v>
      </c>
      <c r="W3825" s="21" t="str">
        <f t="shared" si="481"/>
        <v xml:space="preserve"> </v>
      </c>
      <c r="X3825" s="21" t="str">
        <f t="shared" si="482"/>
        <v xml:space="preserve"> </v>
      </c>
    </row>
    <row r="3826" spans="1:24" ht="43.2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475"/>
        <v>42583.570138888885</v>
      </c>
      <c r="K3826">
        <v>1469026903</v>
      </c>
      <c r="L3826" s="10">
        <f t="shared" si="476"/>
        <v>42571.626192129625</v>
      </c>
      <c r="M3826" s="11">
        <f t="shared" si="477"/>
        <v>11.943946759260143</v>
      </c>
      <c r="N3826" t="b">
        <v>0</v>
      </c>
      <c r="O3826" s="9">
        <f t="shared" si="478"/>
        <v>1.08</v>
      </c>
      <c r="P3826" s="14">
        <f t="shared" si="479"/>
        <v>38.571428571428569</v>
      </c>
      <c r="Q3826" s="14" t="s">
        <v>8321</v>
      </c>
      <c r="R3826" s="14" t="s">
        <v>8322</v>
      </c>
      <c r="S3826">
        <v>7</v>
      </c>
      <c r="T3826" t="b">
        <v>1</v>
      </c>
      <c r="U3826" t="s">
        <v>8271</v>
      </c>
      <c r="V3826">
        <f t="shared" si="480"/>
        <v>7</v>
      </c>
      <c r="W3826" s="21" t="str">
        <f t="shared" si="481"/>
        <v xml:space="preserve"> </v>
      </c>
      <c r="X3826" s="21" t="str">
        <f t="shared" si="482"/>
        <v xml:space="preserve"> </v>
      </c>
    </row>
    <row r="3827" spans="1:24" ht="43.2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475"/>
        <v>42172.069606481484</v>
      </c>
      <c r="K3827">
        <v>1432690814</v>
      </c>
      <c r="L3827" s="10">
        <f t="shared" si="476"/>
        <v>42151.069606481484</v>
      </c>
      <c r="M3827" s="11">
        <f t="shared" si="477"/>
        <v>21</v>
      </c>
      <c r="N3827" t="b">
        <v>0</v>
      </c>
      <c r="O3827" s="9">
        <f t="shared" si="478"/>
        <v>1.0542</v>
      </c>
      <c r="P3827" s="14">
        <f t="shared" si="479"/>
        <v>107.57142857142857</v>
      </c>
      <c r="Q3827" s="14" t="s">
        <v>8321</v>
      </c>
      <c r="R3827" s="14" t="s">
        <v>8322</v>
      </c>
      <c r="S3827">
        <v>49</v>
      </c>
      <c r="T3827" t="b">
        <v>1</v>
      </c>
      <c r="U3827" t="s">
        <v>8271</v>
      </c>
      <c r="V3827">
        <f t="shared" si="480"/>
        <v>49</v>
      </c>
      <c r="W3827" s="21" t="str">
        <f t="shared" si="481"/>
        <v xml:space="preserve"> </v>
      </c>
      <c r="X3827" s="21" t="str">
        <f t="shared" si="482"/>
        <v xml:space="preserve"> </v>
      </c>
    </row>
    <row r="3828" spans="1:24" ht="28.8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475"/>
        <v>42131.423541666663</v>
      </c>
      <c r="K3828">
        <v>1428401394</v>
      </c>
      <c r="L3828" s="10">
        <f t="shared" si="476"/>
        <v>42101.423541666663</v>
      </c>
      <c r="M3828" s="11">
        <f t="shared" si="477"/>
        <v>30</v>
      </c>
      <c r="N3828" t="b">
        <v>0</v>
      </c>
      <c r="O3828" s="9">
        <f t="shared" si="478"/>
        <v>1.1916666666666667</v>
      </c>
      <c r="P3828" s="14">
        <f t="shared" si="479"/>
        <v>27.5</v>
      </c>
      <c r="Q3828" s="14" t="s">
        <v>8321</v>
      </c>
      <c r="R3828" s="14" t="s">
        <v>8322</v>
      </c>
      <c r="S3828">
        <v>26</v>
      </c>
      <c r="T3828" t="b">
        <v>1</v>
      </c>
      <c r="U3828" t="s">
        <v>8271</v>
      </c>
      <c r="V3828">
        <f t="shared" si="480"/>
        <v>26</v>
      </c>
      <c r="W3828" s="21" t="str">
        <f t="shared" si="481"/>
        <v xml:space="preserve"> </v>
      </c>
      <c r="X3828" s="21" t="str">
        <f t="shared" si="482"/>
        <v xml:space="preserve"> </v>
      </c>
    </row>
    <row r="3829" spans="1:24" ht="57.6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475"/>
        <v>42090</v>
      </c>
      <c r="K3829">
        <v>1422656201</v>
      </c>
      <c r="L3829" s="10">
        <f t="shared" si="476"/>
        <v>42034.928252314814</v>
      </c>
      <c r="M3829" s="11">
        <f t="shared" si="477"/>
        <v>55.071747685185983</v>
      </c>
      <c r="N3829" t="b">
        <v>0</v>
      </c>
      <c r="O3829" s="9">
        <f t="shared" si="478"/>
        <v>1.5266666666666666</v>
      </c>
      <c r="P3829" s="14">
        <f t="shared" si="479"/>
        <v>70.461538461538467</v>
      </c>
      <c r="Q3829" s="14" t="s">
        <v>8321</v>
      </c>
      <c r="R3829" s="14" t="s">
        <v>8322</v>
      </c>
      <c r="S3829">
        <v>65</v>
      </c>
      <c r="T3829" t="b">
        <v>1</v>
      </c>
      <c r="U3829" t="s">
        <v>8271</v>
      </c>
      <c r="V3829">
        <f t="shared" si="480"/>
        <v>65</v>
      </c>
      <c r="W3829" s="21" t="str">
        <f t="shared" si="481"/>
        <v xml:space="preserve"> </v>
      </c>
      <c r="X3829" s="21" t="str">
        <f t="shared" si="482"/>
        <v xml:space="preserve"> </v>
      </c>
    </row>
    <row r="3830" spans="1:24" ht="43.2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475"/>
        <v>42004.569293981483</v>
      </c>
      <c r="K3830">
        <v>1414845587</v>
      </c>
      <c r="L3830" s="10">
        <f t="shared" si="476"/>
        <v>41944.527627314819</v>
      </c>
      <c r="M3830" s="11">
        <f t="shared" si="477"/>
        <v>60.041666666664241</v>
      </c>
      <c r="N3830" t="b">
        <v>0</v>
      </c>
      <c r="O3830" s="9">
        <f t="shared" si="478"/>
        <v>1</v>
      </c>
      <c r="P3830" s="14">
        <f t="shared" si="479"/>
        <v>178.57142857142858</v>
      </c>
      <c r="Q3830" s="14" t="s">
        <v>8321</v>
      </c>
      <c r="R3830" s="14" t="s">
        <v>8322</v>
      </c>
      <c r="S3830">
        <v>28</v>
      </c>
      <c r="T3830" t="b">
        <v>1</v>
      </c>
      <c r="U3830" t="s">
        <v>8271</v>
      </c>
      <c r="V3830">
        <f t="shared" si="480"/>
        <v>28</v>
      </c>
      <c r="W3830" s="21" t="str">
        <f t="shared" si="481"/>
        <v xml:space="preserve"> </v>
      </c>
      <c r="X3830" s="21" t="str">
        <f t="shared" si="482"/>
        <v xml:space="preserve"> </v>
      </c>
    </row>
    <row r="3831" spans="1:24" ht="43.2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475"/>
        <v>42613.865405092598</v>
      </c>
      <c r="K3831">
        <v>1470948371</v>
      </c>
      <c r="L3831" s="10">
        <f t="shared" si="476"/>
        <v>42593.865405092598</v>
      </c>
      <c r="M3831" s="11">
        <f t="shared" si="477"/>
        <v>20</v>
      </c>
      <c r="N3831" t="b">
        <v>0</v>
      </c>
      <c r="O3831" s="9">
        <f t="shared" si="478"/>
        <v>1.002</v>
      </c>
      <c r="P3831" s="14">
        <f t="shared" si="479"/>
        <v>62.625</v>
      </c>
      <c r="Q3831" s="14" t="s">
        <v>8321</v>
      </c>
      <c r="R3831" s="14" t="s">
        <v>8322</v>
      </c>
      <c r="S3831">
        <v>8</v>
      </c>
      <c r="T3831" t="b">
        <v>1</v>
      </c>
      <c r="U3831" t="s">
        <v>8271</v>
      </c>
      <c r="V3831">
        <f t="shared" si="480"/>
        <v>8</v>
      </c>
      <c r="W3831" s="21" t="str">
        <f t="shared" si="481"/>
        <v xml:space="preserve"> </v>
      </c>
      <c r="X3831" s="21" t="str">
        <f t="shared" si="482"/>
        <v xml:space="preserve"> </v>
      </c>
    </row>
    <row r="3832" spans="1:24" ht="43.2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475"/>
        <v>42517.740868055553</v>
      </c>
      <c r="K3832">
        <v>1463161611</v>
      </c>
      <c r="L3832" s="10">
        <f t="shared" si="476"/>
        <v>42503.740868055553</v>
      </c>
      <c r="M3832" s="11">
        <f t="shared" si="477"/>
        <v>14</v>
      </c>
      <c r="N3832" t="b">
        <v>0</v>
      </c>
      <c r="O3832" s="9">
        <f t="shared" si="478"/>
        <v>2.25</v>
      </c>
      <c r="P3832" s="14">
        <f t="shared" si="479"/>
        <v>75</v>
      </c>
      <c r="Q3832" s="14" t="s">
        <v>8321</v>
      </c>
      <c r="R3832" s="14" t="s">
        <v>8322</v>
      </c>
      <c r="S3832">
        <v>3</v>
      </c>
      <c r="T3832" t="b">
        <v>1</v>
      </c>
      <c r="U3832" t="s">
        <v>8271</v>
      </c>
      <c r="V3832">
        <f t="shared" si="480"/>
        <v>3</v>
      </c>
      <c r="W3832" s="21" t="str">
        <f t="shared" si="481"/>
        <v xml:space="preserve"> </v>
      </c>
      <c r="X3832" s="21" t="str">
        <f t="shared" si="482"/>
        <v xml:space="preserve"> </v>
      </c>
    </row>
    <row r="3833" spans="1:24" ht="57.6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475"/>
        <v>41948.890567129631</v>
      </c>
      <c r="K3833">
        <v>1413404545</v>
      </c>
      <c r="L3833" s="10">
        <f t="shared" si="476"/>
        <v>41927.848900462966</v>
      </c>
      <c r="M3833" s="11">
        <f t="shared" si="477"/>
        <v>21.041666666664241</v>
      </c>
      <c r="N3833" t="b">
        <v>0</v>
      </c>
      <c r="O3833" s="9">
        <f t="shared" si="478"/>
        <v>1.0602199999999999</v>
      </c>
      <c r="P3833" s="14">
        <f t="shared" si="479"/>
        <v>58.901111111111113</v>
      </c>
      <c r="Q3833" s="14" t="s">
        <v>8321</v>
      </c>
      <c r="R3833" s="14" t="s">
        <v>8322</v>
      </c>
      <c r="S3833">
        <v>9</v>
      </c>
      <c r="T3833" t="b">
        <v>1</v>
      </c>
      <c r="U3833" t="s">
        <v>8271</v>
      </c>
      <c r="V3833">
        <f t="shared" si="480"/>
        <v>9</v>
      </c>
      <c r="W3833" s="21" t="str">
        <f t="shared" si="481"/>
        <v xml:space="preserve"> </v>
      </c>
      <c r="X3833" s="21" t="str">
        <f t="shared" si="482"/>
        <v xml:space="preserve"> </v>
      </c>
    </row>
    <row r="3834" spans="1:24" ht="43.2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475"/>
        <v>42420.114988425921</v>
      </c>
      <c r="K3834">
        <v>1452048335</v>
      </c>
      <c r="L3834" s="10">
        <f t="shared" si="476"/>
        <v>42375.114988425921</v>
      </c>
      <c r="M3834" s="11">
        <f t="shared" si="477"/>
        <v>45</v>
      </c>
      <c r="N3834" t="b">
        <v>0</v>
      </c>
      <c r="O3834" s="9">
        <f t="shared" si="478"/>
        <v>1.0466666666666666</v>
      </c>
      <c r="P3834" s="14">
        <f t="shared" si="479"/>
        <v>139.55555555555554</v>
      </c>
      <c r="Q3834" s="14" t="s">
        <v>8321</v>
      </c>
      <c r="R3834" s="14" t="s">
        <v>8322</v>
      </c>
      <c r="S3834">
        <v>9</v>
      </c>
      <c r="T3834" t="b">
        <v>1</v>
      </c>
      <c r="U3834" t="s">
        <v>8271</v>
      </c>
      <c r="V3834">
        <f t="shared" si="480"/>
        <v>9</v>
      </c>
      <c r="W3834" s="21" t="str">
        <f t="shared" si="481"/>
        <v xml:space="preserve"> </v>
      </c>
      <c r="X3834" s="21" t="str">
        <f t="shared" si="482"/>
        <v xml:space="preserve"> </v>
      </c>
    </row>
    <row r="3835" spans="1:24" ht="57.6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475"/>
        <v>41974.797916666663</v>
      </c>
      <c r="K3835">
        <v>1416516972</v>
      </c>
      <c r="L3835" s="10">
        <f t="shared" si="476"/>
        <v>41963.872361111105</v>
      </c>
      <c r="M3835" s="11">
        <f t="shared" si="477"/>
        <v>10.925555555557366</v>
      </c>
      <c r="N3835" t="b">
        <v>0</v>
      </c>
      <c r="O3835" s="9">
        <f t="shared" si="478"/>
        <v>1.1666666666666667</v>
      </c>
      <c r="P3835" s="14">
        <f t="shared" si="479"/>
        <v>70</v>
      </c>
      <c r="Q3835" s="14" t="s">
        <v>8321</v>
      </c>
      <c r="R3835" s="14" t="s">
        <v>8322</v>
      </c>
      <c r="S3835">
        <v>20</v>
      </c>
      <c r="T3835" t="b">
        <v>1</v>
      </c>
      <c r="U3835" t="s">
        <v>8271</v>
      </c>
      <c r="V3835">
        <f t="shared" si="480"/>
        <v>20</v>
      </c>
      <c r="W3835" s="21" t="str">
        <f t="shared" si="481"/>
        <v xml:space="preserve"> </v>
      </c>
      <c r="X3835" s="21" t="str">
        <f t="shared" si="482"/>
        <v xml:space="preserve"> </v>
      </c>
    </row>
    <row r="3836" spans="1:24" ht="43.2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475"/>
        <v>42173.445219907408</v>
      </c>
      <c r="K3836">
        <v>1432032067</v>
      </c>
      <c r="L3836" s="10">
        <f t="shared" si="476"/>
        <v>42143.445219907408</v>
      </c>
      <c r="M3836" s="11">
        <f t="shared" si="477"/>
        <v>30</v>
      </c>
      <c r="N3836" t="b">
        <v>0</v>
      </c>
      <c r="O3836" s="9">
        <f t="shared" si="478"/>
        <v>1.0903333333333334</v>
      </c>
      <c r="P3836" s="14">
        <f t="shared" si="479"/>
        <v>57.385964912280699</v>
      </c>
      <c r="Q3836" s="14" t="s">
        <v>8321</v>
      </c>
      <c r="R3836" s="14" t="s">
        <v>8322</v>
      </c>
      <c r="S3836">
        <v>57</v>
      </c>
      <c r="T3836" t="b">
        <v>1</v>
      </c>
      <c r="U3836" t="s">
        <v>8271</v>
      </c>
      <c r="V3836">
        <f t="shared" si="480"/>
        <v>57</v>
      </c>
      <c r="W3836" s="21" t="str">
        <f t="shared" si="481"/>
        <v xml:space="preserve"> </v>
      </c>
      <c r="X3836" s="21" t="str">
        <f t="shared" si="482"/>
        <v xml:space="preserve"> </v>
      </c>
    </row>
    <row r="3837" spans="1:24" ht="43.2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475"/>
        <v>42481.94222222222</v>
      </c>
      <c r="K3837">
        <v>1459463808</v>
      </c>
      <c r="L3837" s="10">
        <f t="shared" si="476"/>
        <v>42460.94222222222</v>
      </c>
      <c r="M3837" s="11">
        <f t="shared" si="477"/>
        <v>21</v>
      </c>
      <c r="N3837" t="b">
        <v>0</v>
      </c>
      <c r="O3837" s="9">
        <f t="shared" si="478"/>
        <v>1.6</v>
      </c>
      <c r="P3837" s="14">
        <f t="shared" si="479"/>
        <v>40</v>
      </c>
      <c r="Q3837" s="14" t="s">
        <v>8321</v>
      </c>
      <c r="R3837" s="14" t="s">
        <v>8322</v>
      </c>
      <c r="S3837">
        <v>8</v>
      </c>
      <c r="T3837" t="b">
        <v>1</v>
      </c>
      <c r="U3837" t="s">
        <v>8271</v>
      </c>
      <c r="V3837">
        <f t="shared" si="480"/>
        <v>8</v>
      </c>
      <c r="W3837" s="21" t="str">
        <f t="shared" si="481"/>
        <v xml:space="preserve"> </v>
      </c>
      <c r="X3837" s="21" t="str">
        <f t="shared" si="482"/>
        <v xml:space="preserve"> </v>
      </c>
    </row>
    <row r="3838" spans="1:24" ht="43.2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475"/>
        <v>42585.172916666663</v>
      </c>
      <c r="K3838">
        <v>1467497652</v>
      </c>
      <c r="L3838" s="10">
        <f t="shared" si="476"/>
        <v>42553.926527777774</v>
      </c>
      <c r="M3838" s="11">
        <f t="shared" si="477"/>
        <v>31.24638888888876</v>
      </c>
      <c r="N3838" t="b">
        <v>0</v>
      </c>
      <c r="O3838" s="9">
        <f t="shared" si="478"/>
        <v>1.125</v>
      </c>
      <c r="P3838" s="14">
        <f t="shared" si="479"/>
        <v>64.285714285714292</v>
      </c>
      <c r="Q3838" s="14" t="s">
        <v>8321</v>
      </c>
      <c r="R3838" s="14" t="s">
        <v>8322</v>
      </c>
      <c r="S3838">
        <v>14</v>
      </c>
      <c r="T3838" t="b">
        <v>1</v>
      </c>
      <c r="U3838" t="s">
        <v>8271</v>
      </c>
      <c r="V3838">
        <f t="shared" si="480"/>
        <v>14</v>
      </c>
      <c r="W3838" s="21" t="str">
        <f t="shared" si="481"/>
        <v xml:space="preserve"> </v>
      </c>
      <c r="X3838" s="21" t="str">
        <f t="shared" si="482"/>
        <v xml:space="preserve"> </v>
      </c>
    </row>
    <row r="3839" spans="1:24" ht="28.8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475"/>
        <v>42188.765717592592</v>
      </c>
      <c r="K3839">
        <v>1432837358</v>
      </c>
      <c r="L3839" s="10">
        <f t="shared" si="476"/>
        <v>42152.765717592592</v>
      </c>
      <c r="M3839" s="11">
        <f t="shared" si="477"/>
        <v>36</v>
      </c>
      <c r="N3839" t="b">
        <v>0</v>
      </c>
      <c r="O3839" s="9">
        <f t="shared" si="478"/>
        <v>1.0209999999999999</v>
      </c>
      <c r="P3839" s="14">
        <f t="shared" si="479"/>
        <v>120.11764705882354</v>
      </c>
      <c r="Q3839" s="14" t="s">
        <v>8321</v>
      </c>
      <c r="R3839" s="14" t="s">
        <v>8322</v>
      </c>
      <c r="S3839">
        <v>17</v>
      </c>
      <c r="T3839" t="b">
        <v>1</v>
      </c>
      <c r="U3839" t="s">
        <v>8271</v>
      </c>
      <c r="V3839">
        <f t="shared" si="480"/>
        <v>17</v>
      </c>
      <c r="W3839" s="21" t="str">
        <f t="shared" si="481"/>
        <v xml:space="preserve"> </v>
      </c>
      <c r="X3839" s="21" t="str">
        <f t="shared" si="482"/>
        <v xml:space="preserve"> </v>
      </c>
    </row>
    <row r="3840" spans="1:24" ht="57.6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475"/>
        <v>42146.710752314815</v>
      </c>
      <c r="K3840">
        <v>1429722209</v>
      </c>
      <c r="L3840" s="10">
        <f t="shared" si="476"/>
        <v>42116.710752314815</v>
      </c>
      <c r="M3840" s="11">
        <f t="shared" si="477"/>
        <v>30</v>
      </c>
      <c r="N3840" t="b">
        <v>0</v>
      </c>
      <c r="O3840" s="9">
        <f t="shared" si="478"/>
        <v>1.00824</v>
      </c>
      <c r="P3840" s="14">
        <f t="shared" si="479"/>
        <v>1008.24</v>
      </c>
      <c r="Q3840" s="14" t="s">
        <v>8321</v>
      </c>
      <c r="R3840" s="14" t="s">
        <v>8322</v>
      </c>
      <c r="S3840">
        <v>100</v>
      </c>
      <c r="T3840" t="b">
        <v>1</v>
      </c>
      <c r="U3840" t="s">
        <v>8271</v>
      </c>
      <c r="V3840">
        <f t="shared" si="480"/>
        <v>100</v>
      </c>
      <c r="W3840" s="21" t="str">
        <f t="shared" si="481"/>
        <v xml:space="preserve"> </v>
      </c>
      <c r="X3840" s="21" t="str">
        <f t="shared" si="482"/>
        <v xml:space="preserve"> </v>
      </c>
    </row>
    <row r="3841" spans="1:24" ht="43.2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475"/>
        <v>42215.142638888887</v>
      </c>
      <c r="K3841">
        <v>1433042724</v>
      </c>
      <c r="L3841" s="10">
        <f t="shared" si="476"/>
        <v>42155.142638888887</v>
      </c>
      <c r="M3841" s="11">
        <f t="shared" si="477"/>
        <v>60</v>
      </c>
      <c r="N3841" t="b">
        <v>0</v>
      </c>
      <c r="O3841" s="9">
        <f t="shared" si="478"/>
        <v>1.0125</v>
      </c>
      <c r="P3841" s="14">
        <f t="shared" si="479"/>
        <v>63.28125</v>
      </c>
      <c r="Q3841" s="14" t="s">
        <v>8321</v>
      </c>
      <c r="R3841" s="14" t="s">
        <v>8322</v>
      </c>
      <c r="S3841">
        <v>32</v>
      </c>
      <c r="T3841" t="b">
        <v>1</v>
      </c>
      <c r="U3841" t="s">
        <v>8271</v>
      </c>
      <c r="V3841">
        <f t="shared" si="480"/>
        <v>32</v>
      </c>
      <c r="W3841" s="21" t="str">
        <f t="shared" si="481"/>
        <v xml:space="preserve"> </v>
      </c>
      <c r="X3841" s="21" t="str">
        <f t="shared" si="482"/>
        <v xml:space="preserve"> </v>
      </c>
    </row>
    <row r="3842" spans="1:24" ht="43.2" x14ac:dyDescent="0.3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ref="J3842:J3905" si="483">(((I3842/60)/60)/24)+DATE(1970,1,1)</f>
        <v>42457.660057870366</v>
      </c>
      <c r="K3842">
        <v>1457023829</v>
      </c>
      <c r="L3842" s="10">
        <f t="shared" ref="L3842:L3905" si="484">(((K3842/60)/60)/24)+DATE(1970,1,1)</f>
        <v>42432.701724537037</v>
      </c>
      <c r="M3842" s="11">
        <f t="shared" ref="M3842:M3905" si="485">J3842-L3842</f>
        <v>24.958333333328483</v>
      </c>
      <c r="N3842" t="b">
        <v>0</v>
      </c>
      <c r="O3842" s="9">
        <f t="shared" ref="O3842:O3905" si="486">E3842/D3842</f>
        <v>65</v>
      </c>
      <c r="P3842" s="14">
        <f t="shared" ref="P3842:P3905" si="487">IF(E3842&gt;0,(E3842/S3842),0)</f>
        <v>21.666666666666668</v>
      </c>
      <c r="Q3842" s="14" t="s">
        <v>8321</v>
      </c>
      <c r="R3842" s="14" t="s">
        <v>8322</v>
      </c>
      <c r="S3842">
        <v>3</v>
      </c>
      <c r="T3842" t="b">
        <v>1</v>
      </c>
      <c r="U3842" t="s">
        <v>8271</v>
      </c>
      <c r="V3842">
        <f t="shared" si="480"/>
        <v>3</v>
      </c>
      <c r="W3842" s="21" t="str">
        <f t="shared" si="481"/>
        <v xml:space="preserve"> </v>
      </c>
      <c r="X3842" s="21" t="str">
        <f t="shared" si="482"/>
        <v xml:space="preserve"> </v>
      </c>
    </row>
    <row r="3843" spans="1:24" ht="43.2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si="483"/>
        <v>41840.785729166666</v>
      </c>
      <c r="K3843">
        <v>1400698287</v>
      </c>
      <c r="L3843" s="10">
        <f t="shared" si="484"/>
        <v>41780.785729166666</v>
      </c>
      <c r="M3843" s="11">
        <f t="shared" si="485"/>
        <v>60</v>
      </c>
      <c r="N3843" t="b">
        <v>1</v>
      </c>
      <c r="O3843" s="9">
        <f t="shared" si="486"/>
        <v>8.72E-2</v>
      </c>
      <c r="P3843" s="14">
        <f t="shared" si="487"/>
        <v>25.647058823529413</v>
      </c>
      <c r="Q3843" s="14" t="s">
        <v>8321</v>
      </c>
      <c r="R3843" s="14" t="s">
        <v>8322</v>
      </c>
      <c r="S3843">
        <v>34</v>
      </c>
      <c r="T3843" t="b">
        <v>0</v>
      </c>
      <c r="U3843" t="s">
        <v>8271</v>
      </c>
      <c r="V3843" t="str">
        <f t="shared" ref="V3843:V3906" si="488">IF(F3843 = "successful",S3843," ")</f>
        <v xml:space="preserve"> </v>
      </c>
      <c r="W3843" s="21">
        <f t="shared" ref="W3843:W3906" si="489">IF(F3843 = "failed",S3843," ")</f>
        <v>34</v>
      </c>
      <c r="X3843" s="21" t="str">
        <f t="shared" ref="X3843:X3906" si="490">IF(F3843 = "canceled",S3843," ")</f>
        <v xml:space="preserve"> </v>
      </c>
    </row>
    <row r="3844" spans="1:24" ht="43.2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483"/>
        <v>41770.493657407409</v>
      </c>
      <c r="K3844">
        <v>1397217052</v>
      </c>
      <c r="L3844" s="10">
        <f t="shared" si="484"/>
        <v>41740.493657407409</v>
      </c>
      <c r="M3844" s="11">
        <f t="shared" si="485"/>
        <v>30</v>
      </c>
      <c r="N3844" t="b">
        <v>1</v>
      </c>
      <c r="O3844" s="9">
        <f t="shared" si="486"/>
        <v>0.21940000000000001</v>
      </c>
      <c r="P3844" s="14">
        <f t="shared" si="487"/>
        <v>47.695652173913047</v>
      </c>
      <c r="Q3844" s="14" t="s">
        <v>8321</v>
      </c>
      <c r="R3844" s="14" t="s">
        <v>8322</v>
      </c>
      <c r="S3844">
        <v>23</v>
      </c>
      <c r="T3844" t="b">
        <v>0</v>
      </c>
      <c r="U3844" t="s">
        <v>8271</v>
      </c>
      <c r="V3844" t="str">
        <f t="shared" si="488"/>
        <v xml:space="preserve"> </v>
      </c>
      <c r="W3844" s="21">
        <f t="shared" si="489"/>
        <v>23</v>
      </c>
      <c r="X3844" s="21" t="str">
        <f t="shared" si="490"/>
        <v xml:space="preserve"> </v>
      </c>
    </row>
    <row r="3845" spans="1:24" ht="43.2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483"/>
        <v>41791.072500000002</v>
      </c>
      <c r="K3845">
        <v>1399427064</v>
      </c>
      <c r="L3845" s="10">
        <f t="shared" si="484"/>
        <v>41766.072500000002</v>
      </c>
      <c r="M3845" s="11">
        <f t="shared" si="485"/>
        <v>25</v>
      </c>
      <c r="N3845" t="b">
        <v>1</v>
      </c>
      <c r="O3845" s="9">
        <f t="shared" si="486"/>
        <v>0.21299999999999999</v>
      </c>
      <c r="P3845" s="14">
        <f t="shared" si="487"/>
        <v>56.05263157894737</v>
      </c>
      <c r="Q3845" s="14" t="s">
        <v>8321</v>
      </c>
      <c r="R3845" s="14" t="s">
        <v>8322</v>
      </c>
      <c r="S3845">
        <v>19</v>
      </c>
      <c r="T3845" t="b">
        <v>0</v>
      </c>
      <c r="U3845" t="s">
        <v>8271</v>
      </c>
      <c r="V3845" t="str">
        <f t="shared" si="488"/>
        <v xml:space="preserve"> </v>
      </c>
      <c r="W3845" s="21">
        <f t="shared" si="489"/>
        <v>19</v>
      </c>
      <c r="X3845" s="21" t="str">
        <f t="shared" si="490"/>
        <v xml:space="preserve"> </v>
      </c>
    </row>
    <row r="3846" spans="1:24" ht="43.2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483"/>
        <v>41793.290972222225</v>
      </c>
      <c r="K3846">
        <v>1399474134</v>
      </c>
      <c r="L3846" s="10">
        <f t="shared" si="484"/>
        <v>41766.617291666669</v>
      </c>
      <c r="M3846" s="11">
        <f t="shared" si="485"/>
        <v>26.67368055555562</v>
      </c>
      <c r="N3846" t="b">
        <v>1</v>
      </c>
      <c r="O3846" s="9">
        <f t="shared" si="486"/>
        <v>0.41489795918367345</v>
      </c>
      <c r="P3846" s="14">
        <f t="shared" si="487"/>
        <v>81.319999999999993</v>
      </c>
      <c r="Q3846" s="14" t="s">
        <v>8321</v>
      </c>
      <c r="R3846" s="14" t="s">
        <v>8322</v>
      </c>
      <c r="S3846">
        <v>50</v>
      </c>
      <c r="T3846" t="b">
        <v>0</v>
      </c>
      <c r="U3846" t="s">
        <v>8271</v>
      </c>
      <c r="V3846" t="str">
        <f t="shared" si="488"/>
        <v xml:space="preserve"> </v>
      </c>
      <c r="W3846" s="21">
        <f t="shared" si="489"/>
        <v>50</v>
      </c>
      <c r="X3846" s="21" t="str">
        <f t="shared" si="490"/>
        <v xml:space="preserve"> </v>
      </c>
    </row>
    <row r="3847" spans="1:24" ht="57.6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483"/>
        <v>42278.627013888887</v>
      </c>
      <c r="K3847">
        <v>1441119774</v>
      </c>
      <c r="L3847" s="10">
        <f t="shared" si="484"/>
        <v>42248.627013888887</v>
      </c>
      <c r="M3847" s="11">
        <f t="shared" si="485"/>
        <v>30</v>
      </c>
      <c r="N3847" t="b">
        <v>1</v>
      </c>
      <c r="O3847" s="9">
        <f t="shared" si="486"/>
        <v>2.1049999999999999E-2</v>
      </c>
      <c r="P3847" s="14">
        <f t="shared" si="487"/>
        <v>70.166666666666671</v>
      </c>
      <c r="Q3847" s="14" t="s">
        <v>8321</v>
      </c>
      <c r="R3847" s="14" t="s">
        <v>8322</v>
      </c>
      <c r="S3847">
        <v>12</v>
      </c>
      <c r="T3847" t="b">
        <v>0</v>
      </c>
      <c r="U3847" t="s">
        <v>8271</v>
      </c>
      <c r="V3847" t="str">
        <f t="shared" si="488"/>
        <v xml:space="preserve"> </v>
      </c>
      <c r="W3847" s="21">
        <f t="shared" si="489"/>
        <v>12</v>
      </c>
      <c r="X3847" s="21" t="str">
        <f t="shared" si="490"/>
        <v xml:space="preserve"> </v>
      </c>
    </row>
    <row r="3848" spans="1:24" ht="43.2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483"/>
        <v>41916.290972222225</v>
      </c>
      <c r="K3848">
        <v>1409721542</v>
      </c>
      <c r="L3848" s="10">
        <f t="shared" si="484"/>
        <v>41885.221550925926</v>
      </c>
      <c r="M3848" s="11">
        <f t="shared" si="485"/>
        <v>31.06942129629897</v>
      </c>
      <c r="N3848" t="b">
        <v>1</v>
      </c>
      <c r="O3848" s="9">
        <f t="shared" si="486"/>
        <v>2.7E-2</v>
      </c>
      <c r="P3848" s="14">
        <f t="shared" si="487"/>
        <v>23.625</v>
      </c>
      <c r="Q3848" s="14" t="s">
        <v>8321</v>
      </c>
      <c r="R3848" s="14" t="s">
        <v>8322</v>
      </c>
      <c r="S3848">
        <v>8</v>
      </c>
      <c r="T3848" t="b">
        <v>0</v>
      </c>
      <c r="U3848" t="s">
        <v>8271</v>
      </c>
      <c r="V3848" t="str">
        <f t="shared" si="488"/>
        <v xml:space="preserve"> </v>
      </c>
      <c r="W3848" s="21">
        <f t="shared" si="489"/>
        <v>8</v>
      </c>
      <c r="X3848" s="21" t="str">
        <f t="shared" si="490"/>
        <v xml:space="preserve"> </v>
      </c>
    </row>
    <row r="3849" spans="1:24" ht="43.2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483"/>
        <v>42204.224432870367</v>
      </c>
      <c r="K3849">
        <v>1433395391</v>
      </c>
      <c r="L3849" s="10">
        <f t="shared" si="484"/>
        <v>42159.224432870367</v>
      </c>
      <c r="M3849" s="11">
        <f t="shared" si="485"/>
        <v>45</v>
      </c>
      <c r="N3849" t="b">
        <v>1</v>
      </c>
      <c r="O3849" s="9">
        <f t="shared" si="486"/>
        <v>0.16161904761904761</v>
      </c>
      <c r="P3849" s="14">
        <f t="shared" si="487"/>
        <v>188.55555555555554</v>
      </c>
      <c r="Q3849" s="14" t="s">
        <v>8321</v>
      </c>
      <c r="R3849" s="14" t="s">
        <v>8322</v>
      </c>
      <c r="S3849">
        <v>9</v>
      </c>
      <c r="T3849" t="b">
        <v>0</v>
      </c>
      <c r="U3849" t="s">
        <v>8271</v>
      </c>
      <c r="V3849" t="str">
        <f t="shared" si="488"/>
        <v xml:space="preserve"> </v>
      </c>
      <c r="W3849" s="21">
        <f t="shared" si="489"/>
        <v>9</v>
      </c>
      <c r="X3849" s="21" t="str">
        <f t="shared" si="490"/>
        <v xml:space="preserve"> </v>
      </c>
    </row>
    <row r="3850" spans="1:24" ht="43.2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483"/>
        <v>42295.817002314812</v>
      </c>
      <c r="K3850">
        <v>1442604989</v>
      </c>
      <c r="L3850" s="10">
        <f t="shared" si="484"/>
        <v>42265.817002314812</v>
      </c>
      <c r="M3850" s="11">
        <f t="shared" si="485"/>
        <v>30</v>
      </c>
      <c r="N3850" t="b">
        <v>1</v>
      </c>
      <c r="O3850" s="9">
        <f t="shared" si="486"/>
        <v>0.16376923076923078</v>
      </c>
      <c r="P3850" s="14">
        <f t="shared" si="487"/>
        <v>49.511627906976742</v>
      </c>
      <c r="Q3850" s="14" t="s">
        <v>8321</v>
      </c>
      <c r="R3850" s="14" t="s">
        <v>8322</v>
      </c>
      <c r="S3850">
        <v>43</v>
      </c>
      <c r="T3850" t="b">
        <v>0</v>
      </c>
      <c r="U3850" t="s">
        <v>8271</v>
      </c>
      <c r="V3850" t="str">
        <f t="shared" si="488"/>
        <v xml:space="preserve"> </v>
      </c>
      <c r="W3850" s="21">
        <f t="shared" si="489"/>
        <v>43</v>
      </c>
      <c r="X3850" s="21" t="str">
        <f t="shared" si="490"/>
        <v xml:space="preserve"> </v>
      </c>
    </row>
    <row r="3851" spans="1:24" ht="57.6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483"/>
        <v>42166.767175925925</v>
      </c>
      <c r="K3851">
        <v>1431455084</v>
      </c>
      <c r="L3851" s="10">
        <f t="shared" si="484"/>
        <v>42136.767175925925</v>
      </c>
      <c r="M3851" s="11">
        <f t="shared" si="485"/>
        <v>30</v>
      </c>
      <c r="N3851" t="b">
        <v>1</v>
      </c>
      <c r="O3851" s="9">
        <f t="shared" si="486"/>
        <v>7.0433333333333334E-2</v>
      </c>
      <c r="P3851" s="14">
        <f t="shared" si="487"/>
        <v>75.464285714285708</v>
      </c>
      <c r="Q3851" s="14" t="s">
        <v>8321</v>
      </c>
      <c r="R3851" s="14" t="s">
        <v>8322</v>
      </c>
      <c r="S3851">
        <v>28</v>
      </c>
      <c r="T3851" t="b">
        <v>0</v>
      </c>
      <c r="U3851" t="s">
        <v>8271</v>
      </c>
      <c r="V3851" t="str">
        <f t="shared" si="488"/>
        <v xml:space="preserve"> </v>
      </c>
      <c r="W3851" s="21">
        <f t="shared" si="489"/>
        <v>28</v>
      </c>
      <c r="X3851" s="21" t="str">
        <f t="shared" si="490"/>
        <v xml:space="preserve"> </v>
      </c>
    </row>
    <row r="3852" spans="1:24" ht="28.8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483"/>
        <v>42005.124340277776</v>
      </c>
      <c r="K3852">
        <v>1417489143</v>
      </c>
      <c r="L3852" s="10">
        <f t="shared" si="484"/>
        <v>41975.124340277776</v>
      </c>
      <c r="M3852" s="11">
        <f t="shared" si="485"/>
        <v>30</v>
      </c>
      <c r="N3852" t="b">
        <v>1</v>
      </c>
      <c r="O3852" s="9">
        <f t="shared" si="486"/>
        <v>3.7999999999999999E-2</v>
      </c>
      <c r="P3852" s="14">
        <f t="shared" si="487"/>
        <v>9.5</v>
      </c>
      <c r="Q3852" s="14" t="s">
        <v>8321</v>
      </c>
      <c r="R3852" s="14" t="s">
        <v>8322</v>
      </c>
      <c r="S3852">
        <v>4</v>
      </c>
      <c r="T3852" t="b">
        <v>0</v>
      </c>
      <c r="U3852" t="s">
        <v>8271</v>
      </c>
      <c r="V3852" t="str">
        <f t="shared" si="488"/>
        <v xml:space="preserve"> </v>
      </c>
      <c r="W3852" s="21">
        <f t="shared" si="489"/>
        <v>4</v>
      </c>
      <c r="X3852" s="21" t="str">
        <f t="shared" si="490"/>
        <v xml:space="preserve"> </v>
      </c>
    </row>
    <row r="3853" spans="1:24" ht="43.2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483"/>
        <v>42202.439571759256</v>
      </c>
      <c r="K3853">
        <v>1434537179</v>
      </c>
      <c r="L3853" s="10">
        <f t="shared" si="484"/>
        <v>42172.439571759256</v>
      </c>
      <c r="M3853" s="11">
        <f t="shared" si="485"/>
        <v>30</v>
      </c>
      <c r="N3853" t="b">
        <v>1</v>
      </c>
      <c r="O3853" s="9">
        <f t="shared" si="486"/>
        <v>0.34079999999999999</v>
      </c>
      <c r="P3853" s="14">
        <f t="shared" si="487"/>
        <v>35.5</v>
      </c>
      <c r="Q3853" s="14" t="s">
        <v>8321</v>
      </c>
      <c r="R3853" s="14" t="s">
        <v>8322</v>
      </c>
      <c r="S3853">
        <v>24</v>
      </c>
      <c r="T3853" t="b">
        <v>0</v>
      </c>
      <c r="U3853" t="s">
        <v>8271</v>
      </c>
      <c r="V3853" t="str">
        <f t="shared" si="488"/>
        <v xml:space="preserve"> </v>
      </c>
      <c r="W3853" s="21">
        <f t="shared" si="489"/>
        <v>24</v>
      </c>
      <c r="X3853" s="21" t="str">
        <f t="shared" si="490"/>
        <v xml:space="preserve"> </v>
      </c>
    </row>
    <row r="3854" spans="1:24" ht="43.2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483"/>
        <v>42090.149027777778</v>
      </c>
      <c r="K3854">
        <v>1425270876</v>
      </c>
      <c r="L3854" s="10">
        <f t="shared" si="484"/>
        <v>42065.190694444449</v>
      </c>
      <c r="M3854" s="11">
        <f t="shared" si="485"/>
        <v>24.958333333328483</v>
      </c>
      <c r="N3854" t="b">
        <v>0</v>
      </c>
      <c r="O3854" s="9">
        <f t="shared" si="486"/>
        <v>2E-3</v>
      </c>
      <c r="P3854" s="14">
        <f t="shared" si="487"/>
        <v>10</v>
      </c>
      <c r="Q3854" s="14" t="s">
        <v>8321</v>
      </c>
      <c r="R3854" s="14" t="s">
        <v>8322</v>
      </c>
      <c r="S3854">
        <v>2</v>
      </c>
      <c r="T3854" t="b">
        <v>0</v>
      </c>
      <c r="U3854" t="s">
        <v>8271</v>
      </c>
      <c r="V3854" t="str">
        <f t="shared" si="488"/>
        <v xml:space="preserve"> </v>
      </c>
      <c r="W3854" s="21">
        <f t="shared" si="489"/>
        <v>2</v>
      </c>
      <c r="X3854" s="21" t="str">
        <f t="shared" si="490"/>
        <v xml:space="preserve"> </v>
      </c>
    </row>
    <row r="3855" spans="1:24" ht="43.2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483"/>
        <v>41883.84002314815</v>
      </c>
      <c r="K3855">
        <v>1406578178</v>
      </c>
      <c r="L3855" s="10">
        <f t="shared" si="484"/>
        <v>41848.84002314815</v>
      </c>
      <c r="M3855" s="11">
        <f t="shared" si="485"/>
        <v>35</v>
      </c>
      <c r="N3855" t="b">
        <v>0</v>
      </c>
      <c r="O3855" s="9">
        <f t="shared" si="486"/>
        <v>2.5999999999999998E-4</v>
      </c>
      <c r="P3855" s="14">
        <f t="shared" si="487"/>
        <v>13</v>
      </c>
      <c r="Q3855" s="14" t="s">
        <v>8321</v>
      </c>
      <c r="R3855" s="14" t="s">
        <v>8322</v>
      </c>
      <c r="S3855">
        <v>2</v>
      </c>
      <c r="T3855" t="b">
        <v>0</v>
      </c>
      <c r="U3855" t="s">
        <v>8271</v>
      </c>
      <c r="V3855" t="str">
        <f t="shared" si="488"/>
        <v xml:space="preserve"> </v>
      </c>
      <c r="W3855" s="21">
        <f t="shared" si="489"/>
        <v>2</v>
      </c>
      <c r="X3855" s="21" t="str">
        <f t="shared" si="490"/>
        <v xml:space="preserve"> </v>
      </c>
    </row>
    <row r="3856" spans="1:24" ht="28.8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483"/>
        <v>42133.884930555556</v>
      </c>
      <c r="K3856">
        <v>1428614058</v>
      </c>
      <c r="L3856" s="10">
        <f t="shared" si="484"/>
        <v>42103.884930555556</v>
      </c>
      <c r="M3856" s="11">
        <f t="shared" si="485"/>
        <v>30</v>
      </c>
      <c r="N3856" t="b">
        <v>0</v>
      </c>
      <c r="O3856" s="9">
        <f t="shared" si="486"/>
        <v>0.16254545454545455</v>
      </c>
      <c r="P3856" s="14">
        <f t="shared" si="487"/>
        <v>89.4</v>
      </c>
      <c r="Q3856" s="14" t="s">
        <v>8321</v>
      </c>
      <c r="R3856" s="14" t="s">
        <v>8322</v>
      </c>
      <c r="S3856">
        <v>20</v>
      </c>
      <c r="T3856" t="b">
        <v>0</v>
      </c>
      <c r="U3856" t="s">
        <v>8271</v>
      </c>
      <c r="V3856" t="str">
        <f t="shared" si="488"/>
        <v xml:space="preserve"> </v>
      </c>
      <c r="W3856" s="21">
        <f t="shared" si="489"/>
        <v>20</v>
      </c>
      <c r="X3856" s="21" t="str">
        <f t="shared" si="490"/>
        <v xml:space="preserve"> </v>
      </c>
    </row>
    <row r="3857" spans="1:24" ht="57.6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483"/>
        <v>42089.929062499999</v>
      </c>
      <c r="K3857">
        <v>1424819871</v>
      </c>
      <c r="L3857" s="10">
        <f t="shared" si="484"/>
        <v>42059.970729166671</v>
      </c>
      <c r="M3857" s="11">
        <f t="shared" si="485"/>
        <v>29.958333333328483</v>
      </c>
      <c r="N3857" t="b">
        <v>0</v>
      </c>
      <c r="O3857" s="9">
        <f t="shared" si="486"/>
        <v>2.5000000000000001E-2</v>
      </c>
      <c r="P3857" s="14">
        <f t="shared" si="487"/>
        <v>25</v>
      </c>
      <c r="Q3857" s="14" t="s">
        <v>8321</v>
      </c>
      <c r="R3857" s="14" t="s">
        <v>8322</v>
      </c>
      <c r="S3857">
        <v>1</v>
      </c>
      <c r="T3857" t="b">
        <v>0</v>
      </c>
      <c r="U3857" t="s">
        <v>8271</v>
      </c>
      <c r="V3857" t="str">
        <f t="shared" si="488"/>
        <v xml:space="preserve"> </v>
      </c>
      <c r="W3857" s="21">
        <f t="shared" si="489"/>
        <v>1</v>
      </c>
      <c r="X3857" s="21" t="str">
        <f t="shared" si="490"/>
        <v xml:space="preserve"> </v>
      </c>
    </row>
    <row r="3858" spans="1:24" ht="57.6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483"/>
        <v>42071.701423611114</v>
      </c>
      <c r="K3858">
        <v>1423245003</v>
      </c>
      <c r="L3858" s="10">
        <f t="shared" si="484"/>
        <v>42041.743090277778</v>
      </c>
      <c r="M3858" s="11">
        <f t="shared" si="485"/>
        <v>29.958333333335759</v>
      </c>
      <c r="N3858" t="b">
        <v>0</v>
      </c>
      <c r="O3858" s="9">
        <f t="shared" si="486"/>
        <v>2.0000000000000001E-4</v>
      </c>
      <c r="P3858" s="14">
        <f t="shared" si="487"/>
        <v>1</v>
      </c>
      <c r="Q3858" s="14" t="s">
        <v>8321</v>
      </c>
      <c r="R3858" s="14" t="s">
        <v>8322</v>
      </c>
      <c r="S3858">
        <v>1</v>
      </c>
      <c r="T3858" t="b">
        <v>0</v>
      </c>
      <c r="U3858" t="s">
        <v>8271</v>
      </c>
      <c r="V3858" t="str">
        <f t="shared" si="488"/>
        <v xml:space="preserve"> </v>
      </c>
      <c r="W3858" s="21">
        <f t="shared" si="489"/>
        <v>1</v>
      </c>
      <c r="X3858" s="21" t="str">
        <f t="shared" si="490"/>
        <v xml:space="preserve"> </v>
      </c>
    </row>
    <row r="3859" spans="1:24" ht="43.2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483"/>
        <v>41852.716666666667</v>
      </c>
      <c r="K3859">
        <v>1404927690</v>
      </c>
      <c r="L3859" s="10">
        <f t="shared" si="484"/>
        <v>41829.73715277778</v>
      </c>
      <c r="M3859" s="11">
        <f t="shared" si="485"/>
        <v>22.979513888887595</v>
      </c>
      <c r="N3859" t="b">
        <v>0</v>
      </c>
      <c r="O3859" s="9">
        <f t="shared" si="486"/>
        <v>5.1999999999999998E-2</v>
      </c>
      <c r="P3859" s="14">
        <f t="shared" si="487"/>
        <v>65</v>
      </c>
      <c r="Q3859" s="14" t="s">
        <v>8321</v>
      </c>
      <c r="R3859" s="14" t="s">
        <v>8322</v>
      </c>
      <c r="S3859">
        <v>4</v>
      </c>
      <c r="T3859" t="b">
        <v>0</v>
      </c>
      <c r="U3859" t="s">
        <v>8271</v>
      </c>
      <c r="V3859" t="str">
        <f t="shared" si="488"/>
        <v xml:space="preserve"> </v>
      </c>
      <c r="W3859" s="21">
        <f t="shared" si="489"/>
        <v>4</v>
      </c>
      <c r="X3859" s="21" t="str">
        <f t="shared" si="490"/>
        <v xml:space="preserve"> </v>
      </c>
    </row>
    <row r="3860" spans="1:24" ht="57.6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483"/>
        <v>42146.875</v>
      </c>
      <c r="K3860">
        <v>1430734844</v>
      </c>
      <c r="L3860" s="10">
        <f t="shared" si="484"/>
        <v>42128.431064814817</v>
      </c>
      <c r="M3860" s="11">
        <f t="shared" si="485"/>
        <v>18.443935185183364</v>
      </c>
      <c r="N3860" t="b">
        <v>0</v>
      </c>
      <c r="O3860" s="9">
        <f t="shared" si="486"/>
        <v>0.02</v>
      </c>
      <c r="P3860" s="14">
        <f t="shared" si="487"/>
        <v>10</v>
      </c>
      <c r="Q3860" s="14" t="s">
        <v>8321</v>
      </c>
      <c r="R3860" s="14" t="s">
        <v>8322</v>
      </c>
      <c r="S3860">
        <v>1</v>
      </c>
      <c r="T3860" t="b">
        <v>0</v>
      </c>
      <c r="U3860" t="s">
        <v>8271</v>
      </c>
      <c r="V3860" t="str">
        <f t="shared" si="488"/>
        <v xml:space="preserve"> </v>
      </c>
      <c r="W3860" s="21">
        <f t="shared" si="489"/>
        <v>1</v>
      </c>
      <c r="X3860" s="21" t="str">
        <f t="shared" si="490"/>
        <v xml:space="preserve"> </v>
      </c>
    </row>
    <row r="3861" spans="1:24" ht="43.2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483"/>
        <v>41815.875</v>
      </c>
      <c r="K3861">
        <v>1401485207</v>
      </c>
      <c r="L3861" s="10">
        <f t="shared" si="484"/>
        <v>41789.893599537041</v>
      </c>
      <c r="M3861" s="11">
        <f t="shared" si="485"/>
        <v>25.981400462958845</v>
      </c>
      <c r="N3861" t="b">
        <v>0</v>
      </c>
      <c r="O3861" s="9">
        <f t="shared" si="486"/>
        <v>4.0000000000000002E-4</v>
      </c>
      <c r="P3861" s="14">
        <f t="shared" si="487"/>
        <v>1</v>
      </c>
      <c r="Q3861" s="14" t="s">
        <v>8321</v>
      </c>
      <c r="R3861" s="14" t="s">
        <v>8322</v>
      </c>
      <c r="S3861">
        <v>1</v>
      </c>
      <c r="T3861" t="b">
        <v>0</v>
      </c>
      <c r="U3861" t="s">
        <v>8271</v>
      </c>
      <c r="V3861" t="str">
        <f t="shared" si="488"/>
        <v xml:space="preserve"> </v>
      </c>
      <c r="W3861" s="21">
        <f t="shared" si="489"/>
        <v>1</v>
      </c>
      <c r="X3861" s="21" t="str">
        <f t="shared" si="490"/>
        <v xml:space="preserve"> </v>
      </c>
    </row>
    <row r="3862" spans="1:24" ht="43.2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483"/>
        <v>41863.660995370366</v>
      </c>
      <c r="K3862">
        <v>1405266710</v>
      </c>
      <c r="L3862" s="10">
        <f t="shared" si="484"/>
        <v>41833.660995370366</v>
      </c>
      <c r="M3862" s="11">
        <f t="shared" si="485"/>
        <v>30</v>
      </c>
      <c r="N3862" t="b">
        <v>0</v>
      </c>
      <c r="O3862" s="9">
        <f t="shared" si="486"/>
        <v>0.17666666666666667</v>
      </c>
      <c r="P3862" s="14">
        <f t="shared" si="487"/>
        <v>81.538461538461533</v>
      </c>
      <c r="Q3862" s="14" t="s">
        <v>8321</v>
      </c>
      <c r="R3862" s="14" t="s">
        <v>8322</v>
      </c>
      <c r="S3862">
        <v>13</v>
      </c>
      <c r="T3862" t="b">
        <v>0</v>
      </c>
      <c r="U3862" t="s">
        <v>8271</v>
      </c>
      <c r="V3862" t="str">
        <f t="shared" si="488"/>
        <v xml:space="preserve"> </v>
      </c>
      <c r="W3862" s="21">
        <f t="shared" si="489"/>
        <v>13</v>
      </c>
      <c r="X3862" s="21" t="str">
        <f t="shared" si="490"/>
        <v xml:space="preserve"> </v>
      </c>
    </row>
    <row r="3863" spans="1:24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483"/>
        <v>41955.907638888893</v>
      </c>
      <c r="K3863">
        <v>1412258977</v>
      </c>
      <c r="L3863" s="10">
        <f t="shared" si="484"/>
        <v>41914.590011574073</v>
      </c>
      <c r="M3863" s="11">
        <f t="shared" si="485"/>
        <v>41.317627314820129</v>
      </c>
      <c r="N3863" t="b">
        <v>0</v>
      </c>
      <c r="O3863" s="9">
        <f t="shared" si="486"/>
        <v>0.05</v>
      </c>
      <c r="P3863" s="14">
        <f t="shared" si="487"/>
        <v>100</v>
      </c>
      <c r="Q3863" s="14" t="s">
        <v>8321</v>
      </c>
      <c r="R3863" s="14" t="s">
        <v>8322</v>
      </c>
      <c r="S3863">
        <v>1</v>
      </c>
      <c r="T3863" t="b">
        <v>0</v>
      </c>
      <c r="U3863" t="s">
        <v>8271</v>
      </c>
      <c r="V3863" t="str">
        <f t="shared" si="488"/>
        <v xml:space="preserve"> </v>
      </c>
      <c r="W3863" s="21">
        <f t="shared" si="489"/>
        <v>1</v>
      </c>
      <c r="X3863" s="21" t="str">
        <f t="shared" si="490"/>
        <v xml:space="preserve"> </v>
      </c>
    </row>
    <row r="3864" spans="1:24" ht="28.8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483"/>
        <v>42625.707638888889</v>
      </c>
      <c r="K3864">
        <v>1472451356</v>
      </c>
      <c r="L3864" s="10">
        <f t="shared" si="484"/>
        <v>42611.261064814811</v>
      </c>
      <c r="M3864" s="11">
        <f t="shared" si="485"/>
        <v>14.446574074077944</v>
      </c>
      <c r="N3864" t="b">
        <v>0</v>
      </c>
      <c r="O3864" s="9">
        <f t="shared" si="486"/>
        <v>1.3333333333333334E-4</v>
      </c>
      <c r="P3864" s="14">
        <f t="shared" si="487"/>
        <v>1</v>
      </c>
      <c r="Q3864" s="14" t="s">
        <v>8321</v>
      </c>
      <c r="R3864" s="14" t="s">
        <v>8322</v>
      </c>
      <c r="S3864">
        <v>1</v>
      </c>
      <c r="T3864" t="b">
        <v>0</v>
      </c>
      <c r="U3864" t="s">
        <v>8271</v>
      </c>
      <c r="V3864" t="str">
        <f t="shared" si="488"/>
        <v xml:space="preserve"> </v>
      </c>
      <c r="W3864" s="21">
        <f t="shared" si="489"/>
        <v>1</v>
      </c>
      <c r="X3864" s="21" t="str">
        <f t="shared" si="490"/>
        <v xml:space="preserve"> </v>
      </c>
    </row>
    <row r="3865" spans="1:24" ht="43.2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483"/>
        <v>42313.674826388888</v>
      </c>
      <c r="K3865">
        <v>1441552305</v>
      </c>
      <c r="L3865" s="10">
        <f t="shared" si="484"/>
        <v>42253.633159722223</v>
      </c>
      <c r="M3865" s="11">
        <f t="shared" si="485"/>
        <v>60.041666666664241</v>
      </c>
      <c r="N3865" t="b">
        <v>0</v>
      </c>
      <c r="O3865" s="9">
        <f t="shared" si="486"/>
        <v>0</v>
      </c>
      <c r="P3865" s="14">
        <f t="shared" si="487"/>
        <v>0</v>
      </c>
      <c r="Q3865" s="14" t="s">
        <v>8321</v>
      </c>
      <c r="R3865" s="14" t="s">
        <v>8322</v>
      </c>
      <c r="S3865">
        <v>0</v>
      </c>
      <c r="T3865" t="b">
        <v>0</v>
      </c>
      <c r="U3865" t="s">
        <v>8271</v>
      </c>
      <c r="V3865" t="str">
        <f t="shared" si="488"/>
        <v xml:space="preserve"> </v>
      </c>
      <c r="W3865" s="21">
        <f t="shared" si="489"/>
        <v>0</v>
      </c>
      <c r="X3865" s="21" t="str">
        <f t="shared" si="490"/>
        <v xml:space="preserve"> </v>
      </c>
    </row>
    <row r="3866" spans="1:24" ht="43.2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483"/>
        <v>42325.933495370366</v>
      </c>
      <c r="K3866">
        <v>1445203454</v>
      </c>
      <c r="L3866" s="10">
        <f t="shared" si="484"/>
        <v>42295.891828703709</v>
      </c>
      <c r="M3866" s="11">
        <f t="shared" si="485"/>
        <v>30.041666666656965</v>
      </c>
      <c r="N3866" t="b">
        <v>0</v>
      </c>
      <c r="O3866" s="9">
        <f t="shared" si="486"/>
        <v>1.2E-2</v>
      </c>
      <c r="P3866" s="14">
        <f t="shared" si="487"/>
        <v>20</v>
      </c>
      <c r="Q3866" s="14" t="s">
        <v>8321</v>
      </c>
      <c r="R3866" s="14" t="s">
        <v>8322</v>
      </c>
      <c r="S3866">
        <v>3</v>
      </c>
      <c r="T3866" t="b">
        <v>0</v>
      </c>
      <c r="U3866" t="s">
        <v>8271</v>
      </c>
      <c r="V3866" t="str">
        <f t="shared" si="488"/>
        <v xml:space="preserve"> </v>
      </c>
      <c r="W3866" s="21">
        <f t="shared" si="489"/>
        <v>3</v>
      </c>
      <c r="X3866" s="21" t="str">
        <f t="shared" si="490"/>
        <v xml:space="preserve"> </v>
      </c>
    </row>
    <row r="3867" spans="1:24" ht="43.2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483"/>
        <v>41881.229166666664</v>
      </c>
      <c r="K3867">
        <v>1405957098</v>
      </c>
      <c r="L3867" s="10">
        <f t="shared" si="484"/>
        <v>41841.651597222226</v>
      </c>
      <c r="M3867" s="11">
        <f t="shared" si="485"/>
        <v>39.577569444438268</v>
      </c>
      <c r="N3867" t="b">
        <v>0</v>
      </c>
      <c r="O3867" s="9">
        <f t="shared" si="486"/>
        <v>0.26937422295897223</v>
      </c>
      <c r="P3867" s="14">
        <f t="shared" si="487"/>
        <v>46.428571428571431</v>
      </c>
      <c r="Q3867" s="14" t="s">
        <v>8321</v>
      </c>
      <c r="R3867" s="14" t="s">
        <v>8322</v>
      </c>
      <c r="S3867">
        <v>14</v>
      </c>
      <c r="T3867" t="b">
        <v>0</v>
      </c>
      <c r="U3867" t="s">
        <v>8271</v>
      </c>
      <c r="V3867" t="str">
        <f t="shared" si="488"/>
        <v xml:space="preserve"> </v>
      </c>
      <c r="W3867" s="21">
        <f t="shared" si="489"/>
        <v>14</v>
      </c>
      <c r="X3867" s="21" t="str">
        <f t="shared" si="490"/>
        <v xml:space="preserve"> </v>
      </c>
    </row>
    <row r="3868" spans="1:24" ht="28.8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483"/>
        <v>42452.145138888889</v>
      </c>
      <c r="K3868">
        <v>1454453021</v>
      </c>
      <c r="L3868" s="10">
        <f t="shared" si="484"/>
        <v>42402.947002314817</v>
      </c>
      <c r="M3868" s="11">
        <f t="shared" si="485"/>
        <v>49.198136574072123</v>
      </c>
      <c r="N3868" t="b">
        <v>0</v>
      </c>
      <c r="O3868" s="9">
        <f t="shared" si="486"/>
        <v>5.4999999999999997E-3</v>
      </c>
      <c r="P3868" s="14">
        <f t="shared" si="487"/>
        <v>5.5</v>
      </c>
      <c r="Q3868" s="14" t="s">
        <v>8321</v>
      </c>
      <c r="R3868" s="14" t="s">
        <v>8322</v>
      </c>
      <c r="S3868">
        <v>2</v>
      </c>
      <c r="T3868" t="b">
        <v>0</v>
      </c>
      <c r="U3868" t="s">
        <v>8271</v>
      </c>
      <c r="V3868" t="str">
        <f t="shared" si="488"/>
        <v xml:space="preserve"> </v>
      </c>
      <c r="W3868" s="21">
        <f t="shared" si="489"/>
        <v>2</v>
      </c>
      <c r="X3868" s="21" t="str">
        <f t="shared" si="490"/>
        <v xml:space="preserve"> </v>
      </c>
    </row>
    <row r="3869" spans="1:24" ht="43.2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483"/>
        <v>42539.814108796301</v>
      </c>
      <c r="K3869">
        <v>1463686339</v>
      </c>
      <c r="L3869" s="10">
        <f t="shared" si="484"/>
        <v>42509.814108796301</v>
      </c>
      <c r="M3869" s="11">
        <f t="shared" si="485"/>
        <v>30</v>
      </c>
      <c r="N3869" t="b">
        <v>0</v>
      </c>
      <c r="O3869" s="9">
        <f t="shared" si="486"/>
        <v>0.1255</v>
      </c>
      <c r="P3869" s="14">
        <f t="shared" si="487"/>
        <v>50.2</v>
      </c>
      <c r="Q3869" s="14" t="s">
        <v>8321</v>
      </c>
      <c r="R3869" s="14" t="s">
        <v>8322</v>
      </c>
      <c r="S3869">
        <v>5</v>
      </c>
      <c r="T3869" t="b">
        <v>0</v>
      </c>
      <c r="U3869" t="s">
        <v>8271</v>
      </c>
      <c r="V3869" t="str">
        <f t="shared" si="488"/>
        <v xml:space="preserve"> </v>
      </c>
      <c r="W3869" s="21">
        <f t="shared" si="489"/>
        <v>5</v>
      </c>
      <c r="X3869" s="21" t="str">
        <f t="shared" si="490"/>
        <v xml:space="preserve"> </v>
      </c>
    </row>
    <row r="3870" spans="1:24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483"/>
        <v>41890.659780092588</v>
      </c>
      <c r="K3870">
        <v>1408031405</v>
      </c>
      <c r="L3870" s="10">
        <f t="shared" si="484"/>
        <v>41865.659780092588</v>
      </c>
      <c r="M3870" s="11">
        <f t="shared" si="485"/>
        <v>25</v>
      </c>
      <c r="N3870" t="b">
        <v>0</v>
      </c>
      <c r="O3870" s="9">
        <f t="shared" si="486"/>
        <v>2E-3</v>
      </c>
      <c r="P3870" s="14">
        <f t="shared" si="487"/>
        <v>10</v>
      </c>
      <c r="Q3870" s="14" t="s">
        <v>8321</v>
      </c>
      <c r="R3870" s="14" t="s">
        <v>8363</v>
      </c>
      <c r="S3870">
        <v>1</v>
      </c>
      <c r="T3870" t="b">
        <v>0</v>
      </c>
      <c r="U3870" t="s">
        <v>8305</v>
      </c>
      <c r="V3870" t="str">
        <f t="shared" si="488"/>
        <v xml:space="preserve"> </v>
      </c>
      <c r="W3870" s="21" t="str">
        <f t="shared" si="489"/>
        <v xml:space="preserve"> </v>
      </c>
      <c r="X3870" s="21">
        <f t="shared" si="490"/>
        <v>1</v>
      </c>
    </row>
    <row r="3871" spans="1:24" ht="28.8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483"/>
        <v>42077.132638888885</v>
      </c>
      <c r="K3871">
        <v>1423761792</v>
      </c>
      <c r="L3871" s="10">
        <f t="shared" si="484"/>
        <v>42047.724444444444</v>
      </c>
      <c r="M3871" s="11">
        <f t="shared" si="485"/>
        <v>29.408194444440596</v>
      </c>
      <c r="N3871" t="b">
        <v>0</v>
      </c>
      <c r="O3871" s="9">
        <f t="shared" si="486"/>
        <v>3.44748684310884E-2</v>
      </c>
      <c r="P3871" s="14">
        <f t="shared" si="487"/>
        <v>30.133333333333333</v>
      </c>
      <c r="Q3871" s="14" t="s">
        <v>8321</v>
      </c>
      <c r="R3871" s="14" t="s">
        <v>8363</v>
      </c>
      <c r="S3871">
        <v>15</v>
      </c>
      <c r="T3871" t="b">
        <v>0</v>
      </c>
      <c r="U3871" t="s">
        <v>8305</v>
      </c>
      <c r="V3871" t="str">
        <f t="shared" si="488"/>
        <v xml:space="preserve"> </v>
      </c>
      <c r="W3871" s="21" t="str">
        <f t="shared" si="489"/>
        <v xml:space="preserve"> </v>
      </c>
      <c r="X3871" s="21">
        <f t="shared" si="490"/>
        <v>15</v>
      </c>
    </row>
    <row r="3872" spans="1:24" ht="57.6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483"/>
        <v>41823.17219907407</v>
      </c>
      <c r="K3872">
        <v>1401768478</v>
      </c>
      <c r="L3872" s="10">
        <f t="shared" si="484"/>
        <v>41793.17219907407</v>
      </c>
      <c r="M3872" s="11">
        <f t="shared" si="485"/>
        <v>30</v>
      </c>
      <c r="N3872" t="b">
        <v>0</v>
      </c>
      <c r="O3872" s="9">
        <f t="shared" si="486"/>
        <v>0.15</v>
      </c>
      <c r="P3872" s="14">
        <f t="shared" si="487"/>
        <v>150</v>
      </c>
      <c r="Q3872" s="14" t="s">
        <v>8321</v>
      </c>
      <c r="R3872" s="14" t="s">
        <v>8363</v>
      </c>
      <c r="S3872">
        <v>10</v>
      </c>
      <c r="T3872" t="b">
        <v>0</v>
      </c>
      <c r="U3872" t="s">
        <v>8305</v>
      </c>
      <c r="V3872" t="str">
        <f t="shared" si="488"/>
        <v xml:space="preserve"> </v>
      </c>
      <c r="W3872" s="21" t="str">
        <f t="shared" si="489"/>
        <v xml:space="preserve"> </v>
      </c>
      <c r="X3872" s="21">
        <f t="shared" si="490"/>
        <v>10</v>
      </c>
    </row>
    <row r="3873" spans="1:24" ht="28.8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483"/>
        <v>42823.739004629635</v>
      </c>
      <c r="K3873">
        <v>1485629050</v>
      </c>
      <c r="L3873" s="10">
        <f t="shared" si="484"/>
        <v>42763.780671296292</v>
      </c>
      <c r="M3873" s="11">
        <f t="shared" si="485"/>
        <v>59.958333333343035</v>
      </c>
      <c r="N3873" t="b">
        <v>0</v>
      </c>
      <c r="O3873" s="9">
        <f t="shared" si="486"/>
        <v>2.6666666666666668E-2</v>
      </c>
      <c r="P3873" s="14">
        <f t="shared" si="487"/>
        <v>13.333333333333334</v>
      </c>
      <c r="Q3873" s="14" t="s">
        <v>8321</v>
      </c>
      <c r="R3873" s="14" t="s">
        <v>8363</v>
      </c>
      <c r="S3873">
        <v>3</v>
      </c>
      <c r="T3873" t="b">
        <v>0</v>
      </c>
      <c r="U3873" t="s">
        <v>8305</v>
      </c>
      <c r="V3873" t="str">
        <f t="shared" si="488"/>
        <v xml:space="preserve"> </v>
      </c>
      <c r="W3873" s="21" t="str">
        <f t="shared" si="489"/>
        <v xml:space="preserve"> </v>
      </c>
      <c r="X3873" s="21">
        <f t="shared" si="490"/>
        <v>3</v>
      </c>
    </row>
    <row r="3874" spans="1:24" ht="43.2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483"/>
        <v>42230.145787037036</v>
      </c>
      <c r="K3874">
        <v>1435202996</v>
      </c>
      <c r="L3874" s="10">
        <f t="shared" si="484"/>
        <v>42180.145787037036</v>
      </c>
      <c r="M3874" s="11">
        <f t="shared" si="485"/>
        <v>50</v>
      </c>
      <c r="N3874" t="b">
        <v>0</v>
      </c>
      <c r="O3874" s="9">
        <f t="shared" si="486"/>
        <v>0</v>
      </c>
      <c r="P3874" s="14">
        <f t="shared" si="487"/>
        <v>0</v>
      </c>
      <c r="Q3874" s="14" t="s">
        <v>8321</v>
      </c>
      <c r="R3874" s="14" t="s">
        <v>8363</v>
      </c>
      <c r="S3874">
        <v>0</v>
      </c>
      <c r="T3874" t="b">
        <v>0</v>
      </c>
      <c r="U3874" t="s">
        <v>8305</v>
      </c>
      <c r="V3874" t="str">
        <f t="shared" si="488"/>
        <v xml:space="preserve"> </v>
      </c>
      <c r="W3874" s="21" t="str">
        <f t="shared" si="489"/>
        <v xml:space="preserve"> </v>
      </c>
      <c r="X3874" s="21">
        <f t="shared" si="490"/>
        <v>0</v>
      </c>
    </row>
    <row r="3875" spans="1:24" ht="43.2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483"/>
        <v>42285.696006944447</v>
      </c>
      <c r="K3875">
        <v>1441730535</v>
      </c>
      <c r="L3875" s="10">
        <f t="shared" si="484"/>
        <v>42255.696006944447</v>
      </c>
      <c r="M3875" s="11">
        <f t="shared" si="485"/>
        <v>30</v>
      </c>
      <c r="N3875" t="b">
        <v>0</v>
      </c>
      <c r="O3875" s="9">
        <f t="shared" si="486"/>
        <v>0</v>
      </c>
      <c r="P3875" s="14">
        <f t="shared" si="487"/>
        <v>0</v>
      </c>
      <c r="Q3875" s="14" t="s">
        <v>8321</v>
      </c>
      <c r="R3875" s="14" t="s">
        <v>8363</v>
      </c>
      <c r="S3875">
        <v>0</v>
      </c>
      <c r="T3875" t="b">
        <v>0</v>
      </c>
      <c r="U3875" t="s">
        <v>8305</v>
      </c>
      <c r="V3875" t="str">
        <f t="shared" si="488"/>
        <v xml:space="preserve"> </v>
      </c>
      <c r="W3875" s="21" t="str">
        <f t="shared" si="489"/>
        <v xml:space="preserve"> </v>
      </c>
      <c r="X3875" s="21">
        <f t="shared" si="490"/>
        <v>0</v>
      </c>
    </row>
    <row r="3876" spans="1:24" ht="57.6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483"/>
        <v>42028.041666666672</v>
      </c>
      <c r="K3876">
        <v>1420244622</v>
      </c>
      <c r="L3876" s="10">
        <f t="shared" si="484"/>
        <v>42007.016458333332</v>
      </c>
      <c r="M3876" s="11">
        <f t="shared" si="485"/>
        <v>21.025208333339833</v>
      </c>
      <c r="N3876" t="b">
        <v>0</v>
      </c>
      <c r="O3876" s="9">
        <f t="shared" si="486"/>
        <v>0</v>
      </c>
      <c r="P3876" s="14">
        <f t="shared" si="487"/>
        <v>0</v>
      </c>
      <c r="Q3876" s="14" t="s">
        <v>8321</v>
      </c>
      <c r="R3876" s="14" t="s">
        <v>8363</v>
      </c>
      <c r="S3876">
        <v>0</v>
      </c>
      <c r="T3876" t="b">
        <v>0</v>
      </c>
      <c r="U3876" t="s">
        <v>8305</v>
      </c>
      <c r="V3876" t="str">
        <f t="shared" si="488"/>
        <v xml:space="preserve"> </v>
      </c>
      <c r="W3876" s="21" t="str">
        <f t="shared" si="489"/>
        <v xml:space="preserve"> </v>
      </c>
      <c r="X3876" s="21">
        <f t="shared" si="490"/>
        <v>0</v>
      </c>
    </row>
    <row r="3877" spans="1:24" ht="43.2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483"/>
        <v>42616.416666666672</v>
      </c>
      <c r="K3877">
        <v>1472804365</v>
      </c>
      <c r="L3877" s="10">
        <f t="shared" si="484"/>
        <v>42615.346817129626</v>
      </c>
      <c r="M3877" s="11">
        <f t="shared" si="485"/>
        <v>1.0698495370452292</v>
      </c>
      <c r="N3877" t="b">
        <v>0</v>
      </c>
      <c r="O3877" s="9">
        <f t="shared" si="486"/>
        <v>0</v>
      </c>
      <c r="P3877" s="14">
        <f t="shared" si="487"/>
        <v>0</v>
      </c>
      <c r="Q3877" s="14" t="s">
        <v>8321</v>
      </c>
      <c r="R3877" s="14" t="s">
        <v>8363</v>
      </c>
      <c r="S3877">
        <v>0</v>
      </c>
      <c r="T3877" t="b">
        <v>0</v>
      </c>
      <c r="U3877" t="s">
        <v>8305</v>
      </c>
      <c r="V3877" t="str">
        <f t="shared" si="488"/>
        <v xml:space="preserve"> </v>
      </c>
      <c r="W3877" s="21" t="str">
        <f t="shared" si="489"/>
        <v xml:space="preserve"> </v>
      </c>
      <c r="X3877" s="21">
        <f t="shared" si="490"/>
        <v>0</v>
      </c>
    </row>
    <row r="3878" spans="1:24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483"/>
        <v>42402.624166666668</v>
      </c>
      <c r="K3878">
        <v>1451833128</v>
      </c>
      <c r="L3878" s="10">
        <f t="shared" si="484"/>
        <v>42372.624166666668</v>
      </c>
      <c r="M3878" s="11">
        <f t="shared" si="485"/>
        <v>30</v>
      </c>
      <c r="N3878" t="b">
        <v>0</v>
      </c>
      <c r="O3878" s="9">
        <f t="shared" si="486"/>
        <v>0.52794871794871789</v>
      </c>
      <c r="P3878" s="14">
        <f t="shared" si="487"/>
        <v>44.760869565217391</v>
      </c>
      <c r="Q3878" s="14" t="s">
        <v>8321</v>
      </c>
      <c r="R3878" s="14" t="s">
        <v>8363</v>
      </c>
      <c r="S3878">
        <v>46</v>
      </c>
      <c r="T3878" t="b">
        <v>0</v>
      </c>
      <c r="U3878" t="s">
        <v>8305</v>
      </c>
      <c r="V3878" t="str">
        <f t="shared" si="488"/>
        <v xml:space="preserve"> </v>
      </c>
      <c r="W3878" s="21" t="str">
        <f t="shared" si="489"/>
        <v xml:space="preserve"> </v>
      </c>
      <c r="X3878" s="21">
        <f t="shared" si="490"/>
        <v>46</v>
      </c>
    </row>
    <row r="3879" spans="1:24" ht="43.2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483"/>
        <v>42712.67768518519</v>
      </c>
      <c r="K3879">
        <v>1478621752</v>
      </c>
      <c r="L3879" s="10">
        <f t="shared" si="484"/>
        <v>42682.67768518519</v>
      </c>
      <c r="M3879" s="11">
        <f t="shared" si="485"/>
        <v>30</v>
      </c>
      <c r="N3879" t="b">
        <v>0</v>
      </c>
      <c r="O3879" s="9">
        <f t="shared" si="486"/>
        <v>4.9639999999999997E-2</v>
      </c>
      <c r="P3879" s="14">
        <f t="shared" si="487"/>
        <v>88.642857142857139</v>
      </c>
      <c r="Q3879" s="14" t="s">
        <v>8321</v>
      </c>
      <c r="R3879" s="14" t="s">
        <v>8363</v>
      </c>
      <c r="S3879">
        <v>14</v>
      </c>
      <c r="T3879" t="b">
        <v>0</v>
      </c>
      <c r="U3879" t="s">
        <v>8305</v>
      </c>
      <c r="V3879" t="str">
        <f t="shared" si="488"/>
        <v xml:space="preserve"> </v>
      </c>
      <c r="W3879" s="21" t="str">
        <f t="shared" si="489"/>
        <v xml:space="preserve"> </v>
      </c>
      <c r="X3879" s="21">
        <f t="shared" si="490"/>
        <v>14</v>
      </c>
    </row>
    <row r="3880" spans="1:24" ht="43.2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483"/>
        <v>42185.165972222225</v>
      </c>
      <c r="K3880">
        <v>1433014746</v>
      </c>
      <c r="L3880" s="10">
        <f t="shared" si="484"/>
        <v>42154.818819444445</v>
      </c>
      <c r="M3880" s="11">
        <f t="shared" si="485"/>
        <v>30.347152777780138</v>
      </c>
      <c r="N3880" t="b">
        <v>0</v>
      </c>
      <c r="O3880" s="9">
        <f t="shared" si="486"/>
        <v>5.5555555555555556E-4</v>
      </c>
      <c r="P3880" s="14">
        <f t="shared" si="487"/>
        <v>10</v>
      </c>
      <c r="Q3880" s="14" t="s">
        <v>8321</v>
      </c>
      <c r="R3880" s="14" t="s">
        <v>8363</v>
      </c>
      <c r="S3880">
        <v>1</v>
      </c>
      <c r="T3880" t="b">
        <v>0</v>
      </c>
      <c r="U3880" t="s">
        <v>8305</v>
      </c>
      <c r="V3880" t="str">
        <f t="shared" si="488"/>
        <v xml:space="preserve"> </v>
      </c>
      <c r="W3880" s="21" t="str">
        <f t="shared" si="489"/>
        <v xml:space="preserve"> </v>
      </c>
      <c r="X3880" s="21">
        <f t="shared" si="490"/>
        <v>1</v>
      </c>
    </row>
    <row r="3881" spans="1:24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483"/>
        <v>42029.861064814817</v>
      </c>
      <c r="K3881">
        <v>1419626396</v>
      </c>
      <c r="L3881" s="10">
        <f t="shared" si="484"/>
        <v>41999.861064814817</v>
      </c>
      <c r="M3881" s="11">
        <f t="shared" si="485"/>
        <v>30</v>
      </c>
      <c r="N3881" t="b">
        <v>0</v>
      </c>
      <c r="O3881" s="9">
        <f t="shared" si="486"/>
        <v>0</v>
      </c>
      <c r="P3881" s="14">
        <f t="shared" si="487"/>
        <v>0</v>
      </c>
      <c r="Q3881" s="14" t="s">
        <v>8321</v>
      </c>
      <c r="R3881" s="14" t="s">
        <v>8363</v>
      </c>
      <c r="S3881">
        <v>0</v>
      </c>
      <c r="T3881" t="b">
        <v>0</v>
      </c>
      <c r="U3881" t="s">
        <v>8305</v>
      </c>
      <c r="V3881" t="str">
        <f t="shared" si="488"/>
        <v xml:space="preserve"> </v>
      </c>
      <c r="W3881" s="21" t="str">
        <f t="shared" si="489"/>
        <v xml:space="preserve"> </v>
      </c>
      <c r="X3881" s="21">
        <f t="shared" si="490"/>
        <v>0</v>
      </c>
    </row>
    <row r="3882" spans="1:24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483"/>
        <v>41850.958333333336</v>
      </c>
      <c r="K3882">
        <v>1403724820</v>
      </c>
      <c r="L3882" s="10">
        <f t="shared" si="484"/>
        <v>41815.815046296295</v>
      </c>
      <c r="M3882" s="11">
        <f t="shared" si="485"/>
        <v>35.143287037040864</v>
      </c>
      <c r="N3882" t="b">
        <v>0</v>
      </c>
      <c r="O3882" s="9">
        <f t="shared" si="486"/>
        <v>0.13066666666666665</v>
      </c>
      <c r="P3882" s="14">
        <f t="shared" si="487"/>
        <v>57.647058823529413</v>
      </c>
      <c r="Q3882" s="14" t="s">
        <v>8321</v>
      </c>
      <c r="R3882" s="14" t="s">
        <v>8363</v>
      </c>
      <c r="S3882">
        <v>17</v>
      </c>
      <c r="T3882" t="b">
        <v>0</v>
      </c>
      <c r="U3882" t="s">
        <v>8305</v>
      </c>
      <c r="V3882" t="str">
        <f t="shared" si="488"/>
        <v xml:space="preserve"> </v>
      </c>
      <c r="W3882" s="21" t="str">
        <f t="shared" si="489"/>
        <v xml:space="preserve"> </v>
      </c>
      <c r="X3882" s="21">
        <f t="shared" si="490"/>
        <v>17</v>
      </c>
    </row>
    <row r="3883" spans="1:24" ht="28.8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483"/>
        <v>42786.018506944441</v>
      </c>
      <c r="K3883">
        <v>1484958399</v>
      </c>
      <c r="L3883" s="10">
        <f t="shared" si="484"/>
        <v>42756.018506944441</v>
      </c>
      <c r="M3883" s="11">
        <f t="shared" si="485"/>
        <v>30</v>
      </c>
      <c r="N3883" t="b">
        <v>0</v>
      </c>
      <c r="O3883" s="9">
        <f t="shared" si="486"/>
        <v>0.05</v>
      </c>
      <c r="P3883" s="14">
        <f t="shared" si="487"/>
        <v>25</v>
      </c>
      <c r="Q3883" s="14" t="s">
        <v>8321</v>
      </c>
      <c r="R3883" s="14" t="s">
        <v>8363</v>
      </c>
      <c r="S3883">
        <v>1</v>
      </c>
      <c r="T3883" t="b">
        <v>0</v>
      </c>
      <c r="U3883" t="s">
        <v>8305</v>
      </c>
      <c r="V3883" t="str">
        <f t="shared" si="488"/>
        <v xml:space="preserve"> </v>
      </c>
      <c r="W3883" s="21" t="str">
        <f t="shared" si="489"/>
        <v xml:space="preserve"> </v>
      </c>
      <c r="X3883" s="21">
        <f t="shared" si="490"/>
        <v>1</v>
      </c>
    </row>
    <row r="3884" spans="1:24" ht="43.2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483"/>
        <v>42400.960416666669</v>
      </c>
      <c r="K3884">
        <v>1451950570</v>
      </c>
      <c r="L3884" s="10">
        <f t="shared" si="484"/>
        <v>42373.983449074076</v>
      </c>
      <c r="M3884" s="11">
        <f t="shared" si="485"/>
        <v>26.9769675925927</v>
      </c>
      <c r="N3884" t="b">
        <v>0</v>
      </c>
      <c r="O3884" s="9">
        <f t="shared" si="486"/>
        <v>0</v>
      </c>
      <c r="P3884" s="14">
        <f t="shared" si="487"/>
        <v>0</v>
      </c>
      <c r="Q3884" s="14" t="s">
        <v>8321</v>
      </c>
      <c r="R3884" s="14" t="s">
        <v>8363</v>
      </c>
      <c r="S3884">
        <v>0</v>
      </c>
      <c r="T3884" t="b">
        <v>0</v>
      </c>
      <c r="U3884" t="s">
        <v>8305</v>
      </c>
      <c r="V3884" t="str">
        <f t="shared" si="488"/>
        <v xml:space="preserve"> </v>
      </c>
      <c r="W3884" s="21" t="str">
        <f t="shared" si="489"/>
        <v xml:space="preserve"> </v>
      </c>
      <c r="X3884" s="21">
        <f t="shared" si="490"/>
        <v>0</v>
      </c>
    </row>
    <row r="3885" spans="1:24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483"/>
        <v>41884.602650462963</v>
      </c>
      <c r="K3885">
        <v>1407076069</v>
      </c>
      <c r="L3885" s="10">
        <f t="shared" si="484"/>
        <v>41854.602650462963</v>
      </c>
      <c r="M3885" s="11">
        <f t="shared" si="485"/>
        <v>30</v>
      </c>
      <c r="N3885" t="b">
        <v>0</v>
      </c>
      <c r="O3885" s="9">
        <f t="shared" si="486"/>
        <v>0</v>
      </c>
      <c r="P3885" s="14">
        <f t="shared" si="487"/>
        <v>0</v>
      </c>
      <c r="Q3885" s="14" t="s">
        <v>8321</v>
      </c>
      <c r="R3885" s="14" t="s">
        <v>8363</v>
      </c>
      <c r="S3885">
        <v>0</v>
      </c>
      <c r="T3885" t="b">
        <v>0</v>
      </c>
      <c r="U3885" t="s">
        <v>8305</v>
      </c>
      <c r="V3885" t="str">
        <f t="shared" si="488"/>
        <v xml:space="preserve"> </v>
      </c>
      <c r="W3885" s="21" t="str">
        <f t="shared" si="489"/>
        <v xml:space="preserve"> </v>
      </c>
      <c r="X3885" s="21">
        <f t="shared" si="490"/>
        <v>0</v>
      </c>
    </row>
    <row r="3886" spans="1:24" ht="43.2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483"/>
        <v>42090.749907407408</v>
      </c>
      <c r="K3886">
        <v>1425322792</v>
      </c>
      <c r="L3886" s="10">
        <f t="shared" si="484"/>
        <v>42065.791574074072</v>
      </c>
      <c r="M3886" s="11">
        <f t="shared" si="485"/>
        <v>24.958333333335759</v>
      </c>
      <c r="N3886" t="b">
        <v>0</v>
      </c>
      <c r="O3886" s="9">
        <f t="shared" si="486"/>
        <v>0</v>
      </c>
      <c r="P3886" s="14">
        <f t="shared" si="487"/>
        <v>0</v>
      </c>
      <c r="Q3886" s="14" t="s">
        <v>8321</v>
      </c>
      <c r="R3886" s="14" t="s">
        <v>8363</v>
      </c>
      <c r="S3886">
        <v>0</v>
      </c>
      <c r="T3886" t="b">
        <v>0</v>
      </c>
      <c r="U3886" t="s">
        <v>8305</v>
      </c>
      <c r="V3886" t="str">
        <f t="shared" si="488"/>
        <v xml:space="preserve"> </v>
      </c>
      <c r="W3886" s="21" t="str">
        <f t="shared" si="489"/>
        <v xml:space="preserve"> </v>
      </c>
      <c r="X3886" s="21">
        <f t="shared" si="490"/>
        <v>0</v>
      </c>
    </row>
    <row r="3887" spans="1:24" ht="43.2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483"/>
        <v>42499.951284722221</v>
      </c>
      <c r="K3887">
        <v>1460242191</v>
      </c>
      <c r="L3887" s="10">
        <f t="shared" si="484"/>
        <v>42469.951284722221</v>
      </c>
      <c r="M3887" s="11">
        <f t="shared" si="485"/>
        <v>30</v>
      </c>
      <c r="N3887" t="b">
        <v>0</v>
      </c>
      <c r="O3887" s="9">
        <f t="shared" si="486"/>
        <v>0</v>
      </c>
      <c r="P3887" s="14">
        <f t="shared" si="487"/>
        <v>0</v>
      </c>
      <c r="Q3887" s="14" t="s">
        <v>8321</v>
      </c>
      <c r="R3887" s="14" t="s">
        <v>8363</v>
      </c>
      <c r="S3887">
        <v>0</v>
      </c>
      <c r="T3887" t="b">
        <v>0</v>
      </c>
      <c r="U3887" t="s">
        <v>8305</v>
      </c>
      <c r="V3887" t="str">
        <f t="shared" si="488"/>
        <v xml:space="preserve"> </v>
      </c>
      <c r="W3887" s="21" t="str">
        <f t="shared" si="489"/>
        <v xml:space="preserve"> </v>
      </c>
      <c r="X3887" s="21">
        <f t="shared" si="490"/>
        <v>0</v>
      </c>
    </row>
    <row r="3888" spans="1:24" x14ac:dyDescent="0.3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483"/>
        <v>41984.228032407409</v>
      </c>
      <c r="K3888">
        <v>1415683702</v>
      </c>
      <c r="L3888" s="10">
        <f t="shared" si="484"/>
        <v>41954.228032407409</v>
      </c>
      <c r="M3888" s="11">
        <f t="shared" si="485"/>
        <v>30</v>
      </c>
      <c r="N3888" t="b">
        <v>0</v>
      </c>
      <c r="O3888" s="9">
        <f t="shared" si="486"/>
        <v>0</v>
      </c>
      <c r="P3888" s="14">
        <f t="shared" si="487"/>
        <v>0</v>
      </c>
      <c r="Q3888" s="14" t="s">
        <v>8321</v>
      </c>
      <c r="R3888" s="14" t="s">
        <v>8363</v>
      </c>
      <c r="S3888">
        <v>0</v>
      </c>
      <c r="T3888" t="b">
        <v>0</v>
      </c>
      <c r="U3888" t="s">
        <v>8305</v>
      </c>
      <c r="V3888" t="str">
        <f t="shared" si="488"/>
        <v xml:space="preserve"> </v>
      </c>
      <c r="W3888" s="21" t="str">
        <f t="shared" si="489"/>
        <v xml:space="preserve"> </v>
      </c>
      <c r="X3888" s="21">
        <f t="shared" si="490"/>
        <v>0</v>
      </c>
    </row>
    <row r="3889" spans="1:24" ht="43.2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483"/>
        <v>42125.916666666672</v>
      </c>
      <c r="K3889">
        <v>1426538129</v>
      </c>
      <c r="L3889" s="10">
        <f t="shared" si="484"/>
        <v>42079.857974537037</v>
      </c>
      <c r="M3889" s="11">
        <f t="shared" si="485"/>
        <v>46.058692129634437</v>
      </c>
      <c r="N3889" t="b">
        <v>0</v>
      </c>
      <c r="O3889" s="9">
        <f t="shared" si="486"/>
        <v>1.7500000000000002E-2</v>
      </c>
      <c r="P3889" s="14">
        <f t="shared" si="487"/>
        <v>17.5</v>
      </c>
      <c r="Q3889" s="14" t="s">
        <v>8321</v>
      </c>
      <c r="R3889" s="14" t="s">
        <v>8363</v>
      </c>
      <c r="S3889">
        <v>2</v>
      </c>
      <c r="T3889" t="b">
        <v>0</v>
      </c>
      <c r="U3889" t="s">
        <v>8305</v>
      </c>
      <c r="V3889" t="str">
        <f t="shared" si="488"/>
        <v xml:space="preserve"> </v>
      </c>
      <c r="W3889" s="21" t="str">
        <f t="shared" si="489"/>
        <v xml:space="preserve"> </v>
      </c>
      <c r="X3889" s="21">
        <f t="shared" si="490"/>
        <v>2</v>
      </c>
    </row>
    <row r="3890" spans="1:24" ht="43.2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483"/>
        <v>42792.545810185184</v>
      </c>
      <c r="K3890">
        <v>1485522358</v>
      </c>
      <c r="L3890" s="10">
        <f t="shared" si="484"/>
        <v>42762.545810185184</v>
      </c>
      <c r="M3890" s="11">
        <f t="shared" si="485"/>
        <v>30</v>
      </c>
      <c r="N3890" t="b">
        <v>0</v>
      </c>
      <c r="O3890" s="9">
        <f t="shared" si="486"/>
        <v>0.27100000000000002</v>
      </c>
      <c r="P3890" s="14">
        <f t="shared" si="487"/>
        <v>38.714285714285715</v>
      </c>
      <c r="Q3890" s="14" t="s">
        <v>8321</v>
      </c>
      <c r="R3890" s="14" t="s">
        <v>8322</v>
      </c>
      <c r="S3890">
        <v>14</v>
      </c>
      <c r="T3890" t="b">
        <v>0</v>
      </c>
      <c r="U3890" t="s">
        <v>8271</v>
      </c>
      <c r="V3890" t="str">
        <f t="shared" si="488"/>
        <v xml:space="preserve"> </v>
      </c>
      <c r="W3890" s="21">
        <f t="shared" si="489"/>
        <v>14</v>
      </c>
      <c r="X3890" s="21" t="str">
        <f t="shared" si="490"/>
        <v xml:space="preserve"> </v>
      </c>
    </row>
    <row r="3891" spans="1:24" ht="43.2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483"/>
        <v>42008.976388888885</v>
      </c>
      <c r="K3891">
        <v>1417651630</v>
      </c>
      <c r="L3891" s="10">
        <f t="shared" si="484"/>
        <v>41977.004976851851</v>
      </c>
      <c r="M3891" s="11">
        <f t="shared" si="485"/>
        <v>31.971412037033588</v>
      </c>
      <c r="N3891" t="b">
        <v>0</v>
      </c>
      <c r="O3891" s="9">
        <f t="shared" si="486"/>
        <v>1.4749999999999999E-2</v>
      </c>
      <c r="P3891" s="14">
        <f t="shared" si="487"/>
        <v>13.111111111111111</v>
      </c>
      <c r="Q3891" s="14" t="s">
        <v>8321</v>
      </c>
      <c r="R3891" s="14" t="s">
        <v>8322</v>
      </c>
      <c r="S3891">
        <v>9</v>
      </c>
      <c r="T3891" t="b">
        <v>0</v>
      </c>
      <c r="U3891" t="s">
        <v>8271</v>
      </c>
      <c r="V3891" t="str">
        <f t="shared" si="488"/>
        <v xml:space="preserve"> </v>
      </c>
      <c r="W3891" s="21">
        <f t="shared" si="489"/>
        <v>9</v>
      </c>
      <c r="X3891" s="21" t="str">
        <f t="shared" si="490"/>
        <v xml:space="preserve"> </v>
      </c>
    </row>
    <row r="3892" spans="1:24" ht="43.2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483"/>
        <v>42231.758611111116</v>
      </c>
      <c r="K3892">
        <v>1434478344</v>
      </c>
      <c r="L3892" s="10">
        <f t="shared" si="484"/>
        <v>42171.758611111116</v>
      </c>
      <c r="M3892" s="11">
        <f t="shared" si="485"/>
        <v>60</v>
      </c>
      <c r="N3892" t="b">
        <v>0</v>
      </c>
      <c r="O3892" s="9">
        <f t="shared" si="486"/>
        <v>0.16826666666666668</v>
      </c>
      <c r="P3892" s="14">
        <f t="shared" si="487"/>
        <v>315.5</v>
      </c>
      <c r="Q3892" s="14" t="s">
        <v>8321</v>
      </c>
      <c r="R3892" s="14" t="s">
        <v>8322</v>
      </c>
      <c r="S3892">
        <v>8</v>
      </c>
      <c r="T3892" t="b">
        <v>0</v>
      </c>
      <c r="U3892" t="s">
        <v>8271</v>
      </c>
      <c r="V3892" t="str">
        <f t="shared" si="488"/>
        <v xml:space="preserve"> </v>
      </c>
      <c r="W3892" s="21">
        <f t="shared" si="489"/>
        <v>8</v>
      </c>
      <c r="X3892" s="21" t="str">
        <f t="shared" si="490"/>
        <v xml:space="preserve"> </v>
      </c>
    </row>
    <row r="3893" spans="1:24" ht="28.8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483"/>
        <v>42086.207638888889</v>
      </c>
      <c r="K3893">
        <v>1424488244</v>
      </c>
      <c r="L3893" s="10">
        <f t="shared" si="484"/>
        <v>42056.1324537037</v>
      </c>
      <c r="M3893" s="11">
        <f t="shared" si="485"/>
        <v>30.075185185189184</v>
      </c>
      <c r="N3893" t="b">
        <v>0</v>
      </c>
      <c r="O3893" s="9">
        <f t="shared" si="486"/>
        <v>0.32500000000000001</v>
      </c>
      <c r="P3893" s="14">
        <f t="shared" si="487"/>
        <v>37.142857142857146</v>
      </c>
      <c r="Q3893" s="14" t="s">
        <v>8321</v>
      </c>
      <c r="R3893" s="14" t="s">
        <v>8322</v>
      </c>
      <c r="S3893">
        <v>7</v>
      </c>
      <c r="T3893" t="b">
        <v>0</v>
      </c>
      <c r="U3893" t="s">
        <v>8271</v>
      </c>
      <c r="V3893" t="str">
        <f t="shared" si="488"/>
        <v xml:space="preserve"> </v>
      </c>
      <c r="W3893" s="21">
        <f t="shared" si="489"/>
        <v>7</v>
      </c>
      <c r="X3893" s="21" t="str">
        <f t="shared" si="490"/>
        <v xml:space="preserve"> </v>
      </c>
    </row>
    <row r="3894" spans="1:24" ht="57.6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483"/>
        <v>41875.291666666664</v>
      </c>
      <c r="K3894">
        <v>1408203557</v>
      </c>
      <c r="L3894" s="10">
        <f t="shared" si="484"/>
        <v>41867.652280092596</v>
      </c>
      <c r="M3894" s="11">
        <f t="shared" si="485"/>
        <v>7.6393865740683395</v>
      </c>
      <c r="N3894" t="b">
        <v>0</v>
      </c>
      <c r="O3894" s="9">
        <f t="shared" si="486"/>
        <v>0</v>
      </c>
      <c r="P3894" s="14">
        <f t="shared" si="487"/>
        <v>0</v>
      </c>
      <c r="Q3894" s="14" t="s">
        <v>8321</v>
      </c>
      <c r="R3894" s="14" t="s">
        <v>8322</v>
      </c>
      <c r="S3894">
        <v>0</v>
      </c>
      <c r="T3894" t="b">
        <v>0</v>
      </c>
      <c r="U3894" t="s">
        <v>8271</v>
      </c>
      <c r="V3894" t="str">
        <f t="shared" si="488"/>
        <v xml:space="preserve"> </v>
      </c>
      <c r="W3894" s="21">
        <f t="shared" si="489"/>
        <v>0</v>
      </c>
      <c r="X3894" s="21" t="str">
        <f t="shared" si="490"/>
        <v xml:space="preserve"> </v>
      </c>
    </row>
    <row r="3895" spans="1:24" ht="57.6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483"/>
        <v>41821.25</v>
      </c>
      <c r="K3895">
        <v>1400600840</v>
      </c>
      <c r="L3895" s="10">
        <f t="shared" si="484"/>
        <v>41779.657870370371</v>
      </c>
      <c r="M3895" s="11">
        <f t="shared" si="485"/>
        <v>41.592129629629198</v>
      </c>
      <c r="N3895" t="b">
        <v>0</v>
      </c>
      <c r="O3895" s="9">
        <f t="shared" si="486"/>
        <v>0.2155</v>
      </c>
      <c r="P3895" s="14">
        <f t="shared" si="487"/>
        <v>128.27380952380952</v>
      </c>
      <c r="Q3895" s="14" t="s">
        <v>8321</v>
      </c>
      <c r="R3895" s="14" t="s">
        <v>8322</v>
      </c>
      <c r="S3895">
        <v>84</v>
      </c>
      <c r="T3895" t="b">
        <v>0</v>
      </c>
      <c r="U3895" t="s">
        <v>8271</v>
      </c>
      <c r="V3895" t="str">
        <f t="shared" si="488"/>
        <v xml:space="preserve"> </v>
      </c>
      <c r="W3895" s="21">
        <f t="shared" si="489"/>
        <v>84</v>
      </c>
      <c r="X3895" s="21" t="str">
        <f t="shared" si="490"/>
        <v xml:space="preserve"> </v>
      </c>
    </row>
    <row r="3896" spans="1:24" ht="43.2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483"/>
        <v>42710.207638888889</v>
      </c>
      <c r="K3896">
        <v>1478386812</v>
      </c>
      <c r="L3896" s="10">
        <f t="shared" si="484"/>
        <v>42679.958472222221</v>
      </c>
      <c r="M3896" s="11">
        <f t="shared" si="485"/>
        <v>30.249166666668316</v>
      </c>
      <c r="N3896" t="b">
        <v>0</v>
      </c>
      <c r="O3896" s="9">
        <f t="shared" si="486"/>
        <v>3.4666666666666665E-2</v>
      </c>
      <c r="P3896" s="14">
        <f t="shared" si="487"/>
        <v>47.272727272727273</v>
      </c>
      <c r="Q3896" s="14" t="s">
        <v>8321</v>
      </c>
      <c r="R3896" s="14" t="s">
        <v>8322</v>
      </c>
      <c r="S3896">
        <v>11</v>
      </c>
      <c r="T3896" t="b">
        <v>0</v>
      </c>
      <c r="U3896" t="s">
        <v>8271</v>
      </c>
      <c r="V3896" t="str">
        <f t="shared" si="488"/>
        <v xml:space="preserve"> </v>
      </c>
      <c r="W3896" s="21">
        <f t="shared" si="489"/>
        <v>11</v>
      </c>
      <c r="X3896" s="21" t="str">
        <f t="shared" si="490"/>
        <v xml:space="preserve"> </v>
      </c>
    </row>
    <row r="3897" spans="1:24" ht="43.2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483"/>
        <v>42063.250208333338</v>
      </c>
      <c r="K3897">
        <v>1422424818</v>
      </c>
      <c r="L3897" s="10">
        <f t="shared" si="484"/>
        <v>42032.250208333338</v>
      </c>
      <c r="M3897" s="11">
        <f t="shared" si="485"/>
        <v>31</v>
      </c>
      <c r="N3897" t="b">
        <v>0</v>
      </c>
      <c r="O3897" s="9">
        <f t="shared" si="486"/>
        <v>0.05</v>
      </c>
      <c r="P3897" s="14">
        <f t="shared" si="487"/>
        <v>50</v>
      </c>
      <c r="Q3897" s="14" t="s">
        <v>8321</v>
      </c>
      <c r="R3897" s="14" t="s">
        <v>8322</v>
      </c>
      <c r="S3897">
        <v>1</v>
      </c>
      <c r="T3897" t="b">
        <v>0</v>
      </c>
      <c r="U3897" t="s">
        <v>8271</v>
      </c>
      <c r="V3897" t="str">
        <f t="shared" si="488"/>
        <v xml:space="preserve"> </v>
      </c>
      <c r="W3897" s="21">
        <f t="shared" si="489"/>
        <v>1</v>
      </c>
      <c r="X3897" s="21" t="str">
        <f t="shared" si="490"/>
        <v xml:space="preserve"> </v>
      </c>
    </row>
    <row r="3898" spans="1:24" ht="43.2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483"/>
        <v>41807.191875000004</v>
      </c>
      <c r="K3898">
        <v>1401770178</v>
      </c>
      <c r="L3898" s="10">
        <f t="shared" si="484"/>
        <v>41793.191875000004</v>
      </c>
      <c r="M3898" s="11">
        <f t="shared" si="485"/>
        <v>14</v>
      </c>
      <c r="N3898" t="b">
        <v>0</v>
      </c>
      <c r="O3898" s="9">
        <f t="shared" si="486"/>
        <v>0.10625</v>
      </c>
      <c r="P3898" s="14">
        <f t="shared" si="487"/>
        <v>42.5</v>
      </c>
      <c r="Q3898" s="14" t="s">
        <v>8321</v>
      </c>
      <c r="R3898" s="14" t="s">
        <v>8322</v>
      </c>
      <c r="S3898">
        <v>4</v>
      </c>
      <c r="T3898" t="b">
        <v>0</v>
      </c>
      <c r="U3898" t="s">
        <v>8271</v>
      </c>
      <c r="V3898" t="str">
        <f t="shared" si="488"/>
        <v xml:space="preserve"> </v>
      </c>
      <c r="W3898" s="21">
        <f t="shared" si="489"/>
        <v>4</v>
      </c>
      <c r="X3898" s="21" t="str">
        <f t="shared" si="490"/>
        <v xml:space="preserve"> </v>
      </c>
    </row>
    <row r="3899" spans="1:24" ht="43.2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483"/>
        <v>42012.87364583333</v>
      </c>
      <c r="K3899">
        <v>1418158683</v>
      </c>
      <c r="L3899" s="10">
        <f t="shared" si="484"/>
        <v>41982.87364583333</v>
      </c>
      <c r="M3899" s="11">
        <f t="shared" si="485"/>
        <v>30</v>
      </c>
      <c r="N3899" t="b">
        <v>0</v>
      </c>
      <c r="O3899" s="9">
        <f t="shared" si="486"/>
        <v>0.17599999999999999</v>
      </c>
      <c r="P3899" s="14">
        <f t="shared" si="487"/>
        <v>44</v>
      </c>
      <c r="Q3899" s="14" t="s">
        <v>8321</v>
      </c>
      <c r="R3899" s="14" t="s">
        <v>8322</v>
      </c>
      <c r="S3899">
        <v>10</v>
      </c>
      <c r="T3899" t="b">
        <v>0</v>
      </c>
      <c r="U3899" t="s">
        <v>8271</v>
      </c>
      <c r="V3899" t="str">
        <f t="shared" si="488"/>
        <v xml:space="preserve"> </v>
      </c>
      <c r="W3899" s="21">
        <f t="shared" si="489"/>
        <v>10</v>
      </c>
      <c r="X3899" s="21" t="str">
        <f t="shared" si="490"/>
        <v xml:space="preserve"> </v>
      </c>
    </row>
    <row r="3900" spans="1:24" ht="57.6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483"/>
        <v>42233.666666666672</v>
      </c>
      <c r="K3900">
        <v>1436355270</v>
      </c>
      <c r="L3900" s="10">
        <f t="shared" si="484"/>
        <v>42193.482291666667</v>
      </c>
      <c r="M3900" s="11">
        <f t="shared" si="485"/>
        <v>40.184375000004366</v>
      </c>
      <c r="N3900" t="b">
        <v>0</v>
      </c>
      <c r="O3900" s="9">
        <f t="shared" si="486"/>
        <v>0.3256</v>
      </c>
      <c r="P3900" s="14">
        <f t="shared" si="487"/>
        <v>50.875</v>
      </c>
      <c r="Q3900" s="14" t="s">
        <v>8321</v>
      </c>
      <c r="R3900" s="14" t="s">
        <v>8322</v>
      </c>
      <c r="S3900">
        <v>16</v>
      </c>
      <c r="T3900" t="b">
        <v>0</v>
      </c>
      <c r="U3900" t="s">
        <v>8271</v>
      </c>
      <c r="V3900" t="str">
        <f t="shared" si="488"/>
        <v xml:space="preserve"> </v>
      </c>
      <c r="W3900" s="21">
        <f t="shared" si="489"/>
        <v>16</v>
      </c>
      <c r="X3900" s="21" t="str">
        <f t="shared" si="490"/>
        <v xml:space="preserve"> </v>
      </c>
    </row>
    <row r="3901" spans="1:24" ht="43.2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483"/>
        <v>41863.775011574071</v>
      </c>
      <c r="K3901">
        <v>1406140561</v>
      </c>
      <c r="L3901" s="10">
        <f t="shared" si="484"/>
        <v>41843.775011574071</v>
      </c>
      <c r="M3901" s="11">
        <f t="shared" si="485"/>
        <v>20</v>
      </c>
      <c r="N3901" t="b">
        <v>0</v>
      </c>
      <c r="O3901" s="9">
        <f t="shared" si="486"/>
        <v>1.2500000000000001E-2</v>
      </c>
      <c r="P3901" s="14">
        <f t="shared" si="487"/>
        <v>62.5</v>
      </c>
      <c r="Q3901" s="14" t="s">
        <v>8321</v>
      </c>
      <c r="R3901" s="14" t="s">
        <v>8322</v>
      </c>
      <c r="S3901">
        <v>2</v>
      </c>
      <c r="T3901" t="b">
        <v>0</v>
      </c>
      <c r="U3901" t="s">
        <v>8271</v>
      </c>
      <c r="V3901" t="str">
        <f t="shared" si="488"/>
        <v xml:space="preserve"> </v>
      </c>
      <c r="W3901" s="21">
        <f t="shared" si="489"/>
        <v>2</v>
      </c>
      <c r="X3901" s="21" t="str">
        <f t="shared" si="490"/>
        <v xml:space="preserve"> </v>
      </c>
    </row>
    <row r="3902" spans="1:24" ht="43.2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483"/>
        <v>42166.092488425929</v>
      </c>
      <c r="K3902">
        <v>1431396791</v>
      </c>
      <c r="L3902" s="10">
        <f t="shared" si="484"/>
        <v>42136.092488425929</v>
      </c>
      <c r="M3902" s="11">
        <f t="shared" si="485"/>
        <v>30</v>
      </c>
      <c r="N3902" t="b">
        <v>0</v>
      </c>
      <c r="O3902" s="9">
        <f t="shared" si="486"/>
        <v>5.3999999999999999E-2</v>
      </c>
      <c r="P3902" s="14">
        <f t="shared" si="487"/>
        <v>27</v>
      </c>
      <c r="Q3902" s="14" t="s">
        <v>8321</v>
      </c>
      <c r="R3902" s="14" t="s">
        <v>8322</v>
      </c>
      <c r="S3902">
        <v>5</v>
      </c>
      <c r="T3902" t="b">
        <v>0</v>
      </c>
      <c r="U3902" t="s">
        <v>8271</v>
      </c>
      <c r="V3902" t="str">
        <f t="shared" si="488"/>
        <v xml:space="preserve"> </v>
      </c>
      <c r="W3902" s="21">
        <f t="shared" si="489"/>
        <v>5</v>
      </c>
      <c r="X3902" s="21" t="str">
        <f t="shared" si="490"/>
        <v xml:space="preserve"> </v>
      </c>
    </row>
    <row r="3903" spans="1:24" ht="43.2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483"/>
        <v>42357.826377314821</v>
      </c>
      <c r="K3903">
        <v>1447098599</v>
      </c>
      <c r="L3903" s="10">
        <f t="shared" si="484"/>
        <v>42317.826377314821</v>
      </c>
      <c r="M3903" s="11">
        <f t="shared" si="485"/>
        <v>40</v>
      </c>
      <c r="N3903" t="b">
        <v>0</v>
      </c>
      <c r="O3903" s="9">
        <f t="shared" si="486"/>
        <v>8.3333333333333332E-3</v>
      </c>
      <c r="P3903" s="14">
        <f t="shared" si="487"/>
        <v>25</v>
      </c>
      <c r="Q3903" s="14" t="s">
        <v>8321</v>
      </c>
      <c r="R3903" s="14" t="s">
        <v>8322</v>
      </c>
      <c r="S3903">
        <v>1</v>
      </c>
      <c r="T3903" t="b">
        <v>0</v>
      </c>
      <c r="U3903" t="s">
        <v>8271</v>
      </c>
      <c r="V3903" t="str">
        <f t="shared" si="488"/>
        <v xml:space="preserve"> </v>
      </c>
      <c r="W3903" s="21">
        <f t="shared" si="489"/>
        <v>1</v>
      </c>
      <c r="X3903" s="21" t="str">
        <f t="shared" si="490"/>
        <v xml:space="preserve"> </v>
      </c>
    </row>
    <row r="3904" spans="1:24" ht="43.2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483"/>
        <v>42688.509745370371</v>
      </c>
      <c r="K3904">
        <v>1476962042</v>
      </c>
      <c r="L3904" s="10">
        <f t="shared" si="484"/>
        <v>42663.468078703707</v>
      </c>
      <c r="M3904" s="11">
        <f t="shared" si="485"/>
        <v>25.041666666664241</v>
      </c>
      <c r="N3904" t="b">
        <v>0</v>
      </c>
      <c r="O3904" s="9">
        <f t="shared" si="486"/>
        <v>0.48833333333333334</v>
      </c>
      <c r="P3904" s="14">
        <f t="shared" si="487"/>
        <v>47.258064516129032</v>
      </c>
      <c r="Q3904" s="14" t="s">
        <v>8321</v>
      </c>
      <c r="R3904" s="14" t="s">
        <v>8322</v>
      </c>
      <c r="S3904">
        <v>31</v>
      </c>
      <c r="T3904" t="b">
        <v>0</v>
      </c>
      <c r="U3904" t="s">
        <v>8271</v>
      </c>
      <c r="V3904" t="str">
        <f t="shared" si="488"/>
        <v xml:space="preserve"> </v>
      </c>
      <c r="W3904" s="21">
        <f t="shared" si="489"/>
        <v>31</v>
      </c>
      <c r="X3904" s="21" t="str">
        <f t="shared" si="490"/>
        <v xml:space="preserve"> </v>
      </c>
    </row>
    <row r="3905" spans="1:24" ht="57.6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483"/>
        <v>42230.818055555559</v>
      </c>
      <c r="K3905">
        <v>1435709765</v>
      </c>
      <c r="L3905" s="10">
        <f t="shared" si="484"/>
        <v>42186.01116898148</v>
      </c>
      <c r="M3905" s="11">
        <f t="shared" si="485"/>
        <v>44.806886574078817</v>
      </c>
      <c r="N3905" t="b">
        <v>0</v>
      </c>
      <c r="O3905" s="9">
        <f t="shared" si="486"/>
        <v>0</v>
      </c>
      <c r="P3905" s="14">
        <f t="shared" si="487"/>
        <v>0</v>
      </c>
      <c r="Q3905" s="14" t="s">
        <v>8321</v>
      </c>
      <c r="R3905" s="14" t="s">
        <v>8322</v>
      </c>
      <c r="S3905">
        <v>0</v>
      </c>
      <c r="T3905" t="b">
        <v>0</v>
      </c>
      <c r="U3905" t="s">
        <v>8271</v>
      </c>
      <c r="V3905" t="str">
        <f t="shared" si="488"/>
        <v xml:space="preserve"> </v>
      </c>
      <c r="W3905" s="21">
        <f t="shared" si="489"/>
        <v>0</v>
      </c>
      <c r="X3905" s="21" t="str">
        <f t="shared" si="490"/>
        <v xml:space="preserve"> </v>
      </c>
    </row>
    <row r="3906" spans="1:24" ht="28.8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ref="J3906:J3969" si="491">(((I3906/60)/60)/24)+DATE(1970,1,1)</f>
        <v>42109.211111111115</v>
      </c>
      <c r="K3906">
        <v>1427866200</v>
      </c>
      <c r="L3906" s="10">
        <f t="shared" ref="L3906:L3969" si="492">(((K3906/60)/60)/24)+DATE(1970,1,1)</f>
        <v>42095.229166666672</v>
      </c>
      <c r="M3906" s="11">
        <f t="shared" ref="M3906:M3969" si="493">J3906-L3906</f>
        <v>13.981944444443798</v>
      </c>
      <c r="N3906" t="b">
        <v>0</v>
      </c>
      <c r="O3906" s="9">
        <f t="shared" ref="O3906:O3969" si="494">E3906/D3906</f>
        <v>2.9999999999999997E-4</v>
      </c>
      <c r="P3906" s="14">
        <f t="shared" ref="P3906:P3969" si="495">IF(E3906&gt;0,(E3906/S3906),0)</f>
        <v>1.5</v>
      </c>
      <c r="Q3906" s="14" t="s">
        <v>8321</v>
      </c>
      <c r="R3906" s="14" t="s">
        <v>8322</v>
      </c>
      <c r="S3906">
        <v>2</v>
      </c>
      <c r="T3906" t="b">
        <v>0</v>
      </c>
      <c r="U3906" t="s">
        <v>8271</v>
      </c>
      <c r="V3906" t="str">
        <f t="shared" si="488"/>
        <v xml:space="preserve"> </v>
      </c>
      <c r="W3906" s="21">
        <f t="shared" si="489"/>
        <v>2</v>
      </c>
      <c r="X3906" s="21" t="str">
        <f t="shared" si="490"/>
        <v xml:space="preserve"> </v>
      </c>
    </row>
    <row r="3907" spans="1:24" ht="43.2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si="491"/>
        <v>42166.958333333328</v>
      </c>
      <c r="K3907">
        <v>1430405903</v>
      </c>
      <c r="L3907" s="10">
        <f t="shared" si="492"/>
        <v>42124.623877314814</v>
      </c>
      <c r="M3907" s="11">
        <f t="shared" si="493"/>
        <v>42.334456018514175</v>
      </c>
      <c r="N3907" t="b">
        <v>0</v>
      </c>
      <c r="O3907" s="9">
        <f t="shared" si="494"/>
        <v>0.11533333333333333</v>
      </c>
      <c r="P3907" s="14">
        <f t="shared" si="495"/>
        <v>24.714285714285715</v>
      </c>
      <c r="Q3907" s="14" t="s">
        <v>8321</v>
      </c>
      <c r="R3907" s="14" t="s">
        <v>8322</v>
      </c>
      <c r="S3907">
        <v>7</v>
      </c>
      <c r="T3907" t="b">
        <v>0</v>
      </c>
      <c r="U3907" t="s">
        <v>8271</v>
      </c>
      <c r="V3907" t="str">
        <f t="shared" ref="V3907:V3970" si="496">IF(F3907 = "successful",S3907," ")</f>
        <v xml:space="preserve"> </v>
      </c>
      <c r="W3907" s="21">
        <f t="shared" ref="W3907:W3970" si="497">IF(F3907 = "failed",S3907," ")</f>
        <v>7</v>
      </c>
      <c r="X3907" s="21" t="str">
        <f t="shared" ref="X3907:X3970" si="498">IF(F3907 = "canceled",S3907," ")</f>
        <v xml:space="preserve"> </v>
      </c>
    </row>
    <row r="3908" spans="1:24" ht="43.2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491"/>
        <v>42181.559027777781</v>
      </c>
      <c r="K3908">
        <v>1432072893</v>
      </c>
      <c r="L3908" s="10">
        <f t="shared" si="492"/>
        <v>42143.917743055557</v>
      </c>
      <c r="M3908" s="11">
        <f t="shared" si="493"/>
        <v>37.641284722223645</v>
      </c>
      <c r="N3908" t="b">
        <v>0</v>
      </c>
      <c r="O3908" s="9">
        <f t="shared" si="494"/>
        <v>0.67333333333333334</v>
      </c>
      <c r="P3908" s="14">
        <f t="shared" si="495"/>
        <v>63.125</v>
      </c>
      <c r="Q3908" s="14" t="s">
        <v>8321</v>
      </c>
      <c r="R3908" s="14" t="s">
        <v>8322</v>
      </c>
      <c r="S3908">
        <v>16</v>
      </c>
      <c r="T3908" t="b">
        <v>0</v>
      </c>
      <c r="U3908" t="s">
        <v>8271</v>
      </c>
      <c r="V3908" t="str">
        <f t="shared" si="496"/>
        <v xml:space="preserve"> </v>
      </c>
      <c r="W3908" s="21">
        <f t="shared" si="497"/>
        <v>16</v>
      </c>
      <c r="X3908" s="21" t="str">
        <f t="shared" si="498"/>
        <v xml:space="preserve"> </v>
      </c>
    </row>
    <row r="3909" spans="1:24" ht="43.2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491"/>
        <v>41938.838888888888</v>
      </c>
      <c r="K3909">
        <v>1411587606</v>
      </c>
      <c r="L3909" s="10">
        <f t="shared" si="492"/>
        <v>41906.819513888891</v>
      </c>
      <c r="M3909" s="11">
        <f t="shared" si="493"/>
        <v>32.019374999996217</v>
      </c>
      <c r="N3909" t="b">
        <v>0</v>
      </c>
      <c r="O3909" s="9">
        <f t="shared" si="494"/>
        <v>0.153</v>
      </c>
      <c r="P3909" s="14">
        <f t="shared" si="495"/>
        <v>38.25</v>
      </c>
      <c r="Q3909" s="14" t="s">
        <v>8321</v>
      </c>
      <c r="R3909" s="14" t="s">
        <v>8322</v>
      </c>
      <c r="S3909">
        <v>4</v>
      </c>
      <c r="T3909" t="b">
        <v>0</v>
      </c>
      <c r="U3909" t="s">
        <v>8271</v>
      </c>
      <c r="V3909" t="str">
        <f t="shared" si="496"/>
        <v xml:space="preserve"> </v>
      </c>
      <c r="W3909" s="21">
        <f t="shared" si="497"/>
        <v>4</v>
      </c>
      <c r="X3909" s="21" t="str">
        <f t="shared" si="498"/>
        <v xml:space="preserve"> </v>
      </c>
    </row>
    <row r="3910" spans="1:24" ht="43.2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491"/>
        <v>41849.135370370372</v>
      </c>
      <c r="K3910">
        <v>1405307696</v>
      </c>
      <c r="L3910" s="10">
        <f t="shared" si="492"/>
        <v>41834.135370370372</v>
      </c>
      <c r="M3910" s="11">
        <f t="shared" si="493"/>
        <v>15</v>
      </c>
      <c r="N3910" t="b">
        <v>0</v>
      </c>
      <c r="O3910" s="9">
        <f t="shared" si="494"/>
        <v>8.666666666666667E-2</v>
      </c>
      <c r="P3910" s="14">
        <f t="shared" si="495"/>
        <v>16.25</v>
      </c>
      <c r="Q3910" s="14" t="s">
        <v>8321</v>
      </c>
      <c r="R3910" s="14" t="s">
        <v>8322</v>
      </c>
      <c r="S3910">
        <v>4</v>
      </c>
      <c r="T3910" t="b">
        <v>0</v>
      </c>
      <c r="U3910" t="s">
        <v>8271</v>
      </c>
      <c r="V3910" t="str">
        <f t="shared" si="496"/>
        <v xml:space="preserve"> </v>
      </c>
      <c r="W3910" s="21">
        <f t="shared" si="497"/>
        <v>4</v>
      </c>
      <c r="X3910" s="21" t="str">
        <f t="shared" si="498"/>
        <v xml:space="preserve"> </v>
      </c>
    </row>
    <row r="3911" spans="1:24" ht="43.2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491"/>
        <v>41893.359282407408</v>
      </c>
      <c r="K3911">
        <v>1407832642</v>
      </c>
      <c r="L3911" s="10">
        <f t="shared" si="492"/>
        <v>41863.359282407408</v>
      </c>
      <c r="M3911" s="11">
        <f t="shared" si="493"/>
        <v>30</v>
      </c>
      <c r="N3911" t="b">
        <v>0</v>
      </c>
      <c r="O3911" s="9">
        <f t="shared" si="494"/>
        <v>2.2499999999999998E-3</v>
      </c>
      <c r="P3911" s="14">
        <f t="shared" si="495"/>
        <v>33.75</v>
      </c>
      <c r="Q3911" s="14" t="s">
        <v>8321</v>
      </c>
      <c r="R3911" s="14" t="s">
        <v>8322</v>
      </c>
      <c r="S3911">
        <v>4</v>
      </c>
      <c r="T3911" t="b">
        <v>0</v>
      </c>
      <c r="U3911" t="s">
        <v>8271</v>
      </c>
      <c r="V3911" t="str">
        <f t="shared" si="496"/>
        <v xml:space="preserve"> </v>
      </c>
      <c r="W3911" s="21">
        <f t="shared" si="497"/>
        <v>4</v>
      </c>
      <c r="X3911" s="21" t="str">
        <f t="shared" si="498"/>
        <v xml:space="preserve"> </v>
      </c>
    </row>
    <row r="3912" spans="1:24" ht="43.2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491"/>
        <v>42254.756909722222</v>
      </c>
      <c r="K3912">
        <v>1439057397</v>
      </c>
      <c r="L3912" s="10">
        <f t="shared" si="492"/>
        <v>42224.756909722222</v>
      </c>
      <c r="M3912" s="11">
        <f t="shared" si="493"/>
        <v>30</v>
      </c>
      <c r="N3912" t="b">
        <v>0</v>
      </c>
      <c r="O3912" s="9">
        <f t="shared" si="494"/>
        <v>3.0833333333333334E-2</v>
      </c>
      <c r="P3912" s="14">
        <f t="shared" si="495"/>
        <v>61.666666666666664</v>
      </c>
      <c r="Q3912" s="14" t="s">
        <v>8321</v>
      </c>
      <c r="R3912" s="14" t="s">
        <v>8322</v>
      </c>
      <c r="S3912">
        <v>3</v>
      </c>
      <c r="T3912" t="b">
        <v>0</v>
      </c>
      <c r="U3912" t="s">
        <v>8271</v>
      </c>
      <c r="V3912" t="str">
        <f t="shared" si="496"/>
        <v xml:space="preserve"> </v>
      </c>
      <c r="W3912" s="21">
        <f t="shared" si="497"/>
        <v>3</v>
      </c>
      <c r="X3912" s="21" t="str">
        <f t="shared" si="498"/>
        <v xml:space="preserve"> </v>
      </c>
    </row>
    <row r="3913" spans="1:24" ht="43.2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491"/>
        <v>41969.853900462964</v>
      </c>
      <c r="K3913">
        <v>1414438177</v>
      </c>
      <c r="L3913" s="10">
        <f t="shared" si="492"/>
        <v>41939.8122337963</v>
      </c>
      <c r="M3913" s="11">
        <f t="shared" si="493"/>
        <v>30.041666666664241</v>
      </c>
      <c r="N3913" t="b">
        <v>0</v>
      </c>
      <c r="O3913" s="9">
        <f t="shared" si="494"/>
        <v>0.37412499999999999</v>
      </c>
      <c r="P3913" s="14">
        <f t="shared" si="495"/>
        <v>83.138888888888886</v>
      </c>
      <c r="Q3913" s="14" t="s">
        <v>8321</v>
      </c>
      <c r="R3913" s="14" t="s">
        <v>8322</v>
      </c>
      <c r="S3913">
        <v>36</v>
      </c>
      <c r="T3913" t="b">
        <v>0</v>
      </c>
      <c r="U3913" t="s">
        <v>8271</v>
      </c>
      <c r="V3913" t="str">
        <f t="shared" si="496"/>
        <v xml:space="preserve"> </v>
      </c>
      <c r="W3913" s="21">
        <f t="shared" si="497"/>
        <v>36</v>
      </c>
      <c r="X3913" s="21" t="str">
        <f t="shared" si="498"/>
        <v xml:space="preserve"> </v>
      </c>
    </row>
    <row r="3914" spans="1:24" ht="43.2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491"/>
        <v>42119.190972222219</v>
      </c>
      <c r="K3914">
        <v>1424759330</v>
      </c>
      <c r="L3914" s="10">
        <f t="shared" si="492"/>
        <v>42059.270023148143</v>
      </c>
      <c r="M3914" s="11">
        <f t="shared" si="493"/>
        <v>59.920949074075907</v>
      </c>
      <c r="N3914" t="b">
        <v>0</v>
      </c>
      <c r="O3914" s="9">
        <f t="shared" si="494"/>
        <v>6.666666666666667E-5</v>
      </c>
      <c r="P3914" s="14">
        <f t="shared" si="495"/>
        <v>1</v>
      </c>
      <c r="Q3914" s="14" t="s">
        <v>8321</v>
      </c>
      <c r="R3914" s="14" t="s">
        <v>8322</v>
      </c>
      <c r="S3914">
        <v>1</v>
      </c>
      <c r="T3914" t="b">
        <v>0</v>
      </c>
      <c r="U3914" t="s">
        <v>8271</v>
      </c>
      <c r="V3914" t="str">
        <f t="shared" si="496"/>
        <v xml:space="preserve"> </v>
      </c>
      <c r="W3914" s="21">
        <f t="shared" si="497"/>
        <v>1</v>
      </c>
      <c r="X3914" s="21" t="str">
        <f t="shared" si="498"/>
        <v xml:space="preserve"> </v>
      </c>
    </row>
    <row r="3915" spans="1:24" ht="43.2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491"/>
        <v>42338.252881944441</v>
      </c>
      <c r="K3915">
        <v>1446267849</v>
      </c>
      <c r="L3915" s="10">
        <f t="shared" si="492"/>
        <v>42308.211215277777</v>
      </c>
      <c r="M3915" s="11">
        <f t="shared" si="493"/>
        <v>30.041666666664241</v>
      </c>
      <c r="N3915" t="b">
        <v>0</v>
      </c>
      <c r="O3915" s="9">
        <f t="shared" si="494"/>
        <v>0.1</v>
      </c>
      <c r="P3915" s="14">
        <f t="shared" si="495"/>
        <v>142.85714285714286</v>
      </c>
      <c r="Q3915" s="14" t="s">
        <v>8321</v>
      </c>
      <c r="R3915" s="14" t="s">
        <v>8322</v>
      </c>
      <c r="S3915">
        <v>7</v>
      </c>
      <c r="T3915" t="b">
        <v>0</v>
      </c>
      <c r="U3915" t="s">
        <v>8271</v>
      </c>
      <c r="V3915" t="str">
        <f t="shared" si="496"/>
        <v xml:space="preserve"> </v>
      </c>
      <c r="W3915" s="21">
        <f t="shared" si="497"/>
        <v>7</v>
      </c>
      <c r="X3915" s="21" t="str">
        <f t="shared" si="498"/>
        <v xml:space="preserve"> </v>
      </c>
    </row>
    <row r="3916" spans="1:24" ht="43.2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491"/>
        <v>42134.957638888889</v>
      </c>
      <c r="K3916">
        <v>1429558756</v>
      </c>
      <c r="L3916" s="10">
        <f t="shared" si="492"/>
        <v>42114.818935185183</v>
      </c>
      <c r="M3916" s="11">
        <f t="shared" si="493"/>
        <v>20.138703703705687</v>
      </c>
      <c r="N3916" t="b">
        <v>0</v>
      </c>
      <c r="O3916" s="9">
        <f t="shared" si="494"/>
        <v>0.36359999999999998</v>
      </c>
      <c r="P3916" s="14">
        <f t="shared" si="495"/>
        <v>33.666666666666664</v>
      </c>
      <c r="Q3916" s="14" t="s">
        <v>8321</v>
      </c>
      <c r="R3916" s="14" t="s">
        <v>8322</v>
      </c>
      <c r="S3916">
        <v>27</v>
      </c>
      <c r="T3916" t="b">
        <v>0</v>
      </c>
      <c r="U3916" t="s">
        <v>8271</v>
      </c>
      <c r="V3916" t="str">
        <f t="shared" si="496"/>
        <v xml:space="preserve"> </v>
      </c>
      <c r="W3916" s="21">
        <f t="shared" si="497"/>
        <v>27</v>
      </c>
      <c r="X3916" s="21" t="str">
        <f t="shared" si="498"/>
        <v xml:space="preserve"> </v>
      </c>
    </row>
    <row r="3917" spans="1:24" ht="43.2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491"/>
        <v>42522.98505787037</v>
      </c>
      <c r="K3917">
        <v>1462232309</v>
      </c>
      <c r="L3917" s="10">
        <f t="shared" si="492"/>
        <v>42492.98505787037</v>
      </c>
      <c r="M3917" s="11">
        <f t="shared" si="493"/>
        <v>30</v>
      </c>
      <c r="N3917" t="b">
        <v>0</v>
      </c>
      <c r="O3917" s="9">
        <f t="shared" si="494"/>
        <v>3.3333333333333335E-3</v>
      </c>
      <c r="P3917" s="14">
        <f t="shared" si="495"/>
        <v>5</v>
      </c>
      <c r="Q3917" s="14" t="s">
        <v>8321</v>
      </c>
      <c r="R3917" s="14" t="s">
        <v>8322</v>
      </c>
      <c r="S3917">
        <v>1</v>
      </c>
      <c r="T3917" t="b">
        <v>0</v>
      </c>
      <c r="U3917" t="s">
        <v>8271</v>
      </c>
      <c r="V3917" t="str">
        <f t="shared" si="496"/>
        <v xml:space="preserve"> </v>
      </c>
      <c r="W3917" s="21">
        <f t="shared" si="497"/>
        <v>1</v>
      </c>
      <c r="X3917" s="21" t="str">
        <f t="shared" si="498"/>
        <v xml:space="preserve"> </v>
      </c>
    </row>
    <row r="3918" spans="1:24" ht="43.2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491"/>
        <v>42524.471666666665</v>
      </c>
      <c r="K3918">
        <v>1462360752</v>
      </c>
      <c r="L3918" s="10">
        <f t="shared" si="492"/>
        <v>42494.471666666665</v>
      </c>
      <c r="M3918" s="11">
        <f t="shared" si="493"/>
        <v>30</v>
      </c>
      <c r="N3918" t="b">
        <v>0</v>
      </c>
      <c r="O3918" s="9">
        <f t="shared" si="494"/>
        <v>0</v>
      </c>
      <c r="P3918" s="14">
        <f t="shared" si="495"/>
        <v>0</v>
      </c>
      <c r="Q3918" s="14" t="s">
        <v>8321</v>
      </c>
      <c r="R3918" s="14" t="s">
        <v>8322</v>
      </c>
      <c r="S3918">
        <v>0</v>
      </c>
      <c r="T3918" t="b">
        <v>0</v>
      </c>
      <c r="U3918" t="s">
        <v>8271</v>
      </c>
      <c r="V3918" t="str">
        <f t="shared" si="496"/>
        <v xml:space="preserve"> </v>
      </c>
      <c r="W3918" s="21">
        <f t="shared" si="497"/>
        <v>0</v>
      </c>
      <c r="X3918" s="21" t="str">
        <f t="shared" si="498"/>
        <v xml:space="preserve"> </v>
      </c>
    </row>
    <row r="3919" spans="1:24" ht="43.2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491"/>
        <v>41893.527326388888</v>
      </c>
      <c r="K3919">
        <v>1407847161</v>
      </c>
      <c r="L3919" s="10">
        <f t="shared" si="492"/>
        <v>41863.527326388888</v>
      </c>
      <c r="M3919" s="11">
        <f t="shared" si="493"/>
        <v>30</v>
      </c>
      <c r="N3919" t="b">
        <v>0</v>
      </c>
      <c r="O3919" s="9">
        <f t="shared" si="494"/>
        <v>2.8571428571428571E-3</v>
      </c>
      <c r="P3919" s="14">
        <f t="shared" si="495"/>
        <v>10</v>
      </c>
      <c r="Q3919" s="14" t="s">
        <v>8321</v>
      </c>
      <c r="R3919" s="14" t="s">
        <v>8322</v>
      </c>
      <c r="S3919">
        <v>1</v>
      </c>
      <c r="T3919" t="b">
        <v>0</v>
      </c>
      <c r="U3919" t="s">
        <v>8271</v>
      </c>
      <c r="V3919" t="str">
        <f t="shared" si="496"/>
        <v xml:space="preserve"> </v>
      </c>
      <c r="W3919" s="21">
        <f t="shared" si="497"/>
        <v>1</v>
      </c>
      <c r="X3919" s="21" t="str">
        <f t="shared" si="498"/>
        <v xml:space="preserve"> </v>
      </c>
    </row>
    <row r="3920" spans="1:24" ht="57.6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491"/>
        <v>41855.666666666664</v>
      </c>
      <c r="K3920">
        <v>1406131023</v>
      </c>
      <c r="L3920" s="10">
        <f t="shared" si="492"/>
        <v>41843.664618055554</v>
      </c>
      <c r="M3920" s="11">
        <f t="shared" si="493"/>
        <v>12.002048611109785</v>
      </c>
      <c r="N3920" t="b">
        <v>0</v>
      </c>
      <c r="O3920" s="9">
        <f t="shared" si="494"/>
        <v>2E-3</v>
      </c>
      <c r="P3920" s="14">
        <f t="shared" si="495"/>
        <v>40</v>
      </c>
      <c r="Q3920" s="14" t="s">
        <v>8321</v>
      </c>
      <c r="R3920" s="14" t="s">
        <v>8322</v>
      </c>
      <c r="S3920">
        <v>3</v>
      </c>
      <c r="T3920" t="b">
        <v>0</v>
      </c>
      <c r="U3920" t="s">
        <v>8271</v>
      </c>
      <c r="V3920" t="str">
        <f t="shared" si="496"/>
        <v xml:space="preserve"> </v>
      </c>
      <c r="W3920" s="21">
        <f t="shared" si="497"/>
        <v>3</v>
      </c>
      <c r="X3920" s="21" t="str">
        <f t="shared" si="498"/>
        <v xml:space="preserve"> </v>
      </c>
    </row>
    <row r="3921" spans="1:24" ht="43.2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491"/>
        <v>42387</v>
      </c>
      <c r="K3921">
        <v>1450628773</v>
      </c>
      <c r="L3921" s="10">
        <f t="shared" si="492"/>
        <v>42358.684872685189</v>
      </c>
      <c r="M3921" s="11">
        <f t="shared" si="493"/>
        <v>28.315127314810525</v>
      </c>
      <c r="N3921" t="b">
        <v>0</v>
      </c>
      <c r="O3921" s="9">
        <f t="shared" si="494"/>
        <v>1.7999999999999999E-2</v>
      </c>
      <c r="P3921" s="14">
        <f t="shared" si="495"/>
        <v>30</v>
      </c>
      <c r="Q3921" s="14" t="s">
        <v>8321</v>
      </c>
      <c r="R3921" s="14" t="s">
        <v>8322</v>
      </c>
      <c r="S3921">
        <v>3</v>
      </c>
      <c r="T3921" t="b">
        <v>0</v>
      </c>
      <c r="U3921" t="s">
        <v>8271</v>
      </c>
      <c r="V3921" t="str">
        <f t="shared" si="496"/>
        <v xml:space="preserve"> </v>
      </c>
      <c r="W3921" s="21">
        <f t="shared" si="497"/>
        <v>3</v>
      </c>
      <c r="X3921" s="21" t="str">
        <f t="shared" si="498"/>
        <v xml:space="preserve"> </v>
      </c>
    </row>
    <row r="3922" spans="1:24" ht="43.2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491"/>
        <v>42687.428935185191</v>
      </c>
      <c r="K3922">
        <v>1476436660</v>
      </c>
      <c r="L3922" s="10">
        <f t="shared" si="492"/>
        <v>42657.38726851852</v>
      </c>
      <c r="M3922" s="11">
        <f t="shared" si="493"/>
        <v>30.041666666671517</v>
      </c>
      <c r="N3922" t="b">
        <v>0</v>
      </c>
      <c r="O3922" s="9">
        <f t="shared" si="494"/>
        <v>5.3999999999999999E-2</v>
      </c>
      <c r="P3922" s="14">
        <f t="shared" si="495"/>
        <v>45</v>
      </c>
      <c r="Q3922" s="14" t="s">
        <v>8321</v>
      </c>
      <c r="R3922" s="14" t="s">
        <v>8322</v>
      </c>
      <c r="S3922">
        <v>3</v>
      </c>
      <c r="T3922" t="b">
        <v>0</v>
      </c>
      <c r="U3922" t="s">
        <v>8271</v>
      </c>
      <c r="V3922" t="str">
        <f t="shared" si="496"/>
        <v xml:space="preserve"> </v>
      </c>
      <c r="W3922" s="21">
        <f t="shared" si="497"/>
        <v>3</v>
      </c>
      <c r="X3922" s="21" t="str">
        <f t="shared" si="498"/>
        <v xml:space="preserve"> </v>
      </c>
    </row>
    <row r="3923" spans="1:24" ht="43.2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491"/>
        <v>41938.75</v>
      </c>
      <c r="K3923">
        <v>1413291655</v>
      </c>
      <c r="L3923" s="10">
        <f t="shared" si="492"/>
        <v>41926.542303240742</v>
      </c>
      <c r="M3923" s="11">
        <f t="shared" si="493"/>
        <v>12.207696759258397</v>
      </c>
      <c r="N3923" t="b">
        <v>0</v>
      </c>
      <c r="O3923" s="9">
        <f t="shared" si="494"/>
        <v>0</v>
      </c>
      <c r="P3923" s="14">
        <f t="shared" si="495"/>
        <v>0</v>
      </c>
      <c r="Q3923" s="14" t="s">
        <v>8321</v>
      </c>
      <c r="R3923" s="14" t="s">
        <v>8322</v>
      </c>
      <c r="S3923">
        <v>0</v>
      </c>
      <c r="T3923" t="b">
        <v>0</v>
      </c>
      <c r="U3923" t="s">
        <v>8271</v>
      </c>
      <c r="V3923" t="str">
        <f t="shared" si="496"/>
        <v xml:space="preserve"> </v>
      </c>
      <c r="W3923" s="21">
        <f t="shared" si="497"/>
        <v>0</v>
      </c>
      <c r="X3923" s="21" t="str">
        <f t="shared" si="498"/>
        <v xml:space="preserve"> </v>
      </c>
    </row>
    <row r="3924" spans="1:24" ht="43.2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491"/>
        <v>42065.958333333328</v>
      </c>
      <c r="K3924">
        <v>1421432810</v>
      </c>
      <c r="L3924" s="10">
        <f t="shared" si="492"/>
        <v>42020.768634259264</v>
      </c>
      <c r="M3924" s="11">
        <f t="shared" si="493"/>
        <v>45.189699074064265</v>
      </c>
      <c r="N3924" t="b">
        <v>0</v>
      </c>
      <c r="O3924" s="9">
        <f t="shared" si="494"/>
        <v>8.1333333333333327E-2</v>
      </c>
      <c r="P3924" s="14">
        <f t="shared" si="495"/>
        <v>10.166666666666666</v>
      </c>
      <c r="Q3924" s="14" t="s">
        <v>8321</v>
      </c>
      <c r="R3924" s="14" t="s">
        <v>8322</v>
      </c>
      <c r="S3924">
        <v>6</v>
      </c>
      <c r="T3924" t="b">
        <v>0</v>
      </c>
      <c r="U3924" t="s">
        <v>8271</v>
      </c>
      <c r="V3924" t="str">
        <f t="shared" si="496"/>
        <v xml:space="preserve"> </v>
      </c>
      <c r="W3924" s="21">
        <f t="shared" si="497"/>
        <v>6</v>
      </c>
      <c r="X3924" s="21" t="str">
        <f t="shared" si="498"/>
        <v xml:space="preserve"> </v>
      </c>
    </row>
    <row r="3925" spans="1:24" ht="43.2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491"/>
        <v>42103.979988425926</v>
      </c>
      <c r="K3925">
        <v>1426203071</v>
      </c>
      <c r="L3925" s="10">
        <f t="shared" si="492"/>
        <v>42075.979988425926</v>
      </c>
      <c r="M3925" s="11">
        <f t="shared" si="493"/>
        <v>28</v>
      </c>
      <c r="N3925" t="b">
        <v>0</v>
      </c>
      <c r="O3925" s="9">
        <f t="shared" si="494"/>
        <v>0.12034782608695652</v>
      </c>
      <c r="P3925" s="14">
        <f t="shared" si="495"/>
        <v>81.411764705882348</v>
      </c>
      <c r="Q3925" s="14" t="s">
        <v>8321</v>
      </c>
      <c r="R3925" s="14" t="s">
        <v>8322</v>
      </c>
      <c r="S3925">
        <v>17</v>
      </c>
      <c r="T3925" t="b">
        <v>0</v>
      </c>
      <c r="U3925" t="s">
        <v>8271</v>
      </c>
      <c r="V3925" t="str">
        <f t="shared" si="496"/>
        <v xml:space="preserve"> </v>
      </c>
      <c r="W3925" s="21">
        <f t="shared" si="497"/>
        <v>17</v>
      </c>
      <c r="X3925" s="21" t="str">
        <f t="shared" si="498"/>
        <v xml:space="preserve"> </v>
      </c>
    </row>
    <row r="3926" spans="1:24" ht="43.2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491"/>
        <v>41816.959745370368</v>
      </c>
      <c r="K3926">
        <v>1401231722</v>
      </c>
      <c r="L3926" s="10">
        <f t="shared" si="492"/>
        <v>41786.959745370368</v>
      </c>
      <c r="M3926" s="11">
        <f t="shared" si="493"/>
        <v>30</v>
      </c>
      <c r="N3926" t="b">
        <v>0</v>
      </c>
      <c r="O3926" s="9">
        <f t="shared" si="494"/>
        <v>0.15266666666666667</v>
      </c>
      <c r="P3926" s="14">
        <f t="shared" si="495"/>
        <v>57.25</v>
      </c>
      <c r="Q3926" s="14" t="s">
        <v>8321</v>
      </c>
      <c r="R3926" s="14" t="s">
        <v>8322</v>
      </c>
      <c r="S3926">
        <v>40</v>
      </c>
      <c r="T3926" t="b">
        <v>0</v>
      </c>
      <c r="U3926" t="s">
        <v>8271</v>
      </c>
      <c r="V3926" t="str">
        <f t="shared" si="496"/>
        <v xml:space="preserve"> </v>
      </c>
      <c r="W3926" s="21">
        <f t="shared" si="497"/>
        <v>40</v>
      </c>
      <c r="X3926" s="21" t="str">
        <f t="shared" si="498"/>
        <v xml:space="preserve"> </v>
      </c>
    </row>
    <row r="3927" spans="1:24" ht="43.2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491"/>
        <v>41850.870821759258</v>
      </c>
      <c r="K3927">
        <v>1404161639</v>
      </c>
      <c r="L3927" s="10">
        <f t="shared" si="492"/>
        <v>41820.870821759258</v>
      </c>
      <c r="M3927" s="11">
        <f t="shared" si="493"/>
        <v>30</v>
      </c>
      <c r="N3927" t="b">
        <v>0</v>
      </c>
      <c r="O3927" s="9">
        <f t="shared" si="494"/>
        <v>0.1</v>
      </c>
      <c r="P3927" s="14">
        <f t="shared" si="495"/>
        <v>5</v>
      </c>
      <c r="Q3927" s="14" t="s">
        <v>8321</v>
      </c>
      <c r="R3927" s="14" t="s">
        <v>8322</v>
      </c>
      <c r="S3927">
        <v>3</v>
      </c>
      <c r="T3927" t="b">
        <v>0</v>
      </c>
      <c r="U3927" t="s">
        <v>8271</v>
      </c>
      <c r="V3927" t="str">
        <f t="shared" si="496"/>
        <v xml:space="preserve"> </v>
      </c>
      <c r="W3927" s="21">
        <f t="shared" si="497"/>
        <v>3</v>
      </c>
      <c r="X3927" s="21" t="str">
        <f t="shared" si="498"/>
        <v xml:space="preserve"> </v>
      </c>
    </row>
    <row r="3928" spans="1:24" ht="28.8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491"/>
        <v>42000.085046296299</v>
      </c>
      <c r="K3928">
        <v>1417053748</v>
      </c>
      <c r="L3928" s="10">
        <f t="shared" si="492"/>
        <v>41970.085046296299</v>
      </c>
      <c r="M3928" s="11">
        <f t="shared" si="493"/>
        <v>30</v>
      </c>
      <c r="N3928" t="b">
        <v>0</v>
      </c>
      <c r="O3928" s="9">
        <f t="shared" si="494"/>
        <v>3.0000000000000001E-3</v>
      </c>
      <c r="P3928" s="14">
        <f t="shared" si="495"/>
        <v>15</v>
      </c>
      <c r="Q3928" s="14" t="s">
        <v>8321</v>
      </c>
      <c r="R3928" s="14" t="s">
        <v>8322</v>
      </c>
      <c r="S3928">
        <v>1</v>
      </c>
      <c r="T3928" t="b">
        <v>0</v>
      </c>
      <c r="U3928" t="s">
        <v>8271</v>
      </c>
      <c r="V3928" t="str">
        <f t="shared" si="496"/>
        <v xml:space="preserve"> </v>
      </c>
      <c r="W3928" s="21">
        <f t="shared" si="497"/>
        <v>1</v>
      </c>
      <c r="X3928" s="21" t="str">
        <f t="shared" si="498"/>
        <v xml:space="preserve"> </v>
      </c>
    </row>
    <row r="3929" spans="1:24" ht="43.2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491"/>
        <v>41860.267407407409</v>
      </c>
      <c r="K3929">
        <v>1404973504</v>
      </c>
      <c r="L3929" s="10">
        <f t="shared" si="492"/>
        <v>41830.267407407409</v>
      </c>
      <c r="M3929" s="11">
        <f t="shared" si="493"/>
        <v>30</v>
      </c>
      <c r="N3929" t="b">
        <v>0</v>
      </c>
      <c r="O3929" s="9">
        <f t="shared" si="494"/>
        <v>0.01</v>
      </c>
      <c r="P3929" s="14">
        <f t="shared" si="495"/>
        <v>12.5</v>
      </c>
      <c r="Q3929" s="14" t="s">
        <v>8321</v>
      </c>
      <c r="R3929" s="14" t="s">
        <v>8322</v>
      </c>
      <c r="S3929">
        <v>2</v>
      </c>
      <c r="T3929" t="b">
        <v>0</v>
      </c>
      <c r="U3929" t="s">
        <v>8271</v>
      </c>
      <c r="V3929" t="str">
        <f t="shared" si="496"/>
        <v xml:space="preserve"> </v>
      </c>
      <c r="W3929" s="21">
        <f t="shared" si="497"/>
        <v>2</v>
      </c>
      <c r="X3929" s="21" t="str">
        <f t="shared" si="498"/>
        <v xml:space="preserve"> </v>
      </c>
    </row>
    <row r="3930" spans="1:24" ht="43.2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491"/>
        <v>42293.207638888889</v>
      </c>
      <c r="K3930">
        <v>1442593427</v>
      </c>
      <c r="L3930" s="10">
        <f t="shared" si="492"/>
        <v>42265.683182870373</v>
      </c>
      <c r="M3930" s="11">
        <f t="shared" si="493"/>
        <v>27.524456018516503</v>
      </c>
      <c r="N3930" t="b">
        <v>0</v>
      </c>
      <c r="O3930" s="9">
        <f t="shared" si="494"/>
        <v>0.13020000000000001</v>
      </c>
      <c r="P3930" s="14">
        <f t="shared" si="495"/>
        <v>93</v>
      </c>
      <c r="Q3930" s="14" t="s">
        <v>8321</v>
      </c>
      <c r="R3930" s="14" t="s">
        <v>8322</v>
      </c>
      <c r="S3930">
        <v>7</v>
      </c>
      <c r="T3930" t="b">
        <v>0</v>
      </c>
      <c r="U3930" t="s">
        <v>8271</v>
      </c>
      <c r="V3930" t="str">
        <f t="shared" si="496"/>
        <v xml:space="preserve"> </v>
      </c>
      <c r="W3930" s="21">
        <f t="shared" si="497"/>
        <v>7</v>
      </c>
      <c r="X3930" s="21" t="str">
        <f t="shared" si="498"/>
        <v xml:space="preserve"> </v>
      </c>
    </row>
    <row r="3931" spans="1:24" ht="43.2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491"/>
        <v>42631.827141203699</v>
      </c>
      <c r="K3931">
        <v>1471636265</v>
      </c>
      <c r="L3931" s="10">
        <f t="shared" si="492"/>
        <v>42601.827141203699</v>
      </c>
      <c r="M3931" s="11">
        <f t="shared" si="493"/>
        <v>30</v>
      </c>
      <c r="N3931" t="b">
        <v>0</v>
      </c>
      <c r="O3931" s="9">
        <f t="shared" si="494"/>
        <v>2.265E-2</v>
      </c>
      <c r="P3931" s="14">
        <f t="shared" si="495"/>
        <v>32.357142857142854</v>
      </c>
      <c r="Q3931" s="14" t="s">
        <v>8321</v>
      </c>
      <c r="R3931" s="14" t="s">
        <v>8322</v>
      </c>
      <c r="S3931">
        <v>14</v>
      </c>
      <c r="T3931" t="b">
        <v>0</v>
      </c>
      <c r="U3931" t="s">
        <v>8271</v>
      </c>
      <c r="V3931" t="str">
        <f t="shared" si="496"/>
        <v xml:space="preserve"> </v>
      </c>
      <c r="W3931" s="21">
        <f t="shared" si="497"/>
        <v>14</v>
      </c>
      <c r="X3931" s="21" t="str">
        <f t="shared" si="498"/>
        <v xml:space="preserve"> </v>
      </c>
    </row>
    <row r="3932" spans="1:24" ht="43.2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491"/>
        <v>42461.25</v>
      </c>
      <c r="K3932">
        <v>1457078868</v>
      </c>
      <c r="L3932" s="10">
        <f t="shared" si="492"/>
        <v>42433.338749999995</v>
      </c>
      <c r="M3932" s="11">
        <f t="shared" si="493"/>
        <v>27.911250000004657</v>
      </c>
      <c r="N3932" t="b">
        <v>0</v>
      </c>
      <c r="O3932" s="9">
        <f t="shared" si="494"/>
        <v>0</v>
      </c>
      <c r="P3932" s="14">
        <f t="shared" si="495"/>
        <v>0</v>
      </c>
      <c r="Q3932" s="14" t="s">
        <v>8321</v>
      </c>
      <c r="R3932" s="14" t="s">
        <v>8322</v>
      </c>
      <c r="S3932">
        <v>0</v>
      </c>
      <c r="T3932" t="b">
        <v>0</v>
      </c>
      <c r="U3932" t="s">
        <v>8271</v>
      </c>
      <c r="V3932" t="str">
        <f t="shared" si="496"/>
        <v xml:space="preserve"> </v>
      </c>
      <c r="W3932" s="21">
        <f t="shared" si="497"/>
        <v>0</v>
      </c>
      <c r="X3932" s="21" t="str">
        <f t="shared" si="498"/>
        <v xml:space="preserve"> </v>
      </c>
    </row>
    <row r="3933" spans="1:24" ht="43.2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491"/>
        <v>42253.151701388888</v>
      </c>
      <c r="K3933">
        <v>1439350707</v>
      </c>
      <c r="L3933" s="10">
        <f t="shared" si="492"/>
        <v>42228.151701388888</v>
      </c>
      <c r="M3933" s="11">
        <f t="shared" si="493"/>
        <v>25</v>
      </c>
      <c r="N3933" t="b">
        <v>0</v>
      </c>
      <c r="O3933" s="9">
        <f t="shared" si="494"/>
        <v>0</v>
      </c>
      <c r="P3933" s="14">
        <f t="shared" si="495"/>
        <v>0</v>
      </c>
      <c r="Q3933" s="14" t="s">
        <v>8321</v>
      </c>
      <c r="R3933" s="14" t="s">
        <v>8322</v>
      </c>
      <c r="S3933">
        <v>0</v>
      </c>
      <c r="T3933" t="b">
        <v>0</v>
      </c>
      <c r="U3933" t="s">
        <v>8271</v>
      </c>
      <c r="V3933" t="str">
        <f t="shared" si="496"/>
        <v xml:space="preserve"> </v>
      </c>
      <c r="W3933" s="21">
        <f t="shared" si="497"/>
        <v>0</v>
      </c>
      <c r="X3933" s="21" t="str">
        <f t="shared" si="498"/>
        <v xml:space="preserve"> </v>
      </c>
    </row>
    <row r="3934" spans="1:24" ht="43.2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491"/>
        <v>42445.126898148148</v>
      </c>
      <c r="K3934">
        <v>1455508964</v>
      </c>
      <c r="L3934" s="10">
        <f t="shared" si="492"/>
        <v>42415.168564814812</v>
      </c>
      <c r="M3934" s="11">
        <f t="shared" si="493"/>
        <v>29.958333333335759</v>
      </c>
      <c r="N3934" t="b">
        <v>0</v>
      </c>
      <c r="O3934" s="9">
        <f t="shared" si="494"/>
        <v>8.3333333333333331E-5</v>
      </c>
      <c r="P3934" s="14">
        <f t="shared" si="495"/>
        <v>1</v>
      </c>
      <c r="Q3934" s="14" t="s">
        <v>8321</v>
      </c>
      <c r="R3934" s="14" t="s">
        <v>8322</v>
      </c>
      <c r="S3934">
        <v>1</v>
      </c>
      <c r="T3934" t="b">
        <v>0</v>
      </c>
      <c r="U3934" t="s">
        <v>8271</v>
      </c>
      <c r="V3934" t="str">
        <f t="shared" si="496"/>
        <v xml:space="preserve"> </v>
      </c>
      <c r="W3934" s="21">
        <f t="shared" si="497"/>
        <v>1</v>
      </c>
      <c r="X3934" s="21" t="str">
        <f t="shared" si="498"/>
        <v xml:space="preserve"> </v>
      </c>
    </row>
    <row r="3935" spans="1:24" ht="43.2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491"/>
        <v>42568.029861111107</v>
      </c>
      <c r="K3935">
        <v>1466205262</v>
      </c>
      <c r="L3935" s="10">
        <f t="shared" si="492"/>
        <v>42538.968310185184</v>
      </c>
      <c r="M3935" s="11">
        <f t="shared" si="493"/>
        <v>29.061550925922347</v>
      </c>
      <c r="N3935" t="b">
        <v>0</v>
      </c>
      <c r="O3935" s="9">
        <f t="shared" si="494"/>
        <v>0.15742857142857142</v>
      </c>
      <c r="P3935" s="14">
        <f t="shared" si="495"/>
        <v>91.833333333333329</v>
      </c>
      <c r="Q3935" s="14" t="s">
        <v>8321</v>
      </c>
      <c r="R3935" s="14" t="s">
        <v>8322</v>
      </c>
      <c r="S3935">
        <v>12</v>
      </c>
      <c r="T3935" t="b">
        <v>0</v>
      </c>
      <c r="U3935" t="s">
        <v>8271</v>
      </c>
      <c r="V3935" t="str">
        <f t="shared" si="496"/>
        <v xml:space="preserve"> </v>
      </c>
      <c r="W3935" s="21">
        <f t="shared" si="497"/>
        <v>12</v>
      </c>
      <c r="X3935" s="21" t="str">
        <f t="shared" si="498"/>
        <v xml:space="preserve"> </v>
      </c>
    </row>
    <row r="3936" spans="1:24" ht="43.2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491"/>
        <v>42278.541666666672</v>
      </c>
      <c r="K3936">
        <v>1439827639</v>
      </c>
      <c r="L3936" s="10">
        <f t="shared" si="492"/>
        <v>42233.671747685185</v>
      </c>
      <c r="M3936" s="11">
        <f t="shared" si="493"/>
        <v>44.86991898148699</v>
      </c>
      <c r="N3936" t="b">
        <v>0</v>
      </c>
      <c r="O3936" s="9">
        <f t="shared" si="494"/>
        <v>0.11</v>
      </c>
      <c r="P3936" s="14">
        <f t="shared" si="495"/>
        <v>45.833333333333336</v>
      </c>
      <c r="Q3936" s="14" t="s">
        <v>8321</v>
      </c>
      <c r="R3936" s="14" t="s">
        <v>8322</v>
      </c>
      <c r="S3936">
        <v>12</v>
      </c>
      <c r="T3936" t="b">
        <v>0</v>
      </c>
      <c r="U3936" t="s">
        <v>8271</v>
      </c>
      <c r="V3936" t="str">
        <f t="shared" si="496"/>
        <v xml:space="preserve"> </v>
      </c>
      <c r="W3936" s="21">
        <f t="shared" si="497"/>
        <v>12</v>
      </c>
      <c r="X3936" s="21" t="str">
        <f t="shared" si="498"/>
        <v xml:space="preserve"> </v>
      </c>
    </row>
    <row r="3937" spans="1:24" ht="57.6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491"/>
        <v>42281.656782407401</v>
      </c>
      <c r="K3937">
        <v>1438789546</v>
      </c>
      <c r="L3937" s="10">
        <f t="shared" si="492"/>
        <v>42221.656782407401</v>
      </c>
      <c r="M3937" s="11">
        <f t="shared" si="493"/>
        <v>60</v>
      </c>
      <c r="N3937" t="b">
        <v>0</v>
      </c>
      <c r="O3937" s="9">
        <f t="shared" si="494"/>
        <v>0.43833333333333335</v>
      </c>
      <c r="P3937" s="14">
        <f t="shared" si="495"/>
        <v>57.173913043478258</v>
      </c>
      <c r="Q3937" s="14" t="s">
        <v>8321</v>
      </c>
      <c r="R3937" s="14" t="s">
        <v>8322</v>
      </c>
      <c r="S3937">
        <v>23</v>
      </c>
      <c r="T3937" t="b">
        <v>0</v>
      </c>
      <c r="U3937" t="s">
        <v>8271</v>
      </c>
      <c r="V3937" t="str">
        <f t="shared" si="496"/>
        <v xml:space="preserve"> </v>
      </c>
      <c r="W3937" s="21">
        <f t="shared" si="497"/>
        <v>23</v>
      </c>
      <c r="X3937" s="21" t="str">
        <f t="shared" si="498"/>
        <v xml:space="preserve"> </v>
      </c>
    </row>
    <row r="3938" spans="1:24" ht="43.2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491"/>
        <v>42705.304629629631</v>
      </c>
      <c r="K3938">
        <v>1477981120</v>
      </c>
      <c r="L3938" s="10">
        <f t="shared" si="492"/>
        <v>42675.262962962966</v>
      </c>
      <c r="M3938" s="11">
        <f t="shared" si="493"/>
        <v>30.041666666664241</v>
      </c>
      <c r="N3938" t="b">
        <v>0</v>
      </c>
      <c r="O3938" s="9">
        <f t="shared" si="494"/>
        <v>0</v>
      </c>
      <c r="P3938" s="14">
        <f t="shared" si="495"/>
        <v>0</v>
      </c>
      <c r="Q3938" s="14" t="s">
        <v>8321</v>
      </c>
      <c r="R3938" s="14" t="s">
        <v>8322</v>
      </c>
      <c r="S3938">
        <v>0</v>
      </c>
      <c r="T3938" t="b">
        <v>0</v>
      </c>
      <c r="U3938" t="s">
        <v>8271</v>
      </c>
      <c r="V3938" t="str">
        <f t="shared" si="496"/>
        <v xml:space="preserve"> </v>
      </c>
      <c r="W3938" s="21">
        <f t="shared" si="497"/>
        <v>0</v>
      </c>
      <c r="X3938" s="21" t="str">
        <f t="shared" si="498"/>
        <v xml:space="preserve"> </v>
      </c>
    </row>
    <row r="3939" spans="1:24" ht="43.2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491"/>
        <v>42562.631481481483</v>
      </c>
      <c r="K3939">
        <v>1465830560</v>
      </c>
      <c r="L3939" s="10">
        <f t="shared" si="492"/>
        <v>42534.631481481483</v>
      </c>
      <c r="M3939" s="11">
        <f t="shared" si="493"/>
        <v>28</v>
      </c>
      <c r="N3939" t="b">
        <v>0</v>
      </c>
      <c r="O3939" s="9">
        <f t="shared" si="494"/>
        <v>0.86135181975736563</v>
      </c>
      <c r="P3939" s="14">
        <f t="shared" si="495"/>
        <v>248.5</v>
      </c>
      <c r="Q3939" s="14" t="s">
        <v>8321</v>
      </c>
      <c r="R3939" s="14" t="s">
        <v>8322</v>
      </c>
      <c r="S3939">
        <v>10</v>
      </c>
      <c r="T3939" t="b">
        <v>0</v>
      </c>
      <c r="U3939" t="s">
        <v>8271</v>
      </c>
      <c r="V3939" t="str">
        <f t="shared" si="496"/>
        <v xml:space="preserve"> </v>
      </c>
      <c r="W3939" s="21">
        <f t="shared" si="497"/>
        <v>10</v>
      </c>
      <c r="X3939" s="21" t="str">
        <f t="shared" si="498"/>
        <v xml:space="preserve"> </v>
      </c>
    </row>
    <row r="3940" spans="1:24" ht="43.2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491"/>
        <v>42182.905717592599</v>
      </c>
      <c r="K3940">
        <v>1432763054</v>
      </c>
      <c r="L3940" s="10">
        <f t="shared" si="492"/>
        <v>42151.905717592599</v>
      </c>
      <c r="M3940" s="11">
        <f t="shared" si="493"/>
        <v>31</v>
      </c>
      <c r="N3940" t="b">
        <v>0</v>
      </c>
      <c r="O3940" s="9">
        <f t="shared" si="494"/>
        <v>0.12196620583717357</v>
      </c>
      <c r="P3940" s="14">
        <f t="shared" si="495"/>
        <v>79.400000000000006</v>
      </c>
      <c r="Q3940" s="14" t="s">
        <v>8321</v>
      </c>
      <c r="R3940" s="14" t="s">
        <v>8322</v>
      </c>
      <c r="S3940">
        <v>5</v>
      </c>
      <c r="T3940" t="b">
        <v>0</v>
      </c>
      <c r="U3940" t="s">
        <v>8271</v>
      </c>
      <c r="V3940" t="str">
        <f t="shared" si="496"/>
        <v xml:space="preserve"> </v>
      </c>
      <c r="W3940" s="21">
        <f t="shared" si="497"/>
        <v>5</v>
      </c>
      <c r="X3940" s="21" t="str">
        <f t="shared" si="498"/>
        <v xml:space="preserve"> </v>
      </c>
    </row>
    <row r="3941" spans="1:24" ht="43.2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491"/>
        <v>41919.1875</v>
      </c>
      <c r="K3941">
        <v>1412328979</v>
      </c>
      <c r="L3941" s="10">
        <f t="shared" si="492"/>
        <v>41915.400219907409</v>
      </c>
      <c r="M3941" s="11">
        <f t="shared" si="493"/>
        <v>3.7872800925906631</v>
      </c>
      <c r="N3941" t="b">
        <v>0</v>
      </c>
      <c r="O3941" s="9">
        <f t="shared" si="494"/>
        <v>1E-3</v>
      </c>
      <c r="P3941" s="14">
        <f t="shared" si="495"/>
        <v>5</v>
      </c>
      <c r="Q3941" s="14" t="s">
        <v>8321</v>
      </c>
      <c r="R3941" s="14" t="s">
        <v>8322</v>
      </c>
      <c r="S3941">
        <v>1</v>
      </c>
      <c r="T3941" t="b">
        <v>0</v>
      </c>
      <c r="U3941" t="s">
        <v>8271</v>
      </c>
      <c r="V3941" t="str">
        <f t="shared" si="496"/>
        <v xml:space="preserve"> </v>
      </c>
      <c r="W3941" s="21">
        <f t="shared" si="497"/>
        <v>1</v>
      </c>
      <c r="X3941" s="21" t="str">
        <f t="shared" si="498"/>
        <v xml:space="preserve"> </v>
      </c>
    </row>
    <row r="3942" spans="1:24" ht="43.2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491"/>
        <v>42006.492488425924</v>
      </c>
      <c r="K3942">
        <v>1416311351</v>
      </c>
      <c r="L3942" s="10">
        <f t="shared" si="492"/>
        <v>41961.492488425924</v>
      </c>
      <c r="M3942" s="11">
        <f t="shared" si="493"/>
        <v>45</v>
      </c>
      <c r="N3942" t="b">
        <v>0</v>
      </c>
      <c r="O3942" s="9">
        <f t="shared" si="494"/>
        <v>2.2000000000000001E-3</v>
      </c>
      <c r="P3942" s="14">
        <f t="shared" si="495"/>
        <v>5.5</v>
      </c>
      <c r="Q3942" s="14" t="s">
        <v>8321</v>
      </c>
      <c r="R3942" s="14" t="s">
        <v>8322</v>
      </c>
      <c r="S3942">
        <v>2</v>
      </c>
      <c r="T3942" t="b">
        <v>0</v>
      </c>
      <c r="U3942" t="s">
        <v>8271</v>
      </c>
      <c r="V3942" t="str">
        <f t="shared" si="496"/>
        <v xml:space="preserve"> </v>
      </c>
      <c r="W3942" s="21">
        <f t="shared" si="497"/>
        <v>2</v>
      </c>
      <c r="X3942" s="21" t="str">
        <f t="shared" si="498"/>
        <v xml:space="preserve"> </v>
      </c>
    </row>
    <row r="3943" spans="1:24" ht="72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491"/>
        <v>41968.041666666672</v>
      </c>
      <c r="K3943">
        <v>1414505137</v>
      </c>
      <c r="L3943" s="10">
        <f t="shared" si="492"/>
        <v>41940.587233796294</v>
      </c>
      <c r="M3943" s="11">
        <f t="shared" si="493"/>
        <v>27.454432870377786</v>
      </c>
      <c r="N3943" t="b">
        <v>0</v>
      </c>
      <c r="O3943" s="9">
        <f t="shared" si="494"/>
        <v>9.0909090909090905E-3</v>
      </c>
      <c r="P3943" s="14">
        <f t="shared" si="495"/>
        <v>25</v>
      </c>
      <c r="Q3943" s="14" t="s">
        <v>8321</v>
      </c>
      <c r="R3943" s="14" t="s">
        <v>8322</v>
      </c>
      <c r="S3943">
        <v>2</v>
      </c>
      <c r="T3943" t="b">
        <v>0</v>
      </c>
      <c r="U3943" t="s">
        <v>8271</v>
      </c>
      <c r="V3943" t="str">
        <f t="shared" si="496"/>
        <v xml:space="preserve"> </v>
      </c>
      <c r="W3943" s="21">
        <f t="shared" si="497"/>
        <v>2</v>
      </c>
      <c r="X3943" s="21" t="str">
        <f t="shared" si="498"/>
        <v xml:space="preserve"> </v>
      </c>
    </row>
    <row r="3944" spans="1:24" ht="43.2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491"/>
        <v>42171.904097222221</v>
      </c>
      <c r="K3944">
        <v>1429306914</v>
      </c>
      <c r="L3944" s="10">
        <f t="shared" si="492"/>
        <v>42111.904097222221</v>
      </c>
      <c r="M3944" s="11">
        <f t="shared" si="493"/>
        <v>60</v>
      </c>
      <c r="N3944" t="b">
        <v>0</v>
      </c>
      <c r="O3944" s="9">
        <f t="shared" si="494"/>
        <v>0</v>
      </c>
      <c r="P3944" s="14">
        <f t="shared" si="495"/>
        <v>0</v>
      </c>
      <c r="Q3944" s="14" t="s">
        <v>8321</v>
      </c>
      <c r="R3944" s="14" t="s">
        <v>8322</v>
      </c>
      <c r="S3944">
        <v>0</v>
      </c>
      <c r="T3944" t="b">
        <v>0</v>
      </c>
      <c r="U3944" t="s">
        <v>8271</v>
      </c>
      <c r="V3944" t="str">
        <f t="shared" si="496"/>
        <v xml:space="preserve"> </v>
      </c>
      <c r="W3944" s="21">
        <f t="shared" si="497"/>
        <v>0</v>
      </c>
      <c r="X3944" s="21" t="str">
        <f t="shared" si="498"/>
        <v xml:space="preserve"> </v>
      </c>
    </row>
    <row r="3945" spans="1:24" ht="43.2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491"/>
        <v>42310.701388888891</v>
      </c>
      <c r="K3945">
        <v>1443811268</v>
      </c>
      <c r="L3945" s="10">
        <f t="shared" si="492"/>
        <v>42279.778564814813</v>
      </c>
      <c r="M3945" s="11">
        <f t="shared" si="493"/>
        <v>30.922824074077653</v>
      </c>
      <c r="N3945" t="b">
        <v>0</v>
      </c>
      <c r="O3945" s="9">
        <f t="shared" si="494"/>
        <v>0.35639999999999999</v>
      </c>
      <c r="P3945" s="14">
        <f t="shared" si="495"/>
        <v>137.07692307692307</v>
      </c>
      <c r="Q3945" s="14" t="s">
        <v>8321</v>
      </c>
      <c r="R3945" s="14" t="s">
        <v>8322</v>
      </c>
      <c r="S3945">
        <v>13</v>
      </c>
      <c r="T3945" t="b">
        <v>0</v>
      </c>
      <c r="U3945" t="s">
        <v>8271</v>
      </c>
      <c r="V3945" t="str">
        <f t="shared" si="496"/>
        <v xml:space="preserve"> </v>
      </c>
      <c r="W3945" s="21">
        <f t="shared" si="497"/>
        <v>13</v>
      </c>
      <c r="X3945" s="21" t="str">
        <f t="shared" si="498"/>
        <v xml:space="preserve"> </v>
      </c>
    </row>
    <row r="3946" spans="1:24" ht="57.6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491"/>
        <v>42243.662905092591</v>
      </c>
      <c r="K3946">
        <v>1438098875</v>
      </c>
      <c r="L3946" s="10">
        <f t="shared" si="492"/>
        <v>42213.662905092591</v>
      </c>
      <c r="M3946" s="11">
        <f t="shared" si="493"/>
        <v>30</v>
      </c>
      <c r="N3946" t="b">
        <v>0</v>
      </c>
      <c r="O3946" s="9">
        <f t="shared" si="494"/>
        <v>0</v>
      </c>
      <c r="P3946" s="14">
        <f t="shared" si="495"/>
        <v>0</v>
      </c>
      <c r="Q3946" s="14" t="s">
        <v>8321</v>
      </c>
      <c r="R3946" s="14" t="s">
        <v>8322</v>
      </c>
      <c r="S3946">
        <v>0</v>
      </c>
      <c r="T3946" t="b">
        <v>0</v>
      </c>
      <c r="U3946" t="s">
        <v>8271</v>
      </c>
      <c r="V3946" t="str">
        <f t="shared" si="496"/>
        <v xml:space="preserve"> </v>
      </c>
      <c r="W3946" s="21">
        <f t="shared" si="497"/>
        <v>0</v>
      </c>
      <c r="X3946" s="21" t="str">
        <f t="shared" si="498"/>
        <v xml:space="preserve"> </v>
      </c>
    </row>
    <row r="3947" spans="1:24" ht="43.2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491"/>
        <v>42139.801712962959</v>
      </c>
      <c r="K3947">
        <v>1429125268</v>
      </c>
      <c r="L3947" s="10">
        <f t="shared" si="492"/>
        <v>42109.801712962959</v>
      </c>
      <c r="M3947" s="11">
        <f t="shared" si="493"/>
        <v>30</v>
      </c>
      <c r="N3947" t="b">
        <v>0</v>
      </c>
      <c r="O3947" s="9">
        <f t="shared" si="494"/>
        <v>2.5000000000000001E-3</v>
      </c>
      <c r="P3947" s="14">
        <f t="shared" si="495"/>
        <v>5</v>
      </c>
      <c r="Q3947" s="14" t="s">
        <v>8321</v>
      </c>
      <c r="R3947" s="14" t="s">
        <v>8322</v>
      </c>
      <c r="S3947">
        <v>1</v>
      </c>
      <c r="T3947" t="b">
        <v>0</v>
      </c>
      <c r="U3947" t="s">
        <v>8271</v>
      </c>
      <c r="V3947" t="str">
        <f t="shared" si="496"/>
        <v xml:space="preserve"> </v>
      </c>
      <c r="W3947" s="21">
        <f t="shared" si="497"/>
        <v>1</v>
      </c>
      <c r="X3947" s="21" t="str">
        <f t="shared" si="498"/>
        <v xml:space="preserve"> </v>
      </c>
    </row>
    <row r="3948" spans="1:24" ht="28.8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491"/>
        <v>42063.333333333328</v>
      </c>
      <c r="K3948">
        <v>1422388822</v>
      </c>
      <c r="L3948" s="10">
        <f t="shared" si="492"/>
        <v>42031.833587962959</v>
      </c>
      <c r="M3948" s="11">
        <f t="shared" si="493"/>
        <v>31.499745370369055</v>
      </c>
      <c r="N3948" t="b">
        <v>0</v>
      </c>
      <c r="O3948" s="9">
        <f t="shared" si="494"/>
        <v>3.2500000000000001E-2</v>
      </c>
      <c r="P3948" s="14">
        <f t="shared" si="495"/>
        <v>39</v>
      </c>
      <c r="Q3948" s="14" t="s">
        <v>8321</v>
      </c>
      <c r="R3948" s="14" t="s">
        <v>8322</v>
      </c>
      <c r="S3948">
        <v>5</v>
      </c>
      <c r="T3948" t="b">
        <v>0</v>
      </c>
      <c r="U3948" t="s">
        <v>8271</v>
      </c>
      <c r="V3948" t="str">
        <f t="shared" si="496"/>
        <v xml:space="preserve"> </v>
      </c>
      <c r="W3948" s="21">
        <f t="shared" si="497"/>
        <v>5</v>
      </c>
      <c r="X3948" s="21" t="str">
        <f t="shared" si="498"/>
        <v xml:space="preserve"> </v>
      </c>
    </row>
    <row r="3949" spans="1:24" ht="43.2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491"/>
        <v>42645.142870370371</v>
      </c>
      <c r="K3949">
        <v>1472786744</v>
      </c>
      <c r="L3949" s="10">
        <f t="shared" si="492"/>
        <v>42615.142870370371</v>
      </c>
      <c r="M3949" s="11">
        <f t="shared" si="493"/>
        <v>30</v>
      </c>
      <c r="N3949" t="b">
        <v>0</v>
      </c>
      <c r="O3949" s="9">
        <f t="shared" si="494"/>
        <v>3.3666666666666664E-2</v>
      </c>
      <c r="P3949" s="14">
        <f t="shared" si="495"/>
        <v>50.5</v>
      </c>
      <c r="Q3949" s="14" t="s">
        <v>8321</v>
      </c>
      <c r="R3949" s="14" t="s">
        <v>8322</v>
      </c>
      <c r="S3949">
        <v>2</v>
      </c>
      <c r="T3949" t="b">
        <v>0</v>
      </c>
      <c r="U3949" t="s">
        <v>8271</v>
      </c>
      <c r="V3949" t="str">
        <f t="shared" si="496"/>
        <v xml:space="preserve"> </v>
      </c>
      <c r="W3949" s="21">
        <f t="shared" si="497"/>
        <v>2</v>
      </c>
      <c r="X3949" s="21" t="str">
        <f t="shared" si="498"/>
        <v xml:space="preserve"> </v>
      </c>
    </row>
    <row r="3950" spans="1:24" ht="43.2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491"/>
        <v>41889.325497685182</v>
      </c>
      <c r="K3950">
        <v>1404892123</v>
      </c>
      <c r="L3950" s="10">
        <f t="shared" si="492"/>
        <v>41829.325497685182</v>
      </c>
      <c r="M3950" s="11">
        <f t="shared" si="493"/>
        <v>60</v>
      </c>
      <c r="N3950" t="b">
        <v>0</v>
      </c>
      <c r="O3950" s="9">
        <f t="shared" si="494"/>
        <v>0</v>
      </c>
      <c r="P3950" s="14">
        <f t="shared" si="495"/>
        <v>0</v>
      </c>
      <c r="Q3950" s="14" t="s">
        <v>8321</v>
      </c>
      <c r="R3950" s="14" t="s">
        <v>8322</v>
      </c>
      <c r="S3950">
        <v>0</v>
      </c>
      <c r="T3950" t="b">
        <v>0</v>
      </c>
      <c r="U3950" t="s">
        <v>8271</v>
      </c>
      <c r="V3950" t="str">
        <f t="shared" si="496"/>
        <v xml:space="preserve"> </v>
      </c>
      <c r="W3950" s="21">
        <f t="shared" si="497"/>
        <v>0</v>
      </c>
      <c r="X3950" s="21" t="str">
        <f t="shared" si="498"/>
        <v xml:space="preserve"> </v>
      </c>
    </row>
    <row r="3951" spans="1:24" ht="43.2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491"/>
        <v>42046.120613425926</v>
      </c>
      <c r="K3951">
        <v>1421031221</v>
      </c>
      <c r="L3951" s="10">
        <f t="shared" si="492"/>
        <v>42016.120613425926</v>
      </c>
      <c r="M3951" s="11">
        <f t="shared" si="493"/>
        <v>30</v>
      </c>
      <c r="N3951" t="b">
        <v>0</v>
      </c>
      <c r="O3951" s="9">
        <f t="shared" si="494"/>
        <v>0.15770000000000001</v>
      </c>
      <c r="P3951" s="14">
        <f t="shared" si="495"/>
        <v>49.28125</v>
      </c>
      <c r="Q3951" s="14" t="s">
        <v>8321</v>
      </c>
      <c r="R3951" s="14" t="s">
        <v>8322</v>
      </c>
      <c r="S3951">
        <v>32</v>
      </c>
      <c r="T3951" t="b">
        <v>0</v>
      </c>
      <c r="U3951" t="s">
        <v>8271</v>
      </c>
      <c r="V3951" t="str">
        <f t="shared" si="496"/>
        <v xml:space="preserve"> </v>
      </c>
      <c r="W3951" s="21">
        <f t="shared" si="497"/>
        <v>32</v>
      </c>
      <c r="X3951" s="21" t="str">
        <f t="shared" si="498"/>
        <v xml:space="preserve"> </v>
      </c>
    </row>
    <row r="3952" spans="1:24" ht="57.6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491"/>
        <v>42468.774305555555</v>
      </c>
      <c r="K3952">
        <v>1457628680</v>
      </c>
      <c r="L3952" s="10">
        <f t="shared" si="492"/>
        <v>42439.702314814815</v>
      </c>
      <c r="M3952" s="11">
        <f t="shared" si="493"/>
        <v>29.071990740740148</v>
      </c>
      <c r="N3952" t="b">
        <v>0</v>
      </c>
      <c r="O3952" s="9">
        <f t="shared" si="494"/>
        <v>6.2500000000000003E-3</v>
      </c>
      <c r="P3952" s="14">
        <f t="shared" si="495"/>
        <v>25</v>
      </c>
      <c r="Q3952" s="14" t="s">
        <v>8321</v>
      </c>
      <c r="R3952" s="14" t="s">
        <v>8322</v>
      </c>
      <c r="S3952">
        <v>1</v>
      </c>
      <c r="T3952" t="b">
        <v>0</v>
      </c>
      <c r="U3952" t="s">
        <v>8271</v>
      </c>
      <c r="V3952" t="str">
        <f t="shared" si="496"/>
        <v xml:space="preserve"> </v>
      </c>
      <c r="W3952" s="21">
        <f t="shared" si="497"/>
        <v>1</v>
      </c>
      <c r="X3952" s="21" t="str">
        <f t="shared" si="498"/>
        <v xml:space="preserve"> </v>
      </c>
    </row>
    <row r="3953" spans="1:24" ht="43.2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491"/>
        <v>42493.784050925926</v>
      </c>
      <c r="K3953">
        <v>1457120942</v>
      </c>
      <c r="L3953" s="10">
        <f t="shared" si="492"/>
        <v>42433.825717592597</v>
      </c>
      <c r="M3953" s="11">
        <f t="shared" si="493"/>
        <v>59.958333333328483</v>
      </c>
      <c r="N3953" t="b">
        <v>0</v>
      </c>
      <c r="O3953" s="9">
        <f t="shared" si="494"/>
        <v>5.0000000000000004E-6</v>
      </c>
      <c r="P3953" s="14">
        <f t="shared" si="495"/>
        <v>1</v>
      </c>
      <c r="Q3953" s="14" t="s">
        <v>8321</v>
      </c>
      <c r="R3953" s="14" t="s">
        <v>8322</v>
      </c>
      <c r="S3953">
        <v>1</v>
      </c>
      <c r="T3953" t="b">
        <v>0</v>
      </c>
      <c r="U3953" t="s">
        <v>8271</v>
      </c>
      <c r="V3953" t="str">
        <f t="shared" si="496"/>
        <v xml:space="preserve"> </v>
      </c>
      <c r="W3953" s="21">
        <f t="shared" si="497"/>
        <v>1</v>
      </c>
      <c r="X3953" s="21" t="str">
        <f t="shared" si="498"/>
        <v xml:space="preserve"> </v>
      </c>
    </row>
    <row r="3954" spans="1:24" ht="43.2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491"/>
        <v>42303.790393518517</v>
      </c>
      <c r="K3954">
        <v>1440701890</v>
      </c>
      <c r="L3954" s="10">
        <f t="shared" si="492"/>
        <v>42243.790393518517</v>
      </c>
      <c r="M3954" s="11">
        <f t="shared" si="493"/>
        <v>60</v>
      </c>
      <c r="N3954" t="b">
        <v>0</v>
      </c>
      <c r="O3954" s="9">
        <f t="shared" si="494"/>
        <v>9.6153846153846159E-4</v>
      </c>
      <c r="P3954" s="14">
        <f t="shared" si="495"/>
        <v>25</v>
      </c>
      <c r="Q3954" s="14" t="s">
        <v>8321</v>
      </c>
      <c r="R3954" s="14" t="s">
        <v>8322</v>
      </c>
      <c r="S3954">
        <v>1</v>
      </c>
      <c r="T3954" t="b">
        <v>0</v>
      </c>
      <c r="U3954" t="s">
        <v>8271</v>
      </c>
      <c r="V3954" t="str">
        <f t="shared" si="496"/>
        <v xml:space="preserve"> </v>
      </c>
      <c r="W3954" s="21">
        <f t="shared" si="497"/>
        <v>1</v>
      </c>
      <c r="X3954" s="21" t="str">
        <f t="shared" si="498"/>
        <v xml:space="preserve"> </v>
      </c>
    </row>
    <row r="3955" spans="1:24" ht="43.2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491"/>
        <v>42580.978472222225</v>
      </c>
      <c r="K3955">
        <v>1467162586</v>
      </c>
      <c r="L3955" s="10">
        <f t="shared" si="492"/>
        <v>42550.048449074078</v>
      </c>
      <c r="M3955" s="11">
        <f t="shared" si="493"/>
        <v>30.930023148146574</v>
      </c>
      <c r="N3955" t="b">
        <v>0</v>
      </c>
      <c r="O3955" s="9">
        <f t="shared" si="494"/>
        <v>0</v>
      </c>
      <c r="P3955" s="14">
        <f t="shared" si="495"/>
        <v>0</v>
      </c>
      <c r="Q3955" s="14" t="s">
        <v>8321</v>
      </c>
      <c r="R3955" s="14" t="s">
        <v>8322</v>
      </c>
      <c r="S3955">
        <v>0</v>
      </c>
      <c r="T3955" t="b">
        <v>0</v>
      </c>
      <c r="U3955" t="s">
        <v>8271</v>
      </c>
      <c r="V3955" t="str">
        <f t="shared" si="496"/>
        <v xml:space="preserve"> </v>
      </c>
      <c r="W3955" s="21">
        <f t="shared" si="497"/>
        <v>0</v>
      </c>
      <c r="X3955" s="21" t="str">
        <f t="shared" si="498"/>
        <v xml:space="preserve"> </v>
      </c>
    </row>
    <row r="3956" spans="1:24" ht="57.6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491"/>
        <v>41834.651203703703</v>
      </c>
      <c r="K3956">
        <v>1400168264</v>
      </c>
      <c r="L3956" s="10">
        <f t="shared" si="492"/>
        <v>41774.651203703703</v>
      </c>
      <c r="M3956" s="11">
        <f t="shared" si="493"/>
        <v>60</v>
      </c>
      <c r="N3956" t="b">
        <v>0</v>
      </c>
      <c r="O3956" s="9">
        <f t="shared" si="494"/>
        <v>0</v>
      </c>
      <c r="P3956" s="14">
        <f t="shared" si="495"/>
        <v>0</v>
      </c>
      <c r="Q3956" s="14" t="s">
        <v>8321</v>
      </c>
      <c r="R3956" s="14" t="s">
        <v>8322</v>
      </c>
      <c r="S3956">
        <v>0</v>
      </c>
      <c r="T3956" t="b">
        <v>0</v>
      </c>
      <c r="U3956" t="s">
        <v>8271</v>
      </c>
      <c r="V3956" t="str">
        <f t="shared" si="496"/>
        <v xml:space="preserve"> </v>
      </c>
      <c r="W3956" s="21">
        <f t="shared" si="497"/>
        <v>0</v>
      </c>
      <c r="X3956" s="21" t="str">
        <f t="shared" si="498"/>
        <v xml:space="preserve"> </v>
      </c>
    </row>
    <row r="3957" spans="1:24" ht="43.2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491"/>
        <v>42336.890520833331</v>
      </c>
      <c r="K3957">
        <v>1446150141</v>
      </c>
      <c r="L3957" s="10">
        <f t="shared" si="492"/>
        <v>42306.848854166667</v>
      </c>
      <c r="M3957" s="11">
        <f t="shared" si="493"/>
        <v>30.041666666664241</v>
      </c>
      <c r="N3957" t="b">
        <v>0</v>
      </c>
      <c r="O3957" s="9">
        <f t="shared" si="494"/>
        <v>0.24285714285714285</v>
      </c>
      <c r="P3957" s="14">
        <f t="shared" si="495"/>
        <v>53.125</v>
      </c>
      <c r="Q3957" s="14" t="s">
        <v>8321</v>
      </c>
      <c r="R3957" s="14" t="s">
        <v>8322</v>
      </c>
      <c r="S3957">
        <v>8</v>
      </c>
      <c r="T3957" t="b">
        <v>0</v>
      </c>
      <c r="U3957" t="s">
        <v>8271</v>
      </c>
      <c r="V3957" t="str">
        <f t="shared" si="496"/>
        <v xml:space="preserve"> </v>
      </c>
      <c r="W3957" s="21">
        <f t="shared" si="497"/>
        <v>8</v>
      </c>
      <c r="X3957" s="21" t="str">
        <f t="shared" si="498"/>
        <v xml:space="preserve"> </v>
      </c>
    </row>
    <row r="3958" spans="1:24" ht="43.2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491"/>
        <v>42485.013888888891</v>
      </c>
      <c r="K3958">
        <v>1459203727</v>
      </c>
      <c r="L3958" s="10">
        <f t="shared" si="492"/>
        <v>42457.932025462964</v>
      </c>
      <c r="M3958" s="11">
        <f t="shared" si="493"/>
        <v>27.081863425926713</v>
      </c>
      <c r="N3958" t="b">
        <v>0</v>
      </c>
      <c r="O3958" s="9">
        <f t="shared" si="494"/>
        <v>0</v>
      </c>
      <c r="P3958" s="14">
        <f t="shared" si="495"/>
        <v>0</v>
      </c>
      <c r="Q3958" s="14" t="s">
        <v>8321</v>
      </c>
      <c r="R3958" s="14" t="s">
        <v>8322</v>
      </c>
      <c r="S3958">
        <v>0</v>
      </c>
      <c r="T3958" t="b">
        <v>0</v>
      </c>
      <c r="U3958" t="s">
        <v>8271</v>
      </c>
      <c r="V3958" t="str">
        <f t="shared" si="496"/>
        <v xml:space="preserve"> </v>
      </c>
      <c r="W3958" s="21">
        <f t="shared" si="497"/>
        <v>0</v>
      </c>
      <c r="X3958" s="21" t="str">
        <f t="shared" si="498"/>
        <v xml:space="preserve"> </v>
      </c>
    </row>
    <row r="3959" spans="1:24" ht="43.2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491"/>
        <v>42559.976319444439</v>
      </c>
      <c r="K3959">
        <v>1464045954</v>
      </c>
      <c r="L3959" s="10">
        <f t="shared" si="492"/>
        <v>42513.976319444439</v>
      </c>
      <c r="M3959" s="11">
        <f t="shared" si="493"/>
        <v>46</v>
      </c>
      <c r="N3959" t="b">
        <v>0</v>
      </c>
      <c r="O3959" s="9">
        <f t="shared" si="494"/>
        <v>2.5000000000000001E-4</v>
      </c>
      <c r="P3959" s="14">
        <f t="shared" si="495"/>
        <v>7</v>
      </c>
      <c r="Q3959" s="14" t="s">
        <v>8321</v>
      </c>
      <c r="R3959" s="14" t="s">
        <v>8322</v>
      </c>
      <c r="S3959">
        <v>1</v>
      </c>
      <c r="T3959" t="b">
        <v>0</v>
      </c>
      <c r="U3959" t="s">
        <v>8271</v>
      </c>
      <c r="V3959" t="str">
        <f t="shared" si="496"/>
        <v xml:space="preserve"> </v>
      </c>
      <c r="W3959" s="21">
        <f t="shared" si="497"/>
        <v>1</v>
      </c>
      <c r="X3959" s="21" t="str">
        <f t="shared" si="498"/>
        <v xml:space="preserve"> </v>
      </c>
    </row>
    <row r="3960" spans="1:24" ht="43.2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491"/>
        <v>41853.583333333336</v>
      </c>
      <c r="K3960">
        <v>1403822912</v>
      </c>
      <c r="L3960" s="10">
        <f t="shared" si="492"/>
        <v>41816.950370370374</v>
      </c>
      <c r="M3960" s="11">
        <f t="shared" si="493"/>
        <v>36.632962962961756</v>
      </c>
      <c r="N3960" t="b">
        <v>0</v>
      </c>
      <c r="O3960" s="9">
        <f t="shared" si="494"/>
        <v>0.32050000000000001</v>
      </c>
      <c r="P3960" s="14">
        <f t="shared" si="495"/>
        <v>40.0625</v>
      </c>
      <c r="Q3960" s="14" t="s">
        <v>8321</v>
      </c>
      <c r="R3960" s="14" t="s">
        <v>8322</v>
      </c>
      <c r="S3960">
        <v>16</v>
      </c>
      <c r="T3960" t="b">
        <v>0</v>
      </c>
      <c r="U3960" t="s">
        <v>8271</v>
      </c>
      <c r="V3960" t="str">
        <f t="shared" si="496"/>
        <v xml:space="preserve"> </v>
      </c>
      <c r="W3960" s="21">
        <f t="shared" si="497"/>
        <v>16</v>
      </c>
      <c r="X3960" s="21" t="str">
        <f t="shared" si="498"/>
        <v xml:space="preserve"> </v>
      </c>
    </row>
    <row r="3961" spans="1:24" ht="43.2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491"/>
        <v>41910.788842592592</v>
      </c>
      <c r="K3961">
        <v>1409338556</v>
      </c>
      <c r="L3961" s="10">
        <f t="shared" si="492"/>
        <v>41880.788842592592</v>
      </c>
      <c r="M3961" s="11">
        <f t="shared" si="493"/>
        <v>30</v>
      </c>
      <c r="N3961" t="b">
        <v>0</v>
      </c>
      <c r="O3961" s="9">
        <f t="shared" si="494"/>
        <v>0.24333333333333335</v>
      </c>
      <c r="P3961" s="14">
        <f t="shared" si="495"/>
        <v>24.333333333333332</v>
      </c>
      <c r="Q3961" s="14" t="s">
        <v>8321</v>
      </c>
      <c r="R3961" s="14" t="s">
        <v>8322</v>
      </c>
      <c r="S3961">
        <v>12</v>
      </c>
      <c r="T3961" t="b">
        <v>0</v>
      </c>
      <c r="U3961" t="s">
        <v>8271</v>
      </c>
      <c r="V3961" t="str">
        <f t="shared" si="496"/>
        <v xml:space="preserve"> </v>
      </c>
      <c r="W3961" s="21">
        <f t="shared" si="497"/>
        <v>12</v>
      </c>
      <c r="X3961" s="21" t="str">
        <f t="shared" si="498"/>
        <v xml:space="preserve"> </v>
      </c>
    </row>
    <row r="3962" spans="1:24" ht="43.2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491"/>
        <v>42372.845555555556</v>
      </c>
      <c r="K3962">
        <v>1449260256</v>
      </c>
      <c r="L3962" s="10">
        <f t="shared" si="492"/>
        <v>42342.845555555556</v>
      </c>
      <c r="M3962" s="11">
        <f t="shared" si="493"/>
        <v>30</v>
      </c>
      <c r="N3962" t="b">
        <v>0</v>
      </c>
      <c r="O3962" s="9">
        <f t="shared" si="494"/>
        <v>1.4999999999999999E-2</v>
      </c>
      <c r="P3962" s="14">
        <f t="shared" si="495"/>
        <v>11.25</v>
      </c>
      <c r="Q3962" s="14" t="s">
        <v>8321</v>
      </c>
      <c r="R3962" s="14" t="s">
        <v>8322</v>
      </c>
      <c r="S3962">
        <v>4</v>
      </c>
      <c r="T3962" t="b">
        <v>0</v>
      </c>
      <c r="U3962" t="s">
        <v>8271</v>
      </c>
      <c r="V3962" t="str">
        <f t="shared" si="496"/>
        <v xml:space="preserve"> </v>
      </c>
      <c r="W3962" s="21">
        <f t="shared" si="497"/>
        <v>4</v>
      </c>
      <c r="X3962" s="21" t="str">
        <f t="shared" si="498"/>
        <v xml:space="preserve"> </v>
      </c>
    </row>
    <row r="3963" spans="1:24" ht="57.6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491"/>
        <v>41767.891319444447</v>
      </c>
      <c r="K3963">
        <v>1397683410</v>
      </c>
      <c r="L3963" s="10">
        <f t="shared" si="492"/>
        <v>41745.891319444447</v>
      </c>
      <c r="M3963" s="11">
        <f t="shared" si="493"/>
        <v>22</v>
      </c>
      <c r="N3963" t="b">
        <v>0</v>
      </c>
      <c r="O3963" s="9">
        <f t="shared" si="494"/>
        <v>4.1999999999999997E-3</v>
      </c>
      <c r="P3963" s="14">
        <f t="shared" si="495"/>
        <v>10.5</v>
      </c>
      <c r="Q3963" s="14" t="s">
        <v>8321</v>
      </c>
      <c r="R3963" s="14" t="s">
        <v>8322</v>
      </c>
      <c r="S3963">
        <v>2</v>
      </c>
      <c r="T3963" t="b">
        <v>0</v>
      </c>
      <c r="U3963" t="s">
        <v>8271</v>
      </c>
      <c r="V3963" t="str">
        <f t="shared" si="496"/>
        <v xml:space="preserve"> </v>
      </c>
      <c r="W3963" s="21">
        <f t="shared" si="497"/>
        <v>2</v>
      </c>
      <c r="X3963" s="21" t="str">
        <f t="shared" si="498"/>
        <v xml:space="preserve"> </v>
      </c>
    </row>
    <row r="3964" spans="1:24" ht="57.6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491"/>
        <v>42336.621458333335</v>
      </c>
      <c r="K3964">
        <v>1446562494</v>
      </c>
      <c r="L3964" s="10">
        <f t="shared" si="492"/>
        <v>42311.621458333335</v>
      </c>
      <c r="M3964" s="11">
        <f t="shared" si="493"/>
        <v>25</v>
      </c>
      <c r="N3964" t="b">
        <v>0</v>
      </c>
      <c r="O3964" s="9">
        <f t="shared" si="494"/>
        <v>3.214285714285714E-2</v>
      </c>
      <c r="P3964" s="14">
        <f t="shared" si="495"/>
        <v>15</v>
      </c>
      <c r="Q3964" s="14" t="s">
        <v>8321</v>
      </c>
      <c r="R3964" s="14" t="s">
        <v>8322</v>
      </c>
      <c r="S3964">
        <v>3</v>
      </c>
      <c r="T3964" t="b">
        <v>0</v>
      </c>
      <c r="U3964" t="s">
        <v>8271</v>
      </c>
      <c r="V3964" t="str">
        <f t="shared" si="496"/>
        <v xml:space="preserve"> </v>
      </c>
      <c r="W3964" s="21">
        <f t="shared" si="497"/>
        <v>3</v>
      </c>
      <c r="X3964" s="21" t="str">
        <f t="shared" si="498"/>
        <v xml:space="preserve"> </v>
      </c>
    </row>
    <row r="3965" spans="1:24" ht="43.2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491"/>
        <v>42326.195798611108</v>
      </c>
      <c r="K3965">
        <v>1445226117</v>
      </c>
      <c r="L3965" s="10">
        <f t="shared" si="492"/>
        <v>42296.154131944444</v>
      </c>
      <c r="M3965" s="11">
        <f t="shared" si="493"/>
        <v>30.041666666664241</v>
      </c>
      <c r="N3965" t="b">
        <v>0</v>
      </c>
      <c r="O3965" s="9">
        <f t="shared" si="494"/>
        <v>0</v>
      </c>
      <c r="P3965" s="14">
        <f t="shared" si="495"/>
        <v>0</v>
      </c>
      <c r="Q3965" s="14" t="s">
        <v>8321</v>
      </c>
      <c r="R3965" s="14" t="s">
        <v>8322</v>
      </c>
      <c r="S3965">
        <v>0</v>
      </c>
      <c r="T3965" t="b">
        <v>0</v>
      </c>
      <c r="U3965" t="s">
        <v>8271</v>
      </c>
      <c r="V3965" t="str">
        <f t="shared" si="496"/>
        <v xml:space="preserve"> </v>
      </c>
      <c r="W3965" s="21">
        <f t="shared" si="497"/>
        <v>0</v>
      </c>
      <c r="X3965" s="21" t="str">
        <f t="shared" si="498"/>
        <v xml:space="preserve"> </v>
      </c>
    </row>
    <row r="3966" spans="1:24" ht="43.2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491"/>
        <v>42113.680393518516</v>
      </c>
      <c r="K3966">
        <v>1424279986</v>
      </c>
      <c r="L3966" s="10">
        <f t="shared" si="492"/>
        <v>42053.722060185188</v>
      </c>
      <c r="M3966" s="11">
        <f t="shared" si="493"/>
        <v>59.958333333328483</v>
      </c>
      <c r="N3966" t="b">
        <v>0</v>
      </c>
      <c r="O3966" s="9">
        <f t="shared" si="494"/>
        <v>6.3E-2</v>
      </c>
      <c r="P3966" s="14">
        <f t="shared" si="495"/>
        <v>42</v>
      </c>
      <c r="Q3966" s="14" t="s">
        <v>8321</v>
      </c>
      <c r="R3966" s="14" t="s">
        <v>8322</v>
      </c>
      <c r="S3966">
        <v>3</v>
      </c>
      <c r="T3966" t="b">
        <v>0</v>
      </c>
      <c r="U3966" t="s">
        <v>8271</v>
      </c>
      <c r="V3966" t="str">
        <f t="shared" si="496"/>
        <v xml:space="preserve"> </v>
      </c>
      <c r="W3966" s="21">
        <f t="shared" si="497"/>
        <v>3</v>
      </c>
      <c r="X3966" s="21" t="str">
        <f t="shared" si="498"/>
        <v xml:space="preserve"> </v>
      </c>
    </row>
    <row r="3967" spans="1:24" ht="43.2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491"/>
        <v>42474.194212962961</v>
      </c>
      <c r="K3967">
        <v>1455428380</v>
      </c>
      <c r="L3967" s="10">
        <f t="shared" si="492"/>
        <v>42414.235879629632</v>
      </c>
      <c r="M3967" s="11">
        <f t="shared" si="493"/>
        <v>59.958333333328483</v>
      </c>
      <c r="N3967" t="b">
        <v>0</v>
      </c>
      <c r="O3967" s="9">
        <f t="shared" si="494"/>
        <v>0.14249999999999999</v>
      </c>
      <c r="P3967" s="14">
        <f t="shared" si="495"/>
        <v>71.25</v>
      </c>
      <c r="Q3967" s="14" t="s">
        <v>8321</v>
      </c>
      <c r="R3967" s="14" t="s">
        <v>8322</v>
      </c>
      <c r="S3967">
        <v>4</v>
      </c>
      <c r="T3967" t="b">
        <v>0</v>
      </c>
      <c r="U3967" t="s">
        <v>8271</v>
      </c>
      <c r="V3967" t="str">
        <f t="shared" si="496"/>
        <v xml:space="preserve"> </v>
      </c>
      <c r="W3967" s="21">
        <f t="shared" si="497"/>
        <v>4</v>
      </c>
      <c r="X3967" s="21" t="str">
        <f t="shared" si="498"/>
        <v xml:space="preserve"> </v>
      </c>
    </row>
    <row r="3968" spans="1:24" ht="57.6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491"/>
        <v>41844.124305555553</v>
      </c>
      <c r="K3968">
        <v>1402506278</v>
      </c>
      <c r="L3968" s="10">
        <f t="shared" si="492"/>
        <v>41801.711550925924</v>
      </c>
      <c r="M3968" s="11">
        <f t="shared" si="493"/>
        <v>42.41275462962949</v>
      </c>
      <c r="N3968" t="b">
        <v>0</v>
      </c>
      <c r="O3968" s="9">
        <f t="shared" si="494"/>
        <v>6.0000000000000001E-3</v>
      </c>
      <c r="P3968" s="14">
        <f t="shared" si="495"/>
        <v>22.5</v>
      </c>
      <c r="Q3968" s="14" t="s">
        <v>8321</v>
      </c>
      <c r="R3968" s="14" t="s">
        <v>8322</v>
      </c>
      <c r="S3968">
        <v>2</v>
      </c>
      <c r="T3968" t="b">
        <v>0</v>
      </c>
      <c r="U3968" t="s">
        <v>8271</v>
      </c>
      <c r="V3968" t="str">
        <f t="shared" si="496"/>
        <v xml:space="preserve"> </v>
      </c>
      <c r="W3968" s="21">
        <f t="shared" si="497"/>
        <v>2</v>
      </c>
      <c r="X3968" s="21" t="str">
        <f t="shared" si="498"/>
        <v xml:space="preserve"> </v>
      </c>
    </row>
    <row r="3969" spans="1:24" ht="43.2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491"/>
        <v>42800.290590277778</v>
      </c>
      <c r="K3969">
        <v>1486191507</v>
      </c>
      <c r="L3969" s="10">
        <f t="shared" si="492"/>
        <v>42770.290590277778</v>
      </c>
      <c r="M3969" s="11">
        <f t="shared" si="493"/>
        <v>30</v>
      </c>
      <c r="N3969" t="b">
        <v>0</v>
      </c>
      <c r="O3969" s="9">
        <f t="shared" si="494"/>
        <v>0.2411764705882353</v>
      </c>
      <c r="P3969" s="14">
        <f t="shared" si="495"/>
        <v>41</v>
      </c>
      <c r="Q3969" s="14" t="s">
        <v>8321</v>
      </c>
      <c r="R3969" s="14" t="s">
        <v>8322</v>
      </c>
      <c r="S3969">
        <v>10</v>
      </c>
      <c r="T3969" t="b">
        <v>0</v>
      </c>
      <c r="U3969" t="s">
        <v>8271</v>
      </c>
      <c r="V3969" t="str">
        <f t="shared" si="496"/>
        <v xml:space="preserve"> </v>
      </c>
      <c r="W3969" s="21">
        <f t="shared" si="497"/>
        <v>10</v>
      </c>
      <c r="X3969" s="21" t="str">
        <f t="shared" si="498"/>
        <v xml:space="preserve"> </v>
      </c>
    </row>
    <row r="3970" spans="1:24" ht="43.2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ref="J3970:J4033" si="499">(((I3970/60)/60)/24)+DATE(1970,1,1)</f>
        <v>42512.815659722226</v>
      </c>
      <c r="K3970">
        <v>1458761673</v>
      </c>
      <c r="L3970" s="10">
        <f t="shared" ref="L3970:L4033" si="500">(((K3970/60)/60)/24)+DATE(1970,1,1)</f>
        <v>42452.815659722226</v>
      </c>
      <c r="M3970" s="11">
        <f t="shared" ref="M3970:M4033" si="501">J3970-L3970</f>
        <v>60</v>
      </c>
      <c r="N3970" t="b">
        <v>0</v>
      </c>
      <c r="O3970" s="9">
        <f t="shared" ref="O3970:O4033" si="502">E3970/D3970</f>
        <v>0.10539999999999999</v>
      </c>
      <c r="P3970" s="14">
        <f t="shared" ref="P3970:P4033" si="503">IF(E3970&gt;0,(E3970/S3970),0)</f>
        <v>47.909090909090907</v>
      </c>
      <c r="Q3970" s="14" t="s">
        <v>8321</v>
      </c>
      <c r="R3970" s="14" t="s">
        <v>8322</v>
      </c>
      <c r="S3970">
        <v>11</v>
      </c>
      <c r="T3970" t="b">
        <v>0</v>
      </c>
      <c r="U3970" t="s">
        <v>8271</v>
      </c>
      <c r="V3970" t="str">
        <f t="shared" si="496"/>
        <v xml:space="preserve"> </v>
      </c>
      <c r="W3970" s="21">
        <f t="shared" si="497"/>
        <v>11</v>
      </c>
      <c r="X3970" s="21" t="str">
        <f t="shared" si="498"/>
        <v xml:space="preserve"> </v>
      </c>
    </row>
    <row r="3971" spans="1:24" ht="57.6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si="499"/>
        <v>42611.163194444445</v>
      </c>
      <c r="K3971">
        <v>1471638646</v>
      </c>
      <c r="L3971" s="10">
        <f t="shared" si="500"/>
        <v>42601.854699074072</v>
      </c>
      <c r="M3971" s="11">
        <f t="shared" si="501"/>
        <v>9.3084953703728388</v>
      </c>
      <c r="N3971" t="b">
        <v>0</v>
      </c>
      <c r="O3971" s="9">
        <f t="shared" si="502"/>
        <v>7.4690265486725665E-2</v>
      </c>
      <c r="P3971" s="14">
        <f t="shared" si="503"/>
        <v>35.166666666666664</v>
      </c>
      <c r="Q3971" s="14" t="s">
        <v>8321</v>
      </c>
      <c r="R3971" s="14" t="s">
        <v>8322</v>
      </c>
      <c r="S3971">
        <v>6</v>
      </c>
      <c r="T3971" t="b">
        <v>0</v>
      </c>
      <c r="U3971" t="s">
        <v>8271</v>
      </c>
      <c r="V3971" t="str">
        <f t="shared" ref="V3971:V4034" si="504">IF(F3971 = "successful",S3971," ")</f>
        <v xml:space="preserve"> </v>
      </c>
      <c r="W3971" s="21">
        <f t="shared" ref="W3971:W4034" si="505">IF(F3971 = "failed",S3971," ")</f>
        <v>6</v>
      </c>
      <c r="X3971" s="21" t="str">
        <f t="shared" ref="X3971:X4034" si="506">IF(F3971 = "canceled",S3971," ")</f>
        <v xml:space="preserve"> </v>
      </c>
    </row>
    <row r="3972" spans="1:24" ht="57.6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499"/>
        <v>42477.863553240735</v>
      </c>
      <c r="K3972">
        <v>1458333811</v>
      </c>
      <c r="L3972" s="10">
        <f t="shared" si="500"/>
        <v>42447.863553240735</v>
      </c>
      <c r="M3972" s="11">
        <f t="shared" si="501"/>
        <v>30</v>
      </c>
      <c r="N3972" t="b">
        <v>0</v>
      </c>
      <c r="O3972" s="9">
        <f t="shared" si="502"/>
        <v>7.3333333333333334E-4</v>
      </c>
      <c r="P3972" s="14">
        <f t="shared" si="503"/>
        <v>5.5</v>
      </c>
      <c r="Q3972" s="14" t="s">
        <v>8321</v>
      </c>
      <c r="R3972" s="14" t="s">
        <v>8322</v>
      </c>
      <c r="S3972">
        <v>2</v>
      </c>
      <c r="T3972" t="b">
        <v>0</v>
      </c>
      <c r="U3972" t="s">
        <v>8271</v>
      </c>
      <c r="V3972" t="str">
        <f t="shared" si="504"/>
        <v xml:space="preserve"> </v>
      </c>
      <c r="W3972" s="21">
        <f t="shared" si="505"/>
        <v>2</v>
      </c>
      <c r="X3972" s="21" t="str">
        <f t="shared" si="506"/>
        <v xml:space="preserve"> </v>
      </c>
    </row>
    <row r="3973" spans="1:24" ht="43.2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499"/>
        <v>41841.536180555559</v>
      </c>
      <c r="K3973">
        <v>1403355126</v>
      </c>
      <c r="L3973" s="10">
        <f t="shared" si="500"/>
        <v>41811.536180555559</v>
      </c>
      <c r="M3973" s="11">
        <f t="shared" si="501"/>
        <v>30</v>
      </c>
      <c r="N3973" t="b">
        <v>0</v>
      </c>
      <c r="O3973" s="9">
        <f t="shared" si="502"/>
        <v>9.7142857142857135E-3</v>
      </c>
      <c r="P3973" s="14">
        <f t="shared" si="503"/>
        <v>22.666666666666668</v>
      </c>
      <c r="Q3973" s="14" t="s">
        <v>8321</v>
      </c>
      <c r="R3973" s="14" t="s">
        <v>8322</v>
      </c>
      <c r="S3973">
        <v>6</v>
      </c>
      <c r="T3973" t="b">
        <v>0</v>
      </c>
      <c r="U3973" t="s">
        <v>8271</v>
      </c>
      <c r="V3973" t="str">
        <f t="shared" si="504"/>
        <v xml:space="preserve"> </v>
      </c>
      <c r="W3973" s="21">
        <f t="shared" si="505"/>
        <v>6</v>
      </c>
      <c r="X3973" s="21" t="str">
        <f t="shared" si="506"/>
        <v xml:space="preserve"> </v>
      </c>
    </row>
    <row r="3974" spans="1:24" ht="43.2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499"/>
        <v>42041.067523148144</v>
      </c>
      <c r="K3974">
        <v>1418002634</v>
      </c>
      <c r="L3974" s="10">
        <f t="shared" si="500"/>
        <v>41981.067523148144</v>
      </c>
      <c r="M3974" s="11">
        <f t="shared" si="501"/>
        <v>60</v>
      </c>
      <c r="N3974" t="b">
        <v>0</v>
      </c>
      <c r="O3974" s="9">
        <f t="shared" si="502"/>
        <v>0.21099999999999999</v>
      </c>
      <c r="P3974" s="14">
        <f t="shared" si="503"/>
        <v>26.375</v>
      </c>
      <c r="Q3974" s="14" t="s">
        <v>8321</v>
      </c>
      <c r="R3974" s="14" t="s">
        <v>8322</v>
      </c>
      <c r="S3974">
        <v>8</v>
      </c>
      <c r="T3974" t="b">
        <v>0</v>
      </c>
      <c r="U3974" t="s">
        <v>8271</v>
      </c>
      <c r="V3974" t="str">
        <f t="shared" si="504"/>
        <v xml:space="preserve"> </v>
      </c>
      <c r="W3974" s="21">
        <f t="shared" si="505"/>
        <v>8</v>
      </c>
      <c r="X3974" s="21" t="str">
        <f t="shared" si="506"/>
        <v xml:space="preserve"> </v>
      </c>
    </row>
    <row r="3975" spans="1:24" ht="43.2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499"/>
        <v>42499.166666666672</v>
      </c>
      <c r="K3975">
        <v>1460219110</v>
      </c>
      <c r="L3975" s="10">
        <f t="shared" si="500"/>
        <v>42469.68414351852</v>
      </c>
      <c r="M3975" s="11">
        <f t="shared" si="501"/>
        <v>29.482523148151813</v>
      </c>
      <c r="N3975" t="b">
        <v>0</v>
      </c>
      <c r="O3975" s="9">
        <f t="shared" si="502"/>
        <v>0.78100000000000003</v>
      </c>
      <c r="P3975" s="14">
        <f t="shared" si="503"/>
        <v>105.54054054054055</v>
      </c>
      <c r="Q3975" s="14" t="s">
        <v>8321</v>
      </c>
      <c r="R3975" s="14" t="s">
        <v>8322</v>
      </c>
      <c r="S3975">
        <v>37</v>
      </c>
      <c r="T3975" t="b">
        <v>0</v>
      </c>
      <c r="U3975" t="s">
        <v>8271</v>
      </c>
      <c r="V3975" t="str">
        <f t="shared" si="504"/>
        <v xml:space="preserve"> </v>
      </c>
      <c r="W3975" s="21">
        <f t="shared" si="505"/>
        <v>37</v>
      </c>
      <c r="X3975" s="21" t="str">
        <f t="shared" si="506"/>
        <v xml:space="preserve"> </v>
      </c>
    </row>
    <row r="3976" spans="1:24" ht="43.2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499"/>
        <v>42523.546851851846</v>
      </c>
      <c r="K3976">
        <v>1462280848</v>
      </c>
      <c r="L3976" s="10">
        <f t="shared" si="500"/>
        <v>42493.546851851846</v>
      </c>
      <c r="M3976" s="11">
        <f t="shared" si="501"/>
        <v>30</v>
      </c>
      <c r="N3976" t="b">
        <v>0</v>
      </c>
      <c r="O3976" s="9">
        <f t="shared" si="502"/>
        <v>0.32</v>
      </c>
      <c r="P3976" s="14">
        <f t="shared" si="503"/>
        <v>29.09090909090909</v>
      </c>
      <c r="Q3976" s="14" t="s">
        <v>8321</v>
      </c>
      <c r="R3976" s="14" t="s">
        <v>8322</v>
      </c>
      <c r="S3976">
        <v>11</v>
      </c>
      <c r="T3976" t="b">
        <v>0</v>
      </c>
      <c r="U3976" t="s">
        <v>8271</v>
      </c>
      <c r="V3976" t="str">
        <f t="shared" si="504"/>
        <v xml:space="preserve"> </v>
      </c>
      <c r="W3976" s="21">
        <f t="shared" si="505"/>
        <v>11</v>
      </c>
      <c r="X3976" s="21" t="str">
        <f t="shared" si="506"/>
        <v xml:space="preserve"> </v>
      </c>
    </row>
    <row r="3977" spans="1:24" ht="43.2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499"/>
        <v>42564.866875</v>
      </c>
      <c r="K3977">
        <v>1465850898</v>
      </c>
      <c r="L3977" s="10">
        <f t="shared" si="500"/>
        <v>42534.866875</v>
      </c>
      <c r="M3977" s="11">
        <f t="shared" si="501"/>
        <v>30</v>
      </c>
      <c r="N3977" t="b">
        <v>0</v>
      </c>
      <c r="O3977" s="9">
        <f t="shared" si="502"/>
        <v>0</v>
      </c>
      <c r="P3977" s="14">
        <f t="shared" si="503"/>
        <v>0</v>
      </c>
      <c r="Q3977" s="14" t="s">
        <v>8321</v>
      </c>
      <c r="R3977" s="14" t="s">
        <v>8322</v>
      </c>
      <c r="S3977">
        <v>0</v>
      </c>
      <c r="T3977" t="b">
        <v>0</v>
      </c>
      <c r="U3977" t="s">
        <v>8271</v>
      </c>
      <c r="V3977" t="str">
        <f t="shared" si="504"/>
        <v xml:space="preserve"> </v>
      </c>
      <c r="W3977" s="21">
        <f t="shared" si="505"/>
        <v>0</v>
      </c>
      <c r="X3977" s="21" t="str">
        <f t="shared" si="506"/>
        <v xml:space="preserve"> </v>
      </c>
    </row>
    <row r="3978" spans="1:24" ht="43.2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499"/>
        <v>41852.291666666664</v>
      </c>
      <c r="K3978">
        <v>1405024561</v>
      </c>
      <c r="L3978" s="10">
        <f t="shared" si="500"/>
        <v>41830.858344907407</v>
      </c>
      <c r="M3978" s="11">
        <f t="shared" si="501"/>
        <v>21.433321759257524</v>
      </c>
      <c r="N3978" t="b">
        <v>0</v>
      </c>
      <c r="O3978" s="9">
        <f t="shared" si="502"/>
        <v>0.47692307692307695</v>
      </c>
      <c r="P3978" s="14">
        <f t="shared" si="503"/>
        <v>62</v>
      </c>
      <c r="Q3978" s="14" t="s">
        <v>8321</v>
      </c>
      <c r="R3978" s="14" t="s">
        <v>8322</v>
      </c>
      <c r="S3978">
        <v>10</v>
      </c>
      <c r="T3978" t="b">
        <v>0</v>
      </c>
      <c r="U3978" t="s">
        <v>8271</v>
      </c>
      <c r="V3978" t="str">
        <f t="shared" si="504"/>
        <v xml:space="preserve"> </v>
      </c>
      <c r="W3978" s="21">
        <f t="shared" si="505"/>
        <v>10</v>
      </c>
      <c r="X3978" s="21" t="str">
        <f t="shared" si="506"/>
        <v xml:space="preserve"> </v>
      </c>
    </row>
    <row r="3979" spans="1:24" ht="43.2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499"/>
        <v>42573.788564814815</v>
      </c>
      <c r="K3979">
        <v>1466621732</v>
      </c>
      <c r="L3979" s="10">
        <f t="shared" si="500"/>
        <v>42543.788564814815</v>
      </c>
      <c r="M3979" s="11">
        <f t="shared" si="501"/>
        <v>30</v>
      </c>
      <c r="N3979" t="b">
        <v>0</v>
      </c>
      <c r="O3979" s="9">
        <f t="shared" si="502"/>
        <v>1.4500000000000001E-2</v>
      </c>
      <c r="P3979" s="14">
        <f t="shared" si="503"/>
        <v>217.5</v>
      </c>
      <c r="Q3979" s="14" t="s">
        <v>8321</v>
      </c>
      <c r="R3979" s="14" t="s">
        <v>8322</v>
      </c>
      <c r="S3979">
        <v>6</v>
      </c>
      <c r="T3979" t="b">
        <v>0</v>
      </c>
      <c r="U3979" t="s">
        <v>8271</v>
      </c>
      <c r="V3979" t="str">
        <f t="shared" si="504"/>
        <v xml:space="preserve"> </v>
      </c>
      <c r="W3979" s="21">
        <f t="shared" si="505"/>
        <v>6</v>
      </c>
      <c r="X3979" s="21" t="str">
        <f t="shared" si="506"/>
        <v xml:space="preserve"> </v>
      </c>
    </row>
    <row r="3980" spans="1:24" ht="43.2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499"/>
        <v>42035.642974537041</v>
      </c>
      <c r="K3980">
        <v>1417533953</v>
      </c>
      <c r="L3980" s="10">
        <f t="shared" si="500"/>
        <v>41975.642974537041</v>
      </c>
      <c r="M3980" s="11">
        <f t="shared" si="501"/>
        <v>60</v>
      </c>
      <c r="N3980" t="b">
        <v>0</v>
      </c>
      <c r="O3980" s="9">
        <f t="shared" si="502"/>
        <v>0.107</v>
      </c>
      <c r="P3980" s="14">
        <f t="shared" si="503"/>
        <v>26.75</v>
      </c>
      <c r="Q3980" s="14" t="s">
        <v>8321</v>
      </c>
      <c r="R3980" s="14" t="s">
        <v>8322</v>
      </c>
      <c r="S3980">
        <v>8</v>
      </c>
      <c r="T3980" t="b">
        <v>0</v>
      </c>
      <c r="U3980" t="s">
        <v>8271</v>
      </c>
      <c r="V3980" t="str">
        <f t="shared" si="504"/>
        <v xml:space="preserve"> </v>
      </c>
      <c r="W3980" s="21">
        <f t="shared" si="505"/>
        <v>8</v>
      </c>
      <c r="X3980" s="21" t="str">
        <f t="shared" si="506"/>
        <v xml:space="preserve"> </v>
      </c>
    </row>
    <row r="3981" spans="1:24" ht="43.2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499"/>
        <v>42092.833333333328</v>
      </c>
      <c r="K3981">
        <v>1425678057</v>
      </c>
      <c r="L3981" s="10">
        <f t="shared" si="500"/>
        <v>42069.903437500005</v>
      </c>
      <c r="M3981" s="11">
        <f t="shared" si="501"/>
        <v>22.929895833323826</v>
      </c>
      <c r="N3981" t="b">
        <v>0</v>
      </c>
      <c r="O3981" s="9">
        <f t="shared" si="502"/>
        <v>1.8333333333333333E-2</v>
      </c>
      <c r="P3981" s="14">
        <f t="shared" si="503"/>
        <v>18.333333333333332</v>
      </c>
      <c r="Q3981" s="14" t="s">
        <v>8321</v>
      </c>
      <c r="R3981" s="14" t="s">
        <v>8322</v>
      </c>
      <c r="S3981">
        <v>6</v>
      </c>
      <c r="T3981" t="b">
        <v>0</v>
      </c>
      <c r="U3981" t="s">
        <v>8271</v>
      </c>
      <c r="V3981" t="str">
        <f t="shared" si="504"/>
        <v xml:space="preserve"> </v>
      </c>
      <c r="W3981" s="21">
        <f t="shared" si="505"/>
        <v>6</v>
      </c>
      <c r="X3981" s="21" t="str">
        <f t="shared" si="506"/>
        <v xml:space="preserve"> </v>
      </c>
    </row>
    <row r="3982" spans="1:24" ht="57.6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499"/>
        <v>41825.598923611113</v>
      </c>
      <c r="K3982">
        <v>1401978147</v>
      </c>
      <c r="L3982" s="10">
        <f t="shared" si="500"/>
        <v>41795.598923611113</v>
      </c>
      <c r="M3982" s="11">
        <f t="shared" si="501"/>
        <v>30</v>
      </c>
      <c r="N3982" t="b">
        <v>0</v>
      </c>
      <c r="O3982" s="9">
        <f t="shared" si="502"/>
        <v>0.18</v>
      </c>
      <c r="P3982" s="14">
        <f t="shared" si="503"/>
        <v>64.285714285714292</v>
      </c>
      <c r="Q3982" s="14" t="s">
        <v>8321</v>
      </c>
      <c r="R3982" s="14" t="s">
        <v>8322</v>
      </c>
      <c r="S3982">
        <v>7</v>
      </c>
      <c r="T3982" t="b">
        <v>0</v>
      </c>
      <c r="U3982" t="s">
        <v>8271</v>
      </c>
      <c r="V3982" t="str">
        <f t="shared" si="504"/>
        <v xml:space="preserve"> </v>
      </c>
      <c r="W3982" s="21">
        <f t="shared" si="505"/>
        <v>7</v>
      </c>
      <c r="X3982" s="21" t="str">
        <f t="shared" si="506"/>
        <v xml:space="preserve"> </v>
      </c>
    </row>
    <row r="3983" spans="1:24" ht="43.2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499"/>
        <v>42568.179965277777</v>
      </c>
      <c r="K3983">
        <v>1463545149</v>
      </c>
      <c r="L3983" s="10">
        <f t="shared" si="500"/>
        <v>42508.179965277777</v>
      </c>
      <c r="M3983" s="11">
        <f t="shared" si="501"/>
        <v>60</v>
      </c>
      <c r="N3983" t="b">
        <v>0</v>
      </c>
      <c r="O3983" s="9">
        <f t="shared" si="502"/>
        <v>4.0833333333333333E-2</v>
      </c>
      <c r="P3983" s="14">
        <f t="shared" si="503"/>
        <v>175</v>
      </c>
      <c r="Q3983" s="14" t="s">
        <v>8321</v>
      </c>
      <c r="R3983" s="14" t="s">
        <v>8322</v>
      </c>
      <c r="S3983">
        <v>7</v>
      </c>
      <c r="T3983" t="b">
        <v>0</v>
      </c>
      <c r="U3983" t="s">
        <v>8271</v>
      </c>
      <c r="V3983" t="str">
        <f t="shared" si="504"/>
        <v xml:space="preserve"> </v>
      </c>
      <c r="W3983" s="21">
        <f t="shared" si="505"/>
        <v>7</v>
      </c>
      <c r="X3983" s="21" t="str">
        <f t="shared" si="506"/>
        <v xml:space="preserve"> </v>
      </c>
    </row>
    <row r="3984" spans="1:24" ht="57.6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499"/>
        <v>42192.809953703705</v>
      </c>
      <c r="K3984">
        <v>1431113180</v>
      </c>
      <c r="L3984" s="10">
        <f t="shared" si="500"/>
        <v>42132.809953703705</v>
      </c>
      <c r="M3984" s="11">
        <f t="shared" si="501"/>
        <v>60</v>
      </c>
      <c r="N3984" t="b">
        <v>0</v>
      </c>
      <c r="O3984" s="9">
        <f t="shared" si="502"/>
        <v>0.2</v>
      </c>
      <c r="P3984" s="14">
        <f t="shared" si="503"/>
        <v>34</v>
      </c>
      <c r="Q3984" s="14" t="s">
        <v>8321</v>
      </c>
      <c r="R3984" s="14" t="s">
        <v>8322</v>
      </c>
      <c r="S3984">
        <v>5</v>
      </c>
      <c r="T3984" t="b">
        <v>0</v>
      </c>
      <c r="U3984" t="s">
        <v>8271</v>
      </c>
      <c r="V3984" t="str">
        <f t="shared" si="504"/>
        <v xml:space="preserve"> </v>
      </c>
      <c r="W3984" s="21">
        <f t="shared" si="505"/>
        <v>5</v>
      </c>
      <c r="X3984" s="21" t="str">
        <f t="shared" si="506"/>
        <v xml:space="preserve"> </v>
      </c>
    </row>
    <row r="3985" spans="1:24" ht="43.2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499"/>
        <v>41779.290972222225</v>
      </c>
      <c r="K3985">
        <v>1397854356</v>
      </c>
      <c r="L3985" s="10">
        <f t="shared" si="500"/>
        <v>41747.86986111111</v>
      </c>
      <c r="M3985" s="11">
        <f t="shared" si="501"/>
        <v>31.421111111114442</v>
      </c>
      <c r="N3985" t="b">
        <v>0</v>
      </c>
      <c r="O3985" s="9">
        <f t="shared" si="502"/>
        <v>0.34802513464991025</v>
      </c>
      <c r="P3985" s="14">
        <f t="shared" si="503"/>
        <v>84.282608695652172</v>
      </c>
      <c r="Q3985" s="14" t="s">
        <v>8321</v>
      </c>
      <c r="R3985" s="14" t="s">
        <v>8322</v>
      </c>
      <c r="S3985">
        <v>46</v>
      </c>
      <c r="T3985" t="b">
        <v>0</v>
      </c>
      <c r="U3985" t="s">
        <v>8271</v>
      </c>
      <c r="V3985" t="str">
        <f t="shared" si="504"/>
        <v xml:space="preserve"> </v>
      </c>
      <c r="W3985" s="21">
        <f t="shared" si="505"/>
        <v>46</v>
      </c>
      <c r="X3985" s="21" t="str">
        <f t="shared" si="506"/>
        <v xml:space="preserve"> </v>
      </c>
    </row>
    <row r="3986" spans="1:24" ht="43.2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499"/>
        <v>41951</v>
      </c>
      <c r="K3986">
        <v>1412809644</v>
      </c>
      <c r="L3986" s="10">
        <f t="shared" si="500"/>
        <v>41920.963472222218</v>
      </c>
      <c r="M3986" s="11">
        <f t="shared" si="501"/>
        <v>30.036527777781885</v>
      </c>
      <c r="N3986" t="b">
        <v>0</v>
      </c>
      <c r="O3986" s="9">
        <f t="shared" si="502"/>
        <v>6.3333333333333339E-2</v>
      </c>
      <c r="P3986" s="14">
        <f t="shared" si="503"/>
        <v>9.5</v>
      </c>
      <c r="Q3986" s="14" t="s">
        <v>8321</v>
      </c>
      <c r="R3986" s="14" t="s">
        <v>8322</v>
      </c>
      <c r="S3986">
        <v>10</v>
      </c>
      <c r="T3986" t="b">
        <v>0</v>
      </c>
      <c r="U3986" t="s">
        <v>8271</v>
      </c>
      <c r="V3986" t="str">
        <f t="shared" si="504"/>
        <v xml:space="preserve"> </v>
      </c>
      <c r="W3986" s="21">
        <f t="shared" si="505"/>
        <v>10</v>
      </c>
      <c r="X3986" s="21" t="str">
        <f t="shared" si="506"/>
        <v xml:space="preserve"> </v>
      </c>
    </row>
    <row r="3987" spans="1:24" ht="57.6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499"/>
        <v>42420.878472222219</v>
      </c>
      <c r="K3987">
        <v>1454173120</v>
      </c>
      <c r="L3987" s="10">
        <f t="shared" si="500"/>
        <v>42399.707407407404</v>
      </c>
      <c r="M3987" s="11">
        <f t="shared" si="501"/>
        <v>21.171064814814599</v>
      </c>
      <c r="N3987" t="b">
        <v>0</v>
      </c>
      <c r="O3987" s="9">
        <f t="shared" si="502"/>
        <v>0.32050000000000001</v>
      </c>
      <c r="P3987" s="14">
        <f t="shared" si="503"/>
        <v>33.736842105263158</v>
      </c>
      <c r="Q3987" s="14" t="s">
        <v>8321</v>
      </c>
      <c r="R3987" s="14" t="s">
        <v>8322</v>
      </c>
      <c r="S3987">
        <v>19</v>
      </c>
      <c r="T3987" t="b">
        <v>0</v>
      </c>
      <c r="U3987" t="s">
        <v>8271</v>
      </c>
      <c r="V3987" t="str">
        <f t="shared" si="504"/>
        <v xml:space="preserve"> </v>
      </c>
      <c r="W3987" s="21">
        <f t="shared" si="505"/>
        <v>19</v>
      </c>
      <c r="X3987" s="21" t="str">
        <f t="shared" si="506"/>
        <v xml:space="preserve"> </v>
      </c>
    </row>
    <row r="3988" spans="1:24" ht="57.6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499"/>
        <v>42496.544444444444</v>
      </c>
      <c r="K3988">
        <v>1460034594</v>
      </c>
      <c r="L3988" s="10">
        <f t="shared" si="500"/>
        <v>42467.548541666663</v>
      </c>
      <c r="M3988" s="11">
        <f t="shared" si="501"/>
        <v>28.995902777780429</v>
      </c>
      <c r="N3988" t="b">
        <v>0</v>
      </c>
      <c r="O3988" s="9">
        <f t="shared" si="502"/>
        <v>9.7600000000000006E-2</v>
      </c>
      <c r="P3988" s="14">
        <f t="shared" si="503"/>
        <v>37.53846153846154</v>
      </c>
      <c r="Q3988" s="14" t="s">
        <v>8321</v>
      </c>
      <c r="R3988" s="14" t="s">
        <v>8322</v>
      </c>
      <c r="S3988">
        <v>13</v>
      </c>
      <c r="T3988" t="b">
        <v>0</v>
      </c>
      <c r="U3988" t="s">
        <v>8271</v>
      </c>
      <c r="V3988" t="str">
        <f t="shared" si="504"/>
        <v xml:space="preserve"> </v>
      </c>
      <c r="W3988" s="21">
        <f t="shared" si="505"/>
        <v>13</v>
      </c>
      <c r="X3988" s="21" t="str">
        <f t="shared" si="506"/>
        <v xml:space="preserve"> </v>
      </c>
    </row>
    <row r="3989" spans="1:24" ht="43.2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499"/>
        <v>41775.92465277778</v>
      </c>
      <c r="K3989">
        <v>1399414290</v>
      </c>
      <c r="L3989" s="10">
        <f t="shared" si="500"/>
        <v>41765.92465277778</v>
      </c>
      <c r="M3989" s="11">
        <f t="shared" si="501"/>
        <v>10</v>
      </c>
      <c r="N3989" t="b">
        <v>0</v>
      </c>
      <c r="O3989" s="9">
        <f t="shared" si="502"/>
        <v>0.3775</v>
      </c>
      <c r="P3989" s="14">
        <f t="shared" si="503"/>
        <v>11.615384615384615</v>
      </c>
      <c r="Q3989" s="14" t="s">
        <v>8321</v>
      </c>
      <c r="R3989" s="14" t="s">
        <v>8322</v>
      </c>
      <c r="S3989">
        <v>13</v>
      </c>
      <c r="T3989" t="b">
        <v>0</v>
      </c>
      <c r="U3989" t="s">
        <v>8271</v>
      </c>
      <c r="V3989" t="str">
        <f t="shared" si="504"/>
        <v xml:space="preserve"> </v>
      </c>
      <c r="W3989" s="21">
        <f t="shared" si="505"/>
        <v>13</v>
      </c>
      <c r="X3989" s="21" t="str">
        <f t="shared" si="506"/>
        <v xml:space="preserve"> </v>
      </c>
    </row>
    <row r="3990" spans="1:24" ht="28.8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499"/>
        <v>42245.08116898148</v>
      </c>
      <c r="K3990">
        <v>1439517413</v>
      </c>
      <c r="L3990" s="10">
        <f t="shared" si="500"/>
        <v>42230.08116898148</v>
      </c>
      <c r="M3990" s="11">
        <f t="shared" si="501"/>
        <v>15</v>
      </c>
      <c r="N3990" t="b">
        <v>0</v>
      </c>
      <c r="O3990" s="9">
        <f t="shared" si="502"/>
        <v>2.1333333333333333E-2</v>
      </c>
      <c r="P3990" s="14">
        <f t="shared" si="503"/>
        <v>8</v>
      </c>
      <c r="Q3990" s="14" t="s">
        <v>8321</v>
      </c>
      <c r="R3990" s="14" t="s">
        <v>8322</v>
      </c>
      <c r="S3990">
        <v>4</v>
      </c>
      <c r="T3990" t="b">
        <v>0</v>
      </c>
      <c r="U3990" t="s">
        <v>8271</v>
      </c>
      <c r="V3990" t="str">
        <f t="shared" si="504"/>
        <v xml:space="preserve"> </v>
      </c>
      <c r="W3990" s="21">
        <f t="shared" si="505"/>
        <v>4</v>
      </c>
      <c r="X3990" s="21" t="str">
        <f t="shared" si="506"/>
        <v xml:space="preserve"> </v>
      </c>
    </row>
    <row r="3991" spans="1:24" ht="43.2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499"/>
        <v>42316.791446759264</v>
      </c>
      <c r="K3991">
        <v>1444413581</v>
      </c>
      <c r="L3991" s="10">
        <f t="shared" si="500"/>
        <v>42286.749780092592</v>
      </c>
      <c r="M3991" s="11">
        <f t="shared" si="501"/>
        <v>30.041666666671517</v>
      </c>
      <c r="N3991" t="b">
        <v>0</v>
      </c>
      <c r="O3991" s="9">
        <f t="shared" si="502"/>
        <v>0</v>
      </c>
      <c r="P3991" s="14">
        <f t="shared" si="503"/>
        <v>0</v>
      </c>
      <c r="Q3991" s="14" t="s">
        <v>8321</v>
      </c>
      <c r="R3991" s="14" t="s">
        <v>8322</v>
      </c>
      <c r="S3991">
        <v>0</v>
      </c>
      <c r="T3991" t="b">
        <v>0</v>
      </c>
      <c r="U3991" t="s">
        <v>8271</v>
      </c>
      <c r="V3991" t="str">
        <f t="shared" si="504"/>
        <v xml:space="preserve"> </v>
      </c>
      <c r="W3991" s="21">
        <f t="shared" si="505"/>
        <v>0</v>
      </c>
      <c r="X3991" s="21" t="str">
        <f t="shared" si="506"/>
        <v xml:space="preserve"> </v>
      </c>
    </row>
    <row r="3992" spans="1:24" ht="43.2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499"/>
        <v>42431.672372685185</v>
      </c>
      <c r="K3992">
        <v>1454342893</v>
      </c>
      <c r="L3992" s="10">
        <f t="shared" si="500"/>
        <v>42401.672372685185</v>
      </c>
      <c r="M3992" s="11">
        <f t="shared" si="501"/>
        <v>30</v>
      </c>
      <c r="N3992" t="b">
        <v>0</v>
      </c>
      <c r="O3992" s="9">
        <f t="shared" si="502"/>
        <v>4.1818181818181817E-2</v>
      </c>
      <c r="P3992" s="14">
        <f t="shared" si="503"/>
        <v>23</v>
      </c>
      <c r="Q3992" s="14" t="s">
        <v>8321</v>
      </c>
      <c r="R3992" s="14" t="s">
        <v>8322</v>
      </c>
      <c r="S3992">
        <v>3</v>
      </c>
      <c r="T3992" t="b">
        <v>0</v>
      </c>
      <c r="U3992" t="s">
        <v>8271</v>
      </c>
      <c r="V3992" t="str">
        <f t="shared" si="504"/>
        <v xml:space="preserve"> </v>
      </c>
      <c r="W3992" s="21">
        <f t="shared" si="505"/>
        <v>3</v>
      </c>
      <c r="X3992" s="21" t="str">
        <f t="shared" si="506"/>
        <v xml:space="preserve"> </v>
      </c>
    </row>
    <row r="3993" spans="1:24" ht="28.8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499"/>
        <v>42155.644467592589</v>
      </c>
      <c r="K3993">
        <v>1430494082</v>
      </c>
      <c r="L3993" s="10">
        <f t="shared" si="500"/>
        <v>42125.644467592589</v>
      </c>
      <c r="M3993" s="11">
        <f t="shared" si="501"/>
        <v>30</v>
      </c>
      <c r="N3993" t="b">
        <v>0</v>
      </c>
      <c r="O3993" s="9">
        <f t="shared" si="502"/>
        <v>0.2</v>
      </c>
      <c r="P3993" s="14">
        <f t="shared" si="503"/>
        <v>100</v>
      </c>
      <c r="Q3993" s="14" t="s">
        <v>8321</v>
      </c>
      <c r="R3993" s="14" t="s">
        <v>8322</v>
      </c>
      <c r="S3993">
        <v>1</v>
      </c>
      <c r="T3993" t="b">
        <v>0</v>
      </c>
      <c r="U3993" t="s">
        <v>8271</v>
      </c>
      <c r="V3993" t="str">
        <f t="shared" si="504"/>
        <v xml:space="preserve"> </v>
      </c>
      <c r="W3993" s="21">
        <f t="shared" si="505"/>
        <v>1</v>
      </c>
      <c r="X3993" s="21" t="str">
        <f t="shared" si="506"/>
        <v xml:space="preserve"> </v>
      </c>
    </row>
    <row r="3994" spans="1:24" ht="43.2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499"/>
        <v>42349.982164351852</v>
      </c>
      <c r="K3994">
        <v>1444689259</v>
      </c>
      <c r="L3994" s="10">
        <f t="shared" si="500"/>
        <v>42289.94049768518</v>
      </c>
      <c r="M3994" s="11">
        <f t="shared" si="501"/>
        <v>60.041666666671517</v>
      </c>
      <c r="N3994" t="b">
        <v>0</v>
      </c>
      <c r="O3994" s="9">
        <f t="shared" si="502"/>
        <v>5.4100000000000002E-2</v>
      </c>
      <c r="P3994" s="14">
        <f t="shared" si="503"/>
        <v>60.111111111111114</v>
      </c>
      <c r="Q3994" s="14" t="s">
        <v>8321</v>
      </c>
      <c r="R3994" s="14" t="s">
        <v>8322</v>
      </c>
      <c r="S3994">
        <v>9</v>
      </c>
      <c r="T3994" t="b">
        <v>0</v>
      </c>
      <c r="U3994" t="s">
        <v>8271</v>
      </c>
      <c r="V3994" t="str">
        <f t="shared" si="504"/>
        <v xml:space="preserve"> </v>
      </c>
      <c r="W3994" s="21">
        <f t="shared" si="505"/>
        <v>9</v>
      </c>
      <c r="X3994" s="21" t="str">
        <f t="shared" si="506"/>
        <v xml:space="preserve"> </v>
      </c>
    </row>
    <row r="3995" spans="1:24" ht="43.2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499"/>
        <v>42137.864722222221</v>
      </c>
      <c r="K3995">
        <v>1428957912</v>
      </c>
      <c r="L3995" s="10">
        <f t="shared" si="500"/>
        <v>42107.864722222221</v>
      </c>
      <c r="M3995" s="11">
        <f t="shared" si="501"/>
        <v>30</v>
      </c>
      <c r="N3995" t="b">
        <v>0</v>
      </c>
      <c r="O3995" s="9">
        <f t="shared" si="502"/>
        <v>6.0000000000000002E-5</v>
      </c>
      <c r="P3995" s="14">
        <f t="shared" si="503"/>
        <v>3</v>
      </c>
      <c r="Q3995" s="14" t="s">
        <v>8321</v>
      </c>
      <c r="R3995" s="14" t="s">
        <v>8322</v>
      </c>
      <c r="S3995">
        <v>1</v>
      </c>
      <c r="T3995" t="b">
        <v>0</v>
      </c>
      <c r="U3995" t="s">
        <v>8271</v>
      </c>
      <c r="V3995" t="str">
        <f t="shared" si="504"/>
        <v xml:space="preserve"> </v>
      </c>
      <c r="W3995" s="21">
        <f t="shared" si="505"/>
        <v>1</v>
      </c>
      <c r="X3995" s="21" t="str">
        <f t="shared" si="506"/>
        <v xml:space="preserve"> </v>
      </c>
    </row>
    <row r="3996" spans="1:24" ht="43.2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499"/>
        <v>41839.389930555553</v>
      </c>
      <c r="K3996">
        <v>1403169690</v>
      </c>
      <c r="L3996" s="10">
        <f t="shared" si="500"/>
        <v>41809.389930555553</v>
      </c>
      <c r="M3996" s="11">
        <f t="shared" si="501"/>
        <v>30</v>
      </c>
      <c r="N3996" t="b">
        <v>0</v>
      </c>
      <c r="O3996" s="9">
        <f t="shared" si="502"/>
        <v>2.5000000000000001E-3</v>
      </c>
      <c r="P3996" s="14">
        <f t="shared" si="503"/>
        <v>5</v>
      </c>
      <c r="Q3996" s="14" t="s">
        <v>8321</v>
      </c>
      <c r="R3996" s="14" t="s">
        <v>8322</v>
      </c>
      <c r="S3996">
        <v>1</v>
      </c>
      <c r="T3996" t="b">
        <v>0</v>
      </c>
      <c r="U3996" t="s">
        <v>8271</v>
      </c>
      <c r="V3996" t="str">
        <f t="shared" si="504"/>
        <v xml:space="preserve"> </v>
      </c>
      <c r="W3996" s="21">
        <f t="shared" si="505"/>
        <v>1</v>
      </c>
      <c r="X3996" s="21" t="str">
        <f t="shared" si="506"/>
        <v xml:space="preserve"> </v>
      </c>
    </row>
    <row r="3997" spans="1:24" ht="43.2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499"/>
        <v>42049.477083333331</v>
      </c>
      <c r="K3997">
        <v>1421339077</v>
      </c>
      <c r="L3997" s="10">
        <f t="shared" si="500"/>
        <v>42019.683761574073</v>
      </c>
      <c r="M3997" s="11">
        <f t="shared" si="501"/>
        <v>29.793321759258106</v>
      </c>
      <c r="N3997" t="b">
        <v>0</v>
      </c>
      <c r="O3997" s="9">
        <f t="shared" si="502"/>
        <v>0.35</v>
      </c>
      <c r="P3997" s="14">
        <f t="shared" si="503"/>
        <v>17.5</v>
      </c>
      <c r="Q3997" s="14" t="s">
        <v>8321</v>
      </c>
      <c r="R3997" s="14" t="s">
        <v>8322</v>
      </c>
      <c r="S3997">
        <v>4</v>
      </c>
      <c r="T3997" t="b">
        <v>0</v>
      </c>
      <c r="U3997" t="s">
        <v>8271</v>
      </c>
      <c r="V3997" t="str">
        <f t="shared" si="504"/>
        <v xml:space="preserve"> </v>
      </c>
      <c r="W3997" s="21">
        <f t="shared" si="505"/>
        <v>4</v>
      </c>
      <c r="X3997" s="21" t="str">
        <f t="shared" si="506"/>
        <v xml:space="preserve"> </v>
      </c>
    </row>
    <row r="3998" spans="1:24" ht="43.2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499"/>
        <v>41963.669444444444</v>
      </c>
      <c r="K3998">
        <v>1415341464</v>
      </c>
      <c r="L3998" s="10">
        <f t="shared" si="500"/>
        <v>41950.26694444444</v>
      </c>
      <c r="M3998" s="11">
        <f t="shared" si="501"/>
        <v>13.402500000003783</v>
      </c>
      <c r="N3998" t="b">
        <v>0</v>
      </c>
      <c r="O3998" s="9">
        <f t="shared" si="502"/>
        <v>0.16566666666666666</v>
      </c>
      <c r="P3998" s="14">
        <f t="shared" si="503"/>
        <v>29.235294117647058</v>
      </c>
      <c r="Q3998" s="14" t="s">
        <v>8321</v>
      </c>
      <c r="R3998" s="14" t="s">
        <v>8322</v>
      </c>
      <c r="S3998">
        <v>17</v>
      </c>
      <c r="T3998" t="b">
        <v>0</v>
      </c>
      <c r="U3998" t="s">
        <v>8271</v>
      </c>
      <c r="V3998" t="str">
        <f t="shared" si="504"/>
        <v xml:space="preserve"> </v>
      </c>
      <c r="W3998" s="21">
        <f t="shared" si="505"/>
        <v>17</v>
      </c>
      <c r="X3998" s="21" t="str">
        <f t="shared" si="506"/>
        <v xml:space="preserve"> </v>
      </c>
    </row>
    <row r="3999" spans="1:24" ht="43.2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499"/>
        <v>42099.349780092598</v>
      </c>
      <c r="K3999">
        <v>1425633821</v>
      </c>
      <c r="L3999" s="10">
        <f t="shared" si="500"/>
        <v>42069.391446759255</v>
      </c>
      <c r="M3999" s="11">
        <f t="shared" si="501"/>
        <v>29.958333333343035</v>
      </c>
      <c r="N3999" t="b">
        <v>0</v>
      </c>
      <c r="O3999" s="9">
        <f t="shared" si="502"/>
        <v>0</v>
      </c>
      <c r="P3999" s="14">
        <f t="shared" si="503"/>
        <v>0</v>
      </c>
      <c r="Q3999" s="14" t="s">
        <v>8321</v>
      </c>
      <c r="R3999" s="14" t="s">
        <v>8322</v>
      </c>
      <c r="S3999">
        <v>0</v>
      </c>
      <c r="T3999" t="b">
        <v>0</v>
      </c>
      <c r="U3999" t="s">
        <v>8271</v>
      </c>
      <c r="V3999" t="str">
        <f t="shared" si="504"/>
        <v xml:space="preserve"> </v>
      </c>
      <c r="W3999" s="21">
        <f t="shared" si="505"/>
        <v>0</v>
      </c>
      <c r="X3999" s="21" t="str">
        <f t="shared" si="506"/>
        <v xml:space="preserve"> </v>
      </c>
    </row>
    <row r="4000" spans="1:24" ht="43.2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499"/>
        <v>42091.921597222223</v>
      </c>
      <c r="K4000">
        <v>1424992026</v>
      </c>
      <c r="L4000" s="10">
        <f t="shared" si="500"/>
        <v>42061.963263888887</v>
      </c>
      <c r="M4000" s="11">
        <f t="shared" si="501"/>
        <v>29.958333333335759</v>
      </c>
      <c r="N4000" t="b">
        <v>0</v>
      </c>
      <c r="O4000" s="9">
        <f t="shared" si="502"/>
        <v>0.57199999999999995</v>
      </c>
      <c r="P4000" s="14">
        <f t="shared" si="503"/>
        <v>59.583333333333336</v>
      </c>
      <c r="Q4000" s="14" t="s">
        <v>8321</v>
      </c>
      <c r="R4000" s="14" t="s">
        <v>8322</v>
      </c>
      <c r="S4000">
        <v>12</v>
      </c>
      <c r="T4000" t="b">
        <v>0</v>
      </c>
      <c r="U4000" t="s">
        <v>8271</v>
      </c>
      <c r="V4000" t="str">
        <f t="shared" si="504"/>
        <v xml:space="preserve"> </v>
      </c>
      <c r="W4000" s="21">
        <f t="shared" si="505"/>
        <v>12</v>
      </c>
      <c r="X4000" s="21" t="str">
        <f t="shared" si="506"/>
        <v xml:space="preserve"> </v>
      </c>
    </row>
    <row r="4001" spans="1:24" ht="43.2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499"/>
        <v>41882.827650462961</v>
      </c>
      <c r="K4001">
        <v>1406058798</v>
      </c>
      <c r="L4001" s="10">
        <f t="shared" si="500"/>
        <v>41842.828680555554</v>
      </c>
      <c r="M4001" s="11">
        <f t="shared" si="501"/>
        <v>39.998969907406718</v>
      </c>
      <c r="N4001" t="b">
        <v>0</v>
      </c>
      <c r="O4001" s="9">
        <f t="shared" si="502"/>
        <v>0.16514285714285715</v>
      </c>
      <c r="P4001" s="14">
        <f t="shared" si="503"/>
        <v>82.571428571428569</v>
      </c>
      <c r="Q4001" s="14" t="s">
        <v>8321</v>
      </c>
      <c r="R4001" s="14" t="s">
        <v>8322</v>
      </c>
      <c r="S4001">
        <v>14</v>
      </c>
      <c r="T4001" t="b">
        <v>0</v>
      </c>
      <c r="U4001" t="s">
        <v>8271</v>
      </c>
      <c r="V4001" t="str">
        <f t="shared" si="504"/>
        <v xml:space="preserve"> </v>
      </c>
      <c r="W4001" s="21">
        <f t="shared" si="505"/>
        <v>14</v>
      </c>
      <c r="X4001" s="21" t="str">
        <f t="shared" si="506"/>
        <v xml:space="preserve"> </v>
      </c>
    </row>
    <row r="4002" spans="1:24" ht="28.8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499"/>
        <v>42497.603680555556</v>
      </c>
      <c r="K4002">
        <v>1457450958</v>
      </c>
      <c r="L4002" s="10">
        <f t="shared" si="500"/>
        <v>42437.64534722222</v>
      </c>
      <c r="M4002" s="11">
        <f t="shared" si="501"/>
        <v>59.958333333335759</v>
      </c>
      <c r="N4002" t="b">
        <v>0</v>
      </c>
      <c r="O4002" s="9">
        <f t="shared" si="502"/>
        <v>1.25E-3</v>
      </c>
      <c r="P4002" s="14">
        <f t="shared" si="503"/>
        <v>10</v>
      </c>
      <c r="Q4002" s="14" t="s">
        <v>8321</v>
      </c>
      <c r="R4002" s="14" t="s">
        <v>8322</v>
      </c>
      <c r="S4002">
        <v>1</v>
      </c>
      <c r="T4002" t="b">
        <v>0</v>
      </c>
      <c r="U4002" t="s">
        <v>8271</v>
      </c>
      <c r="V4002" t="str">
        <f t="shared" si="504"/>
        <v xml:space="preserve"> </v>
      </c>
      <c r="W4002" s="21">
        <f t="shared" si="505"/>
        <v>1</v>
      </c>
      <c r="X4002" s="21" t="str">
        <f t="shared" si="506"/>
        <v xml:space="preserve"> </v>
      </c>
    </row>
    <row r="4003" spans="1:24" ht="57.6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499"/>
        <v>42795.791666666672</v>
      </c>
      <c r="K4003">
        <v>1486681708</v>
      </c>
      <c r="L4003" s="10">
        <f t="shared" si="500"/>
        <v>42775.964212962965</v>
      </c>
      <c r="M4003" s="11">
        <f t="shared" si="501"/>
        <v>19.827453703706851</v>
      </c>
      <c r="N4003" t="b">
        <v>0</v>
      </c>
      <c r="O4003" s="9">
        <f t="shared" si="502"/>
        <v>0.3775</v>
      </c>
      <c r="P4003" s="14">
        <f t="shared" si="503"/>
        <v>32.357142857142854</v>
      </c>
      <c r="Q4003" s="14" t="s">
        <v>8321</v>
      </c>
      <c r="R4003" s="14" t="s">
        <v>8322</v>
      </c>
      <c r="S4003">
        <v>14</v>
      </c>
      <c r="T4003" t="b">
        <v>0</v>
      </c>
      <c r="U4003" t="s">
        <v>8271</v>
      </c>
      <c r="V4003" t="str">
        <f t="shared" si="504"/>
        <v xml:space="preserve"> </v>
      </c>
      <c r="W4003" s="21">
        <f t="shared" si="505"/>
        <v>14</v>
      </c>
      <c r="X4003" s="21" t="str">
        <f t="shared" si="506"/>
        <v xml:space="preserve"> </v>
      </c>
    </row>
    <row r="4004" spans="1:24" ht="43.2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499"/>
        <v>41909.043530092589</v>
      </c>
      <c r="K4004">
        <v>1409187761</v>
      </c>
      <c r="L4004" s="10">
        <f t="shared" si="500"/>
        <v>41879.043530092589</v>
      </c>
      <c r="M4004" s="11">
        <f t="shared" si="501"/>
        <v>30</v>
      </c>
      <c r="N4004" t="b">
        <v>0</v>
      </c>
      <c r="O4004" s="9">
        <f t="shared" si="502"/>
        <v>1.84E-2</v>
      </c>
      <c r="P4004" s="14">
        <f t="shared" si="503"/>
        <v>5.75</v>
      </c>
      <c r="Q4004" s="14" t="s">
        <v>8321</v>
      </c>
      <c r="R4004" s="14" t="s">
        <v>8322</v>
      </c>
      <c r="S4004">
        <v>4</v>
      </c>
      <c r="T4004" t="b">
        <v>0</v>
      </c>
      <c r="U4004" t="s">
        <v>8271</v>
      </c>
      <c r="V4004" t="str">
        <f t="shared" si="504"/>
        <v xml:space="preserve"> </v>
      </c>
      <c r="W4004" s="21">
        <f t="shared" si="505"/>
        <v>4</v>
      </c>
      <c r="X4004" s="21" t="str">
        <f t="shared" si="506"/>
        <v xml:space="preserve"> </v>
      </c>
    </row>
    <row r="4005" spans="1:24" ht="43.2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499"/>
        <v>42050.587349537032</v>
      </c>
      <c r="K4005">
        <v>1421417147</v>
      </c>
      <c r="L4005" s="10">
        <f t="shared" si="500"/>
        <v>42020.587349537032</v>
      </c>
      <c r="M4005" s="11">
        <f t="shared" si="501"/>
        <v>30</v>
      </c>
      <c r="N4005" t="b">
        <v>0</v>
      </c>
      <c r="O4005" s="9">
        <f t="shared" si="502"/>
        <v>0.10050000000000001</v>
      </c>
      <c r="P4005" s="14">
        <f t="shared" si="503"/>
        <v>100.5</v>
      </c>
      <c r="Q4005" s="14" t="s">
        <v>8321</v>
      </c>
      <c r="R4005" s="14" t="s">
        <v>8322</v>
      </c>
      <c r="S4005">
        <v>2</v>
      </c>
      <c r="T4005" t="b">
        <v>0</v>
      </c>
      <c r="U4005" t="s">
        <v>8271</v>
      </c>
      <c r="V4005" t="str">
        <f t="shared" si="504"/>
        <v xml:space="preserve"> </v>
      </c>
      <c r="W4005" s="21">
        <f t="shared" si="505"/>
        <v>2</v>
      </c>
      <c r="X4005" s="21" t="str">
        <f t="shared" si="506"/>
        <v xml:space="preserve"> </v>
      </c>
    </row>
    <row r="4006" spans="1:24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499"/>
        <v>41920.16269675926</v>
      </c>
      <c r="K4006">
        <v>1410148457</v>
      </c>
      <c r="L4006" s="10">
        <f t="shared" si="500"/>
        <v>41890.16269675926</v>
      </c>
      <c r="M4006" s="11">
        <f t="shared" si="501"/>
        <v>30</v>
      </c>
      <c r="N4006" t="b">
        <v>0</v>
      </c>
      <c r="O4006" s="9">
        <f t="shared" si="502"/>
        <v>2E-3</v>
      </c>
      <c r="P4006" s="14">
        <f t="shared" si="503"/>
        <v>1</v>
      </c>
      <c r="Q4006" s="14" t="s">
        <v>8321</v>
      </c>
      <c r="R4006" s="14" t="s">
        <v>8322</v>
      </c>
      <c r="S4006">
        <v>1</v>
      </c>
      <c r="T4006" t="b">
        <v>0</v>
      </c>
      <c r="U4006" t="s">
        <v>8271</v>
      </c>
      <c r="V4006" t="str">
        <f t="shared" si="504"/>
        <v xml:space="preserve"> </v>
      </c>
      <c r="W4006" s="21">
        <f t="shared" si="505"/>
        <v>1</v>
      </c>
      <c r="X4006" s="21" t="str">
        <f t="shared" si="506"/>
        <v xml:space="preserve"> </v>
      </c>
    </row>
    <row r="4007" spans="1:24" ht="43.2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499"/>
        <v>41932.807696759257</v>
      </c>
      <c r="K4007">
        <v>1408648985</v>
      </c>
      <c r="L4007" s="10">
        <f t="shared" si="500"/>
        <v>41872.807696759257</v>
      </c>
      <c r="M4007" s="11">
        <f t="shared" si="501"/>
        <v>60</v>
      </c>
      <c r="N4007" t="b">
        <v>0</v>
      </c>
      <c r="O4007" s="9">
        <f t="shared" si="502"/>
        <v>1.3333333333333334E-2</v>
      </c>
      <c r="P4007" s="14">
        <f t="shared" si="503"/>
        <v>20</v>
      </c>
      <c r="Q4007" s="14" t="s">
        <v>8321</v>
      </c>
      <c r="R4007" s="14" t="s">
        <v>8322</v>
      </c>
      <c r="S4007">
        <v>2</v>
      </c>
      <c r="T4007" t="b">
        <v>0</v>
      </c>
      <c r="U4007" t="s">
        <v>8271</v>
      </c>
      <c r="V4007" t="str">
        <f t="shared" si="504"/>
        <v xml:space="preserve"> </v>
      </c>
      <c r="W4007" s="21">
        <f t="shared" si="505"/>
        <v>2</v>
      </c>
      <c r="X4007" s="21" t="str">
        <f t="shared" si="506"/>
        <v xml:space="preserve"> </v>
      </c>
    </row>
    <row r="4008" spans="1:24" ht="43.2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499"/>
        <v>42416.772997685184</v>
      </c>
      <c r="K4008">
        <v>1453487587</v>
      </c>
      <c r="L4008" s="10">
        <f t="shared" si="500"/>
        <v>42391.772997685184</v>
      </c>
      <c r="M4008" s="11">
        <f t="shared" si="501"/>
        <v>25</v>
      </c>
      <c r="N4008" t="b">
        <v>0</v>
      </c>
      <c r="O4008" s="9">
        <f t="shared" si="502"/>
        <v>6.666666666666667E-5</v>
      </c>
      <c r="P4008" s="14">
        <f t="shared" si="503"/>
        <v>2</v>
      </c>
      <c r="Q4008" s="14" t="s">
        <v>8321</v>
      </c>
      <c r="R4008" s="14" t="s">
        <v>8322</v>
      </c>
      <c r="S4008">
        <v>1</v>
      </c>
      <c r="T4008" t="b">
        <v>0</v>
      </c>
      <c r="U4008" t="s">
        <v>8271</v>
      </c>
      <c r="V4008" t="str">
        <f t="shared" si="504"/>
        <v xml:space="preserve"> </v>
      </c>
      <c r="W4008" s="21">
        <f t="shared" si="505"/>
        <v>1</v>
      </c>
      <c r="X4008" s="21" t="str">
        <f t="shared" si="506"/>
        <v xml:space="preserve"> </v>
      </c>
    </row>
    <row r="4009" spans="1:24" ht="43.2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499"/>
        <v>41877.686111111114</v>
      </c>
      <c r="K4009">
        <v>1406572381</v>
      </c>
      <c r="L4009" s="10">
        <f t="shared" si="500"/>
        <v>41848.772928240738</v>
      </c>
      <c r="M4009" s="11">
        <f t="shared" si="501"/>
        <v>28.913182870375749</v>
      </c>
      <c r="N4009" t="b">
        <v>0</v>
      </c>
      <c r="O4009" s="9">
        <f t="shared" si="502"/>
        <v>2.5000000000000001E-3</v>
      </c>
      <c r="P4009" s="14">
        <f t="shared" si="503"/>
        <v>5</v>
      </c>
      <c r="Q4009" s="14" t="s">
        <v>8321</v>
      </c>
      <c r="R4009" s="14" t="s">
        <v>8322</v>
      </c>
      <c r="S4009">
        <v>1</v>
      </c>
      <c r="T4009" t="b">
        <v>0</v>
      </c>
      <c r="U4009" t="s">
        <v>8271</v>
      </c>
      <c r="V4009" t="str">
        <f t="shared" si="504"/>
        <v xml:space="preserve"> </v>
      </c>
      <c r="W4009" s="21">
        <f t="shared" si="505"/>
        <v>1</v>
      </c>
      <c r="X4009" s="21" t="str">
        <f t="shared" si="506"/>
        <v xml:space="preserve"> </v>
      </c>
    </row>
    <row r="4010" spans="1:24" ht="43.2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499"/>
        <v>42207.964201388888</v>
      </c>
      <c r="K4010">
        <v>1435014507</v>
      </c>
      <c r="L4010" s="10">
        <f t="shared" si="500"/>
        <v>42177.964201388888</v>
      </c>
      <c r="M4010" s="11">
        <f t="shared" si="501"/>
        <v>30</v>
      </c>
      <c r="N4010" t="b">
        <v>0</v>
      </c>
      <c r="O4010" s="9">
        <f t="shared" si="502"/>
        <v>0.06</v>
      </c>
      <c r="P4010" s="14">
        <f t="shared" si="503"/>
        <v>15</v>
      </c>
      <c r="Q4010" s="14" t="s">
        <v>8321</v>
      </c>
      <c r="R4010" s="14" t="s">
        <v>8322</v>
      </c>
      <c r="S4010">
        <v>4</v>
      </c>
      <c r="T4010" t="b">
        <v>0</v>
      </c>
      <c r="U4010" t="s">
        <v>8271</v>
      </c>
      <c r="V4010" t="str">
        <f t="shared" si="504"/>
        <v xml:space="preserve"> </v>
      </c>
      <c r="W4010" s="21">
        <f t="shared" si="505"/>
        <v>4</v>
      </c>
      <c r="X4010" s="21" t="str">
        <f t="shared" si="506"/>
        <v xml:space="preserve"> </v>
      </c>
    </row>
    <row r="4011" spans="1:24" ht="43.2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499"/>
        <v>41891.700925925928</v>
      </c>
      <c r="K4011">
        <v>1406825360</v>
      </c>
      <c r="L4011" s="10">
        <f t="shared" si="500"/>
        <v>41851.700925925928</v>
      </c>
      <c r="M4011" s="11">
        <f t="shared" si="501"/>
        <v>40</v>
      </c>
      <c r="N4011" t="b">
        <v>0</v>
      </c>
      <c r="O4011" s="9">
        <f t="shared" si="502"/>
        <v>3.8860103626943004E-2</v>
      </c>
      <c r="P4011" s="14">
        <f t="shared" si="503"/>
        <v>25</v>
      </c>
      <c r="Q4011" s="14" t="s">
        <v>8321</v>
      </c>
      <c r="R4011" s="14" t="s">
        <v>8322</v>
      </c>
      <c r="S4011">
        <v>3</v>
      </c>
      <c r="T4011" t="b">
        <v>0</v>
      </c>
      <c r="U4011" t="s">
        <v>8271</v>
      </c>
      <c r="V4011" t="str">
        <f t="shared" si="504"/>
        <v xml:space="preserve"> </v>
      </c>
      <c r="W4011" s="21">
        <f t="shared" si="505"/>
        <v>3</v>
      </c>
      <c r="X4011" s="21" t="str">
        <f t="shared" si="506"/>
        <v xml:space="preserve"> </v>
      </c>
    </row>
    <row r="4012" spans="1:24" ht="43.2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499"/>
        <v>41938.770439814813</v>
      </c>
      <c r="K4012">
        <v>1412879366</v>
      </c>
      <c r="L4012" s="10">
        <f t="shared" si="500"/>
        <v>41921.770439814813</v>
      </c>
      <c r="M4012" s="11">
        <f t="shared" si="501"/>
        <v>17</v>
      </c>
      <c r="N4012" t="b">
        <v>0</v>
      </c>
      <c r="O4012" s="9">
        <f t="shared" si="502"/>
        <v>0.24194444444444443</v>
      </c>
      <c r="P4012" s="14">
        <f t="shared" si="503"/>
        <v>45.842105263157897</v>
      </c>
      <c r="Q4012" s="14" t="s">
        <v>8321</v>
      </c>
      <c r="R4012" s="14" t="s">
        <v>8322</v>
      </c>
      <c r="S4012">
        <v>38</v>
      </c>
      <c r="T4012" t="b">
        <v>0</v>
      </c>
      <c r="U4012" t="s">
        <v>8271</v>
      </c>
      <c r="V4012" t="str">
        <f t="shared" si="504"/>
        <v xml:space="preserve"> </v>
      </c>
      <c r="W4012" s="21">
        <f t="shared" si="505"/>
        <v>38</v>
      </c>
      <c r="X4012" s="21" t="str">
        <f t="shared" si="506"/>
        <v xml:space="preserve"> </v>
      </c>
    </row>
    <row r="4013" spans="1:24" ht="43.2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499"/>
        <v>42032.54488425926</v>
      </c>
      <c r="K4013">
        <v>1419858278</v>
      </c>
      <c r="L4013" s="10">
        <f t="shared" si="500"/>
        <v>42002.54488425926</v>
      </c>
      <c r="M4013" s="11">
        <f t="shared" si="501"/>
        <v>30</v>
      </c>
      <c r="N4013" t="b">
        <v>0</v>
      </c>
      <c r="O4013" s="9">
        <f t="shared" si="502"/>
        <v>7.5999999999999998E-2</v>
      </c>
      <c r="P4013" s="14">
        <f t="shared" si="503"/>
        <v>4.75</v>
      </c>
      <c r="Q4013" s="14" t="s">
        <v>8321</v>
      </c>
      <c r="R4013" s="14" t="s">
        <v>8322</v>
      </c>
      <c r="S4013">
        <v>4</v>
      </c>
      <c r="T4013" t="b">
        <v>0</v>
      </c>
      <c r="U4013" t="s">
        <v>8271</v>
      </c>
      <c r="V4013" t="str">
        <f t="shared" si="504"/>
        <v xml:space="preserve"> </v>
      </c>
      <c r="W4013" s="21">
        <f t="shared" si="505"/>
        <v>4</v>
      </c>
      <c r="X4013" s="21" t="str">
        <f t="shared" si="506"/>
        <v xml:space="preserve"> </v>
      </c>
    </row>
    <row r="4014" spans="1:24" ht="57.6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499"/>
        <v>42126.544548611113</v>
      </c>
      <c r="K4014">
        <v>1427979849</v>
      </c>
      <c r="L4014" s="10">
        <f t="shared" si="500"/>
        <v>42096.544548611113</v>
      </c>
      <c r="M4014" s="11">
        <f t="shared" si="501"/>
        <v>30</v>
      </c>
      <c r="N4014" t="b">
        <v>0</v>
      </c>
      <c r="O4014" s="9">
        <f t="shared" si="502"/>
        <v>0</v>
      </c>
      <c r="P4014" s="14">
        <f t="shared" si="503"/>
        <v>0</v>
      </c>
      <c r="Q4014" s="14" t="s">
        <v>8321</v>
      </c>
      <c r="R4014" s="14" t="s">
        <v>8322</v>
      </c>
      <c r="S4014">
        <v>0</v>
      </c>
      <c r="T4014" t="b">
        <v>0</v>
      </c>
      <c r="U4014" t="s">
        <v>8271</v>
      </c>
      <c r="V4014" t="str">
        <f t="shared" si="504"/>
        <v xml:space="preserve"> </v>
      </c>
      <c r="W4014" s="21">
        <f t="shared" si="505"/>
        <v>0</v>
      </c>
      <c r="X4014" s="21" t="str">
        <f t="shared" si="506"/>
        <v xml:space="preserve"> </v>
      </c>
    </row>
    <row r="4015" spans="1:24" ht="57.6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499"/>
        <v>42051.301192129627</v>
      </c>
      <c r="K4015">
        <v>1421478823</v>
      </c>
      <c r="L4015" s="10">
        <f t="shared" si="500"/>
        <v>42021.301192129627</v>
      </c>
      <c r="M4015" s="11">
        <f t="shared" si="501"/>
        <v>30</v>
      </c>
      <c r="N4015" t="b">
        <v>0</v>
      </c>
      <c r="O4015" s="9">
        <f t="shared" si="502"/>
        <v>1.2999999999999999E-2</v>
      </c>
      <c r="P4015" s="14">
        <f t="shared" si="503"/>
        <v>13</v>
      </c>
      <c r="Q4015" s="14" t="s">
        <v>8321</v>
      </c>
      <c r="R4015" s="14" t="s">
        <v>8322</v>
      </c>
      <c r="S4015">
        <v>2</v>
      </c>
      <c r="T4015" t="b">
        <v>0</v>
      </c>
      <c r="U4015" t="s">
        <v>8271</v>
      </c>
      <c r="V4015" t="str">
        <f t="shared" si="504"/>
        <v xml:space="preserve"> </v>
      </c>
      <c r="W4015" s="21">
        <f t="shared" si="505"/>
        <v>2</v>
      </c>
      <c r="X4015" s="21" t="str">
        <f t="shared" si="506"/>
        <v xml:space="preserve"> </v>
      </c>
    </row>
    <row r="4016" spans="1:24" ht="43.2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499"/>
        <v>42434.246168981481</v>
      </c>
      <c r="K4016">
        <v>1455861269</v>
      </c>
      <c r="L4016" s="10">
        <f t="shared" si="500"/>
        <v>42419.246168981481</v>
      </c>
      <c r="M4016" s="11">
        <f t="shared" si="501"/>
        <v>15</v>
      </c>
      <c r="N4016" t="b">
        <v>0</v>
      </c>
      <c r="O4016" s="9">
        <f t="shared" si="502"/>
        <v>0</v>
      </c>
      <c r="P4016" s="14">
        <f t="shared" si="503"/>
        <v>0</v>
      </c>
      <c r="Q4016" s="14" t="s">
        <v>8321</v>
      </c>
      <c r="R4016" s="14" t="s">
        <v>8322</v>
      </c>
      <c r="S4016">
        <v>0</v>
      </c>
      <c r="T4016" t="b">
        <v>0</v>
      </c>
      <c r="U4016" t="s">
        <v>8271</v>
      </c>
      <c r="V4016" t="str">
        <f t="shared" si="504"/>
        <v xml:space="preserve"> </v>
      </c>
      <c r="W4016" s="21">
        <f t="shared" si="505"/>
        <v>0</v>
      </c>
      <c r="X4016" s="21" t="str">
        <f t="shared" si="506"/>
        <v xml:space="preserve"> </v>
      </c>
    </row>
    <row r="4017" spans="1:24" ht="43.2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499"/>
        <v>42204.780821759254</v>
      </c>
      <c r="K4017">
        <v>1434739463</v>
      </c>
      <c r="L4017" s="10">
        <f t="shared" si="500"/>
        <v>42174.780821759254</v>
      </c>
      <c r="M4017" s="11">
        <f t="shared" si="501"/>
        <v>30</v>
      </c>
      <c r="N4017" t="b">
        <v>0</v>
      </c>
      <c r="O4017" s="9">
        <f t="shared" si="502"/>
        <v>1.4285714285714287E-4</v>
      </c>
      <c r="P4017" s="14">
        <f t="shared" si="503"/>
        <v>1</v>
      </c>
      <c r="Q4017" s="14" t="s">
        <v>8321</v>
      </c>
      <c r="R4017" s="14" t="s">
        <v>8322</v>
      </c>
      <c r="S4017">
        <v>1</v>
      </c>
      <c r="T4017" t="b">
        <v>0</v>
      </c>
      <c r="U4017" t="s">
        <v>8271</v>
      </c>
      <c r="V4017" t="str">
        <f t="shared" si="504"/>
        <v xml:space="preserve"> </v>
      </c>
      <c r="W4017" s="21">
        <f t="shared" si="505"/>
        <v>1</v>
      </c>
      <c r="X4017" s="21" t="str">
        <f t="shared" si="506"/>
        <v xml:space="preserve"> </v>
      </c>
    </row>
    <row r="4018" spans="1:24" ht="43.2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499"/>
        <v>41899.872685185182</v>
      </c>
      <c r="K4018">
        <v>1408395400</v>
      </c>
      <c r="L4018" s="10">
        <f t="shared" si="500"/>
        <v>41869.872685185182</v>
      </c>
      <c r="M4018" s="11">
        <f t="shared" si="501"/>
        <v>30</v>
      </c>
      <c r="N4018" t="b">
        <v>0</v>
      </c>
      <c r="O4018" s="9">
        <f t="shared" si="502"/>
        <v>0.14000000000000001</v>
      </c>
      <c r="P4018" s="14">
        <f t="shared" si="503"/>
        <v>10</v>
      </c>
      <c r="Q4018" s="14" t="s">
        <v>8321</v>
      </c>
      <c r="R4018" s="14" t="s">
        <v>8322</v>
      </c>
      <c r="S4018">
        <v>7</v>
      </c>
      <c r="T4018" t="b">
        <v>0</v>
      </c>
      <c r="U4018" t="s">
        <v>8271</v>
      </c>
      <c r="V4018" t="str">
        <f t="shared" si="504"/>
        <v xml:space="preserve"> </v>
      </c>
      <c r="W4018" s="21">
        <f t="shared" si="505"/>
        <v>7</v>
      </c>
      <c r="X4018" s="21" t="str">
        <f t="shared" si="506"/>
        <v xml:space="preserve"> </v>
      </c>
    </row>
    <row r="4019" spans="1:24" ht="43.2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499"/>
        <v>41886.672152777777</v>
      </c>
      <c r="K4019">
        <v>1407254874</v>
      </c>
      <c r="L4019" s="10">
        <f t="shared" si="500"/>
        <v>41856.672152777777</v>
      </c>
      <c r="M4019" s="11">
        <f t="shared" si="501"/>
        <v>30</v>
      </c>
      <c r="N4019" t="b">
        <v>0</v>
      </c>
      <c r="O4019" s="9">
        <f t="shared" si="502"/>
        <v>1.0500000000000001E-2</v>
      </c>
      <c r="P4019" s="14">
        <f t="shared" si="503"/>
        <v>52.5</v>
      </c>
      <c r="Q4019" s="14" t="s">
        <v>8321</v>
      </c>
      <c r="R4019" s="14" t="s">
        <v>8322</v>
      </c>
      <c r="S4019">
        <v>2</v>
      </c>
      <c r="T4019" t="b">
        <v>0</v>
      </c>
      <c r="U4019" t="s">
        <v>8271</v>
      </c>
      <c r="V4019" t="str">
        <f t="shared" si="504"/>
        <v xml:space="preserve"> </v>
      </c>
      <c r="W4019" s="21">
        <f t="shared" si="505"/>
        <v>2</v>
      </c>
      <c r="X4019" s="21" t="str">
        <f t="shared" si="506"/>
        <v xml:space="preserve"> </v>
      </c>
    </row>
    <row r="4020" spans="1:24" ht="28.8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499"/>
        <v>42650.91097222222</v>
      </c>
      <c r="K4020">
        <v>1473285108</v>
      </c>
      <c r="L4020" s="10">
        <f t="shared" si="500"/>
        <v>42620.91097222222</v>
      </c>
      <c r="M4020" s="11">
        <f t="shared" si="501"/>
        <v>30</v>
      </c>
      <c r="N4020" t="b">
        <v>0</v>
      </c>
      <c r="O4020" s="9">
        <f t="shared" si="502"/>
        <v>8.666666666666667E-2</v>
      </c>
      <c r="P4020" s="14">
        <f t="shared" si="503"/>
        <v>32.5</v>
      </c>
      <c r="Q4020" s="14" t="s">
        <v>8321</v>
      </c>
      <c r="R4020" s="14" t="s">
        <v>8322</v>
      </c>
      <c r="S4020">
        <v>4</v>
      </c>
      <c r="T4020" t="b">
        <v>0</v>
      </c>
      <c r="U4020" t="s">
        <v>8271</v>
      </c>
      <c r="V4020" t="str">
        <f t="shared" si="504"/>
        <v xml:space="preserve"> </v>
      </c>
      <c r="W4020" s="21">
        <f t="shared" si="505"/>
        <v>4</v>
      </c>
      <c r="X4020" s="21" t="str">
        <f t="shared" si="506"/>
        <v xml:space="preserve"> </v>
      </c>
    </row>
    <row r="4021" spans="1:24" ht="43.2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499"/>
        <v>42475.686111111107</v>
      </c>
      <c r="K4021">
        <v>1455725596</v>
      </c>
      <c r="L4021" s="10">
        <f t="shared" si="500"/>
        <v>42417.675879629634</v>
      </c>
      <c r="M4021" s="11">
        <f t="shared" si="501"/>
        <v>58.010231481472147</v>
      </c>
      <c r="N4021" t="b">
        <v>0</v>
      </c>
      <c r="O4021" s="9">
        <f t="shared" si="502"/>
        <v>8.2857142857142851E-3</v>
      </c>
      <c r="P4021" s="14">
        <f t="shared" si="503"/>
        <v>7.25</v>
      </c>
      <c r="Q4021" s="14" t="s">
        <v>8321</v>
      </c>
      <c r="R4021" s="14" t="s">
        <v>8322</v>
      </c>
      <c r="S4021">
        <v>4</v>
      </c>
      <c r="T4021" t="b">
        <v>0</v>
      </c>
      <c r="U4021" t="s">
        <v>8271</v>
      </c>
      <c r="V4021" t="str">
        <f t="shared" si="504"/>
        <v xml:space="preserve"> </v>
      </c>
      <c r="W4021" s="21">
        <f t="shared" si="505"/>
        <v>4</v>
      </c>
      <c r="X4021" s="21" t="str">
        <f t="shared" si="506"/>
        <v xml:space="preserve"> </v>
      </c>
    </row>
    <row r="4022" spans="1:24" ht="43.2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499"/>
        <v>42087.149293981478</v>
      </c>
      <c r="K4022">
        <v>1424579699</v>
      </c>
      <c r="L4022" s="10">
        <f t="shared" si="500"/>
        <v>42057.190960648149</v>
      </c>
      <c r="M4022" s="11">
        <f t="shared" si="501"/>
        <v>29.958333333328483</v>
      </c>
      <c r="N4022" t="b">
        <v>0</v>
      </c>
      <c r="O4022" s="9">
        <f t="shared" si="502"/>
        <v>0.16666666666666666</v>
      </c>
      <c r="P4022" s="14">
        <f t="shared" si="503"/>
        <v>33.333333333333336</v>
      </c>
      <c r="Q4022" s="14" t="s">
        <v>8321</v>
      </c>
      <c r="R4022" s="14" t="s">
        <v>8322</v>
      </c>
      <c r="S4022">
        <v>3</v>
      </c>
      <c r="T4022" t="b">
        <v>0</v>
      </c>
      <c r="U4022" t="s">
        <v>8271</v>
      </c>
      <c r="V4022" t="str">
        <f t="shared" si="504"/>
        <v xml:space="preserve"> </v>
      </c>
      <c r="W4022" s="21">
        <f t="shared" si="505"/>
        <v>3</v>
      </c>
      <c r="X4022" s="21" t="str">
        <f t="shared" si="506"/>
        <v xml:space="preserve"> </v>
      </c>
    </row>
    <row r="4023" spans="1:24" ht="43.2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499"/>
        <v>41938.911550925928</v>
      </c>
      <c r="K4023">
        <v>1409176358</v>
      </c>
      <c r="L4023" s="10">
        <f t="shared" si="500"/>
        <v>41878.911550925928</v>
      </c>
      <c r="M4023" s="11">
        <f t="shared" si="501"/>
        <v>60</v>
      </c>
      <c r="N4023" t="b">
        <v>0</v>
      </c>
      <c r="O4023" s="9">
        <f t="shared" si="502"/>
        <v>8.3333333333333332E-3</v>
      </c>
      <c r="P4023" s="14">
        <f t="shared" si="503"/>
        <v>62.5</v>
      </c>
      <c r="Q4023" s="14" t="s">
        <v>8321</v>
      </c>
      <c r="R4023" s="14" t="s">
        <v>8322</v>
      </c>
      <c r="S4023">
        <v>2</v>
      </c>
      <c r="T4023" t="b">
        <v>0</v>
      </c>
      <c r="U4023" t="s">
        <v>8271</v>
      </c>
      <c r="V4023" t="str">
        <f t="shared" si="504"/>
        <v xml:space="preserve"> </v>
      </c>
      <c r="W4023" s="21">
        <f t="shared" si="505"/>
        <v>2</v>
      </c>
      <c r="X4023" s="21" t="str">
        <f t="shared" si="506"/>
        <v xml:space="preserve"> </v>
      </c>
    </row>
    <row r="4024" spans="1:24" ht="28.8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499"/>
        <v>42036.120833333334</v>
      </c>
      <c r="K4024">
        <v>1418824867</v>
      </c>
      <c r="L4024" s="10">
        <f t="shared" si="500"/>
        <v>41990.584108796291</v>
      </c>
      <c r="M4024" s="11">
        <f t="shared" si="501"/>
        <v>45.536724537043483</v>
      </c>
      <c r="N4024" t="b">
        <v>0</v>
      </c>
      <c r="O4024" s="9">
        <f t="shared" si="502"/>
        <v>0.69561111111111107</v>
      </c>
      <c r="P4024" s="14">
        <f t="shared" si="503"/>
        <v>63.558375634517766</v>
      </c>
      <c r="Q4024" s="14" t="s">
        <v>8321</v>
      </c>
      <c r="R4024" s="14" t="s">
        <v>8322</v>
      </c>
      <c r="S4024">
        <v>197</v>
      </c>
      <c r="T4024" t="b">
        <v>0</v>
      </c>
      <c r="U4024" t="s">
        <v>8271</v>
      </c>
      <c r="V4024" t="str">
        <f t="shared" si="504"/>
        <v xml:space="preserve"> </v>
      </c>
      <c r="W4024" s="21">
        <f t="shared" si="505"/>
        <v>197</v>
      </c>
      <c r="X4024" s="21" t="str">
        <f t="shared" si="506"/>
        <v xml:space="preserve"> </v>
      </c>
    </row>
    <row r="4025" spans="1:24" ht="43.2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499"/>
        <v>42453.957905092597</v>
      </c>
      <c r="K4025">
        <v>1454975963</v>
      </c>
      <c r="L4025" s="10">
        <f t="shared" si="500"/>
        <v>42408.999571759254</v>
      </c>
      <c r="M4025" s="11">
        <f t="shared" si="501"/>
        <v>44.958333333343035</v>
      </c>
      <c r="N4025" t="b">
        <v>0</v>
      </c>
      <c r="O4025" s="9">
        <f t="shared" si="502"/>
        <v>0</v>
      </c>
      <c r="P4025" s="14">
        <f t="shared" si="503"/>
        <v>0</v>
      </c>
      <c r="Q4025" s="14" t="s">
        <v>8321</v>
      </c>
      <c r="R4025" s="14" t="s">
        <v>8322</v>
      </c>
      <c r="S4025">
        <v>0</v>
      </c>
      <c r="T4025" t="b">
        <v>0</v>
      </c>
      <c r="U4025" t="s">
        <v>8271</v>
      </c>
      <c r="V4025" t="str">
        <f t="shared" si="504"/>
        <v xml:space="preserve"> </v>
      </c>
      <c r="W4025" s="21">
        <f t="shared" si="505"/>
        <v>0</v>
      </c>
      <c r="X4025" s="21" t="str">
        <f t="shared" si="506"/>
        <v xml:space="preserve"> </v>
      </c>
    </row>
    <row r="4026" spans="1:24" ht="43.2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499"/>
        <v>42247.670104166667</v>
      </c>
      <c r="K4026">
        <v>1438445097</v>
      </c>
      <c r="L4026" s="10">
        <f t="shared" si="500"/>
        <v>42217.670104166667</v>
      </c>
      <c r="M4026" s="11">
        <f t="shared" si="501"/>
        <v>30</v>
      </c>
      <c r="N4026" t="b">
        <v>0</v>
      </c>
      <c r="O4026" s="9">
        <f t="shared" si="502"/>
        <v>1.2500000000000001E-2</v>
      </c>
      <c r="P4026" s="14">
        <f t="shared" si="503"/>
        <v>10</v>
      </c>
      <c r="Q4026" s="14" t="s">
        <v>8321</v>
      </c>
      <c r="R4026" s="14" t="s">
        <v>8322</v>
      </c>
      <c r="S4026">
        <v>1</v>
      </c>
      <c r="T4026" t="b">
        <v>0</v>
      </c>
      <c r="U4026" t="s">
        <v>8271</v>
      </c>
      <c r="V4026" t="str">
        <f t="shared" si="504"/>
        <v xml:space="preserve"> </v>
      </c>
      <c r="W4026" s="21">
        <f t="shared" si="505"/>
        <v>1</v>
      </c>
      <c r="X4026" s="21" t="str">
        <f t="shared" si="506"/>
        <v xml:space="preserve"> </v>
      </c>
    </row>
    <row r="4027" spans="1:24" ht="57.6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499"/>
        <v>42211.237685185188</v>
      </c>
      <c r="K4027">
        <v>1432705336</v>
      </c>
      <c r="L4027" s="10">
        <f t="shared" si="500"/>
        <v>42151.237685185188</v>
      </c>
      <c r="M4027" s="11">
        <f t="shared" si="501"/>
        <v>60</v>
      </c>
      <c r="N4027" t="b">
        <v>0</v>
      </c>
      <c r="O4027" s="9">
        <f t="shared" si="502"/>
        <v>0.05</v>
      </c>
      <c r="P4027" s="14">
        <f t="shared" si="503"/>
        <v>62.5</v>
      </c>
      <c r="Q4027" s="14" t="s">
        <v>8321</v>
      </c>
      <c r="R4027" s="14" t="s">
        <v>8322</v>
      </c>
      <c r="S4027">
        <v>4</v>
      </c>
      <c r="T4027" t="b">
        <v>0</v>
      </c>
      <c r="U4027" t="s">
        <v>8271</v>
      </c>
      <c r="V4027" t="str">
        <f t="shared" si="504"/>
        <v xml:space="preserve"> </v>
      </c>
      <c r="W4027" s="21">
        <f t="shared" si="505"/>
        <v>4</v>
      </c>
      <c r="X4027" s="21" t="str">
        <f t="shared" si="506"/>
        <v xml:space="preserve"> </v>
      </c>
    </row>
    <row r="4028" spans="1:24" ht="43.2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499"/>
        <v>42342.697210648148</v>
      </c>
      <c r="K4028">
        <v>1444059839</v>
      </c>
      <c r="L4028" s="10">
        <f t="shared" si="500"/>
        <v>42282.655543981484</v>
      </c>
      <c r="M4028" s="11">
        <f t="shared" si="501"/>
        <v>60.041666666664241</v>
      </c>
      <c r="N4028" t="b">
        <v>0</v>
      </c>
      <c r="O4028" s="9">
        <f t="shared" si="502"/>
        <v>0</v>
      </c>
      <c r="P4028" s="14">
        <f t="shared" si="503"/>
        <v>0</v>
      </c>
      <c r="Q4028" s="14" t="s">
        <v>8321</v>
      </c>
      <c r="R4028" s="14" t="s">
        <v>8322</v>
      </c>
      <c r="S4028">
        <v>0</v>
      </c>
      <c r="T4028" t="b">
        <v>0</v>
      </c>
      <c r="U4028" t="s">
        <v>8271</v>
      </c>
      <c r="V4028" t="str">
        <f t="shared" si="504"/>
        <v xml:space="preserve"> </v>
      </c>
      <c r="W4028" s="21">
        <f t="shared" si="505"/>
        <v>0</v>
      </c>
      <c r="X4028" s="21" t="str">
        <f t="shared" si="506"/>
        <v xml:space="preserve"> </v>
      </c>
    </row>
    <row r="4029" spans="1:24" ht="43.2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499"/>
        <v>42789.041666666672</v>
      </c>
      <c r="K4029">
        <v>1486077481</v>
      </c>
      <c r="L4029" s="10">
        <f t="shared" si="500"/>
        <v>42768.97084490741</v>
      </c>
      <c r="M4029" s="11">
        <f t="shared" si="501"/>
        <v>20.070821759261889</v>
      </c>
      <c r="N4029" t="b">
        <v>0</v>
      </c>
      <c r="O4029" s="9">
        <f t="shared" si="502"/>
        <v>7.166666666666667E-2</v>
      </c>
      <c r="P4029" s="14">
        <f t="shared" si="503"/>
        <v>30.714285714285715</v>
      </c>
      <c r="Q4029" s="14" t="s">
        <v>8321</v>
      </c>
      <c r="R4029" s="14" t="s">
        <v>8322</v>
      </c>
      <c r="S4029">
        <v>7</v>
      </c>
      <c r="T4029" t="b">
        <v>0</v>
      </c>
      <c r="U4029" t="s">
        <v>8271</v>
      </c>
      <c r="V4029" t="str">
        <f t="shared" si="504"/>
        <v xml:space="preserve"> </v>
      </c>
      <c r="W4029" s="21">
        <f t="shared" si="505"/>
        <v>7</v>
      </c>
      <c r="X4029" s="21" t="str">
        <f t="shared" si="506"/>
        <v xml:space="preserve"> </v>
      </c>
    </row>
    <row r="4030" spans="1:24" ht="43.2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499"/>
        <v>41795.938657407409</v>
      </c>
      <c r="K4030">
        <v>1399415500</v>
      </c>
      <c r="L4030" s="10">
        <f t="shared" si="500"/>
        <v>41765.938657407409</v>
      </c>
      <c r="M4030" s="11">
        <f t="shared" si="501"/>
        <v>30</v>
      </c>
      <c r="N4030" t="b">
        <v>0</v>
      </c>
      <c r="O4030" s="9">
        <f t="shared" si="502"/>
        <v>0.28050000000000003</v>
      </c>
      <c r="P4030" s="14">
        <f t="shared" si="503"/>
        <v>51</v>
      </c>
      <c r="Q4030" s="14" t="s">
        <v>8321</v>
      </c>
      <c r="R4030" s="14" t="s">
        <v>8322</v>
      </c>
      <c r="S4030">
        <v>11</v>
      </c>
      <c r="T4030" t="b">
        <v>0</v>
      </c>
      <c r="U4030" t="s">
        <v>8271</v>
      </c>
      <c r="V4030" t="str">
        <f t="shared" si="504"/>
        <v xml:space="preserve"> </v>
      </c>
      <c r="W4030" s="21">
        <f t="shared" si="505"/>
        <v>11</v>
      </c>
      <c r="X4030" s="21" t="str">
        <f t="shared" si="506"/>
        <v xml:space="preserve"> </v>
      </c>
    </row>
    <row r="4031" spans="1:24" ht="43.2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499"/>
        <v>42352.025115740747</v>
      </c>
      <c r="K4031">
        <v>1447461370</v>
      </c>
      <c r="L4031" s="10">
        <f t="shared" si="500"/>
        <v>42322.025115740747</v>
      </c>
      <c r="M4031" s="11">
        <f t="shared" si="501"/>
        <v>30</v>
      </c>
      <c r="N4031" t="b">
        <v>0</v>
      </c>
      <c r="O4031" s="9">
        <f t="shared" si="502"/>
        <v>0</v>
      </c>
      <c r="P4031" s="14">
        <f t="shared" si="503"/>
        <v>0</v>
      </c>
      <c r="Q4031" s="14" t="s">
        <v>8321</v>
      </c>
      <c r="R4031" s="14" t="s">
        <v>8322</v>
      </c>
      <c r="S4031">
        <v>0</v>
      </c>
      <c r="T4031" t="b">
        <v>0</v>
      </c>
      <c r="U4031" t="s">
        <v>8271</v>
      </c>
      <c r="V4031" t="str">
        <f t="shared" si="504"/>
        <v xml:space="preserve"> </v>
      </c>
      <c r="W4031" s="21">
        <f t="shared" si="505"/>
        <v>0</v>
      </c>
      <c r="X4031" s="21" t="str">
        <f t="shared" si="506"/>
        <v xml:space="preserve"> </v>
      </c>
    </row>
    <row r="4032" spans="1:24" ht="57.6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499"/>
        <v>42403.784027777772</v>
      </c>
      <c r="K4032">
        <v>1452008599</v>
      </c>
      <c r="L4032" s="10">
        <f t="shared" si="500"/>
        <v>42374.655081018514</v>
      </c>
      <c r="M4032" s="11">
        <f t="shared" si="501"/>
        <v>29.128946759257815</v>
      </c>
      <c r="N4032" t="b">
        <v>0</v>
      </c>
      <c r="O4032" s="9">
        <f t="shared" si="502"/>
        <v>0.16</v>
      </c>
      <c r="P4032" s="14">
        <f t="shared" si="503"/>
        <v>66.666666666666671</v>
      </c>
      <c r="Q4032" s="14" t="s">
        <v>8321</v>
      </c>
      <c r="R4032" s="14" t="s">
        <v>8322</v>
      </c>
      <c r="S4032">
        <v>6</v>
      </c>
      <c r="T4032" t="b">
        <v>0</v>
      </c>
      <c r="U4032" t="s">
        <v>8271</v>
      </c>
      <c r="V4032" t="str">
        <f t="shared" si="504"/>
        <v xml:space="preserve"> </v>
      </c>
      <c r="W4032" s="21">
        <f t="shared" si="505"/>
        <v>6</v>
      </c>
      <c r="X4032" s="21" t="str">
        <f t="shared" si="506"/>
        <v xml:space="preserve"> </v>
      </c>
    </row>
    <row r="4033" spans="1:24" ht="43.2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499"/>
        <v>41991.626898148148</v>
      </c>
      <c r="K4033">
        <v>1414591364</v>
      </c>
      <c r="L4033" s="10">
        <f t="shared" si="500"/>
        <v>41941.585231481484</v>
      </c>
      <c r="M4033" s="11">
        <f t="shared" si="501"/>
        <v>50.041666666664241</v>
      </c>
      <c r="N4033" t="b">
        <v>0</v>
      </c>
      <c r="O4033" s="9">
        <f t="shared" si="502"/>
        <v>0</v>
      </c>
      <c r="P4033" s="14">
        <f t="shared" si="503"/>
        <v>0</v>
      </c>
      <c r="Q4033" s="14" t="s">
        <v>8321</v>
      </c>
      <c r="R4033" s="14" t="s">
        <v>8322</v>
      </c>
      <c r="S4033">
        <v>0</v>
      </c>
      <c r="T4033" t="b">
        <v>0</v>
      </c>
      <c r="U4033" t="s">
        <v>8271</v>
      </c>
      <c r="V4033" t="str">
        <f t="shared" si="504"/>
        <v xml:space="preserve"> </v>
      </c>
      <c r="W4033" s="21">
        <f t="shared" si="505"/>
        <v>0</v>
      </c>
      <c r="X4033" s="21" t="str">
        <f t="shared" si="506"/>
        <v xml:space="preserve"> </v>
      </c>
    </row>
    <row r="4034" spans="1:24" ht="43.2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ref="J4034:J4097" si="507">(((I4034/60)/60)/24)+DATE(1970,1,1)</f>
        <v>42353.85087962963</v>
      </c>
      <c r="K4034">
        <v>1445023516</v>
      </c>
      <c r="L4034" s="10">
        <f t="shared" ref="L4034:L4097" si="508">(((K4034/60)/60)/24)+DATE(1970,1,1)</f>
        <v>42293.809212962966</v>
      </c>
      <c r="M4034" s="11">
        <f t="shared" ref="M4034:M4097" si="509">J4034-L4034</f>
        <v>60.041666666664241</v>
      </c>
      <c r="N4034" t="b">
        <v>0</v>
      </c>
      <c r="O4034" s="9">
        <f t="shared" ref="O4034:O4097" si="510">E4034/D4034</f>
        <v>6.8287037037037035E-2</v>
      </c>
      <c r="P4034" s="14">
        <f t="shared" ref="P4034:P4097" si="511">IF(E4034&gt;0,(E4034/S4034),0)</f>
        <v>59</v>
      </c>
      <c r="Q4034" s="14" t="s">
        <v>8321</v>
      </c>
      <c r="R4034" s="14" t="s">
        <v>8322</v>
      </c>
      <c r="S4034">
        <v>7</v>
      </c>
      <c r="T4034" t="b">
        <v>0</v>
      </c>
      <c r="U4034" t="s">
        <v>8271</v>
      </c>
      <c r="V4034" t="str">
        <f t="shared" si="504"/>
        <v xml:space="preserve"> </v>
      </c>
      <c r="W4034" s="21">
        <f t="shared" si="505"/>
        <v>7</v>
      </c>
      <c r="X4034" s="21" t="str">
        <f t="shared" si="506"/>
        <v xml:space="preserve"> </v>
      </c>
    </row>
    <row r="4035" spans="1:24" ht="43.2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si="507"/>
        <v>42645.375</v>
      </c>
      <c r="K4035">
        <v>1472711224</v>
      </c>
      <c r="L4035" s="10">
        <f t="shared" si="508"/>
        <v>42614.268796296295</v>
      </c>
      <c r="M4035" s="11">
        <f t="shared" si="509"/>
        <v>31.106203703704523</v>
      </c>
      <c r="N4035" t="b">
        <v>0</v>
      </c>
      <c r="O4035" s="9">
        <f t="shared" si="510"/>
        <v>0.25698702928870293</v>
      </c>
      <c r="P4035" s="14">
        <f t="shared" si="511"/>
        <v>65.340319148936175</v>
      </c>
      <c r="Q4035" s="14" t="s">
        <v>8321</v>
      </c>
      <c r="R4035" s="14" t="s">
        <v>8322</v>
      </c>
      <c r="S4035">
        <v>94</v>
      </c>
      <c r="T4035" t="b">
        <v>0</v>
      </c>
      <c r="U4035" t="s">
        <v>8271</v>
      </c>
      <c r="V4035" t="str">
        <f t="shared" ref="V4035:V4098" si="512">IF(F4035 = "successful",S4035," ")</f>
        <v xml:space="preserve"> </v>
      </c>
      <c r="W4035" s="21">
        <f t="shared" ref="W4035:W4098" si="513">IF(F4035 = "failed",S4035," ")</f>
        <v>94</v>
      </c>
      <c r="X4035" s="21" t="str">
        <f t="shared" ref="X4035:X4098" si="514">IF(F4035 = "canceled",S4035," ")</f>
        <v xml:space="preserve"> </v>
      </c>
    </row>
    <row r="4036" spans="1:24" ht="43.2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507"/>
        <v>42097.905671296292</v>
      </c>
      <c r="K4036">
        <v>1425509050</v>
      </c>
      <c r="L4036" s="10">
        <f t="shared" si="508"/>
        <v>42067.947337962964</v>
      </c>
      <c r="M4036" s="11">
        <f t="shared" si="509"/>
        <v>29.958333333328483</v>
      </c>
      <c r="N4036" t="b">
        <v>0</v>
      </c>
      <c r="O4036" s="9">
        <f t="shared" si="510"/>
        <v>1.4814814814814815E-2</v>
      </c>
      <c r="P4036" s="14">
        <f t="shared" si="511"/>
        <v>100</v>
      </c>
      <c r="Q4036" s="14" t="s">
        <v>8321</v>
      </c>
      <c r="R4036" s="14" t="s">
        <v>8322</v>
      </c>
      <c r="S4036">
        <v>2</v>
      </c>
      <c r="T4036" t="b">
        <v>0</v>
      </c>
      <c r="U4036" t="s">
        <v>8271</v>
      </c>
      <c r="V4036" t="str">
        <f t="shared" si="512"/>
        <v xml:space="preserve"> </v>
      </c>
      <c r="W4036" s="21">
        <f t="shared" si="513"/>
        <v>2</v>
      </c>
      <c r="X4036" s="21" t="str">
        <f t="shared" si="514"/>
        <v xml:space="preserve"> </v>
      </c>
    </row>
    <row r="4037" spans="1:24" ht="28.8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507"/>
        <v>41933.882951388885</v>
      </c>
      <c r="K4037">
        <v>1411333887</v>
      </c>
      <c r="L4037" s="10">
        <f t="shared" si="508"/>
        <v>41903.882951388885</v>
      </c>
      <c r="M4037" s="11">
        <f t="shared" si="509"/>
        <v>30</v>
      </c>
      <c r="N4037" t="b">
        <v>0</v>
      </c>
      <c r="O4037" s="9">
        <f t="shared" si="510"/>
        <v>0.36849999999999999</v>
      </c>
      <c r="P4037" s="14">
        <f t="shared" si="511"/>
        <v>147.4</v>
      </c>
      <c r="Q4037" s="14" t="s">
        <v>8321</v>
      </c>
      <c r="R4037" s="14" t="s">
        <v>8322</v>
      </c>
      <c r="S4037">
        <v>25</v>
      </c>
      <c r="T4037" t="b">
        <v>0</v>
      </c>
      <c r="U4037" t="s">
        <v>8271</v>
      </c>
      <c r="V4037" t="str">
        <f t="shared" si="512"/>
        <v xml:space="preserve"> </v>
      </c>
      <c r="W4037" s="21">
        <f t="shared" si="513"/>
        <v>25</v>
      </c>
      <c r="X4037" s="21" t="str">
        <f t="shared" si="514"/>
        <v xml:space="preserve"> </v>
      </c>
    </row>
    <row r="4038" spans="1:24" ht="43.2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507"/>
        <v>41821.9375</v>
      </c>
      <c r="K4038">
        <v>1402784964</v>
      </c>
      <c r="L4038" s="10">
        <f t="shared" si="508"/>
        <v>41804.937083333331</v>
      </c>
      <c r="M4038" s="11">
        <f t="shared" si="509"/>
        <v>17.00041666666948</v>
      </c>
      <c r="N4038" t="b">
        <v>0</v>
      </c>
      <c r="O4038" s="9">
        <f t="shared" si="510"/>
        <v>0.47049999999999997</v>
      </c>
      <c r="P4038" s="14">
        <f t="shared" si="511"/>
        <v>166.05882352941177</v>
      </c>
      <c r="Q4038" s="14" t="s">
        <v>8321</v>
      </c>
      <c r="R4038" s="14" t="s">
        <v>8322</v>
      </c>
      <c r="S4038">
        <v>17</v>
      </c>
      <c r="T4038" t="b">
        <v>0</v>
      </c>
      <c r="U4038" t="s">
        <v>8271</v>
      </c>
      <c r="V4038" t="str">
        <f t="shared" si="512"/>
        <v xml:space="preserve"> </v>
      </c>
      <c r="W4038" s="21">
        <f t="shared" si="513"/>
        <v>17</v>
      </c>
      <c r="X4038" s="21" t="str">
        <f t="shared" si="514"/>
        <v xml:space="preserve"> </v>
      </c>
    </row>
    <row r="4039" spans="1:24" ht="57.6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507"/>
        <v>42514.600694444445</v>
      </c>
      <c r="K4039">
        <v>1462585315</v>
      </c>
      <c r="L4039" s="10">
        <f t="shared" si="508"/>
        <v>42497.070775462969</v>
      </c>
      <c r="M4039" s="11">
        <f t="shared" si="509"/>
        <v>17.52991898147593</v>
      </c>
      <c r="N4039" t="b">
        <v>0</v>
      </c>
      <c r="O4039" s="9">
        <f t="shared" si="510"/>
        <v>0.11428571428571428</v>
      </c>
      <c r="P4039" s="14">
        <f t="shared" si="511"/>
        <v>40</v>
      </c>
      <c r="Q4039" s="14" t="s">
        <v>8321</v>
      </c>
      <c r="R4039" s="14" t="s">
        <v>8322</v>
      </c>
      <c r="S4039">
        <v>2</v>
      </c>
      <c r="T4039" t="b">
        <v>0</v>
      </c>
      <c r="U4039" t="s">
        <v>8271</v>
      </c>
      <c r="V4039" t="str">
        <f t="shared" si="512"/>
        <v xml:space="preserve"> </v>
      </c>
      <c r="W4039" s="21">
        <f t="shared" si="513"/>
        <v>2</v>
      </c>
      <c r="X4039" s="21" t="str">
        <f t="shared" si="514"/>
        <v xml:space="preserve"> </v>
      </c>
    </row>
    <row r="4040" spans="1:24" ht="43.2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507"/>
        <v>41929.798726851855</v>
      </c>
      <c r="K4040">
        <v>1408389010</v>
      </c>
      <c r="L4040" s="10">
        <f t="shared" si="508"/>
        <v>41869.798726851855</v>
      </c>
      <c r="M4040" s="11">
        <f t="shared" si="509"/>
        <v>60</v>
      </c>
      <c r="N4040" t="b">
        <v>0</v>
      </c>
      <c r="O4040" s="9">
        <f t="shared" si="510"/>
        <v>0.12039999999999999</v>
      </c>
      <c r="P4040" s="14">
        <f t="shared" si="511"/>
        <v>75.25</v>
      </c>
      <c r="Q4040" s="14" t="s">
        <v>8321</v>
      </c>
      <c r="R4040" s="14" t="s">
        <v>8322</v>
      </c>
      <c r="S4040">
        <v>4</v>
      </c>
      <c r="T4040" t="b">
        <v>0</v>
      </c>
      <c r="U4040" t="s">
        <v>8271</v>
      </c>
      <c r="V4040" t="str">
        <f t="shared" si="512"/>
        <v xml:space="preserve"> </v>
      </c>
      <c r="W4040" s="21">
        <f t="shared" si="513"/>
        <v>4</v>
      </c>
      <c r="X4040" s="21" t="str">
        <f t="shared" si="514"/>
        <v xml:space="preserve"> </v>
      </c>
    </row>
    <row r="4041" spans="1:24" ht="43.2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507"/>
        <v>42339.249305555553</v>
      </c>
      <c r="K4041">
        <v>1446048367</v>
      </c>
      <c r="L4041" s="10">
        <f t="shared" si="508"/>
        <v>42305.670914351853</v>
      </c>
      <c r="M4041" s="11">
        <f t="shared" si="509"/>
        <v>33.578391203700448</v>
      </c>
      <c r="N4041" t="b">
        <v>0</v>
      </c>
      <c r="O4041" s="9">
        <f t="shared" si="510"/>
        <v>0.6</v>
      </c>
      <c r="P4041" s="14">
        <f t="shared" si="511"/>
        <v>60</v>
      </c>
      <c r="Q4041" s="14" t="s">
        <v>8321</v>
      </c>
      <c r="R4041" s="14" t="s">
        <v>8322</v>
      </c>
      <c r="S4041">
        <v>5</v>
      </c>
      <c r="T4041" t="b">
        <v>0</v>
      </c>
      <c r="U4041" t="s">
        <v>8271</v>
      </c>
      <c r="V4041" t="str">
        <f t="shared" si="512"/>
        <v xml:space="preserve"> </v>
      </c>
      <c r="W4041" s="21">
        <f t="shared" si="513"/>
        <v>5</v>
      </c>
      <c r="X4041" s="21" t="str">
        <f t="shared" si="514"/>
        <v xml:space="preserve"> </v>
      </c>
    </row>
    <row r="4042" spans="1:24" ht="43.2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507"/>
        <v>42203.125</v>
      </c>
      <c r="K4042">
        <v>1432100004</v>
      </c>
      <c r="L4042" s="10">
        <f t="shared" si="508"/>
        <v>42144.231527777782</v>
      </c>
      <c r="M4042" s="11">
        <f t="shared" si="509"/>
        <v>58.893472222218406</v>
      </c>
      <c r="N4042" t="b">
        <v>0</v>
      </c>
      <c r="O4042" s="9">
        <f t="shared" si="510"/>
        <v>0.3125</v>
      </c>
      <c r="P4042" s="14">
        <f t="shared" si="511"/>
        <v>1250</v>
      </c>
      <c r="Q4042" s="14" t="s">
        <v>8321</v>
      </c>
      <c r="R4042" s="14" t="s">
        <v>8322</v>
      </c>
      <c r="S4042">
        <v>2</v>
      </c>
      <c r="T4042" t="b">
        <v>0</v>
      </c>
      <c r="U4042" t="s">
        <v>8271</v>
      </c>
      <c r="V4042" t="str">
        <f t="shared" si="512"/>
        <v xml:space="preserve"> </v>
      </c>
      <c r="W4042" s="21">
        <f t="shared" si="513"/>
        <v>2</v>
      </c>
      <c r="X4042" s="21" t="str">
        <f t="shared" si="514"/>
        <v xml:space="preserve"> </v>
      </c>
    </row>
    <row r="4043" spans="1:24" ht="28.8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507"/>
        <v>42619.474004629628</v>
      </c>
      <c r="K4043">
        <v>1467976954</v>
      </c>
      <c r="L4043" s="10">
        <f t="shared" si="508"/>
        <v>42559.474004629628</v>
      </c>
      <c r="M4043" s="11">
        <f t="shared" si="509"/>
        <v>60</v>
      </c>
      <c r="N4043" t="b">
        <v>0</v>
      </c>
      <c r="O4043" s="9">
        <f t="shared" si="510"/>
        <v>4.1999999999999997E-3</v>
      </c>
      <c r="P4043" s="14">
        <f t="shared" si="511"/>
        <v>10.5</v>
      </c>
      <c r="Q4043" s="14" t="s">
        <v>8321</v>
      </c>
      <c r="R4043" s="14" t="s">
        <v>8322</v>
      </c>
      <c r="S4043">
        <v>2</v>
      </c>
      <c r="T4043" t="b">
        <v>0</v>
      </c>
      <c r="U4043" t="s">
        <v>8271</v>
      </c>
      <c r="V4043" t="str">
        <f t="shared" si="512"/>
        <v xml:space="preserve"> </v>
      </c>
      <c r="W4043" s="21">
        <f t="shared" si="513"/>
        <v>2</v>
      </c>
      <c r="X4043" s="21" t="str">
        <f t="shared" si="514"/>
        <v xml:space="preserve"> </v>
      </c>
    </row>
    <row r="4044" spans="1:24" ht="43.2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507"/>
        <v>42024.802777777775</v>
      </c>
      <c r="K4044">
        <v>1419213664</v>
      </c>
      <c r="L4044" s="10">
        <f t="shared" si="508"/>
        <v>41995.084074074075</v>
      </c>
      <c r="M4044" s="11">
        <f t="shared" si="509"/>
        <v>29.718703703700157</v>
      </c>
      <c r="N4044" t="b">
        <v>0</v>
      </c>
      <c r="O4044" s="9">
        <f t="shared" si="510"/>
        <v>2.0999999999999999E-3</v>
      </c>
      <c r="P4044" s="14">
        <f t="shared" si="511"/>
        <v>7</v>
      </c>
      <c r="Q4044" s="14" t="s">
        <v>8321</v>
      </c>
      <c r="R4044" s="14" t="s">
        <v>8322</v>
      </c>
      <c r="S4044">
        <v>3</v>
      </c>
      <c r="T4044" t="b">
        <v>0</v>
      </c>
      <c r="U4044" t="s">
        <v>8271</v>
      </c>
      <c r="V4044" t="str">
        <f t="shared" si="512"/>
        <v xml:space="preserve"> </v>
      </c>
      <c r="W4044" s="21">
        <f t="shared" si="513"/>
        <v>3</v>
      </c>
      <c r="X4044" s="21" t="str">
        <f t="shared" si="514"/>
        <v xml:space="preserve"> </v>
      </c>
    </row>
    <row r="4045" spans="1:24" ht="43.2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507"/>
        <v>41963.957465277781</v>
      </c>
      <c r="K4045">
        <v>1415228325</v>
      </c>
      <c r="L4045" s="10">
        <f t="shared" si="508"/>
        <v>41948.957465277781</v>
      </c>
      <c r="M4045" s="11">
        <f t="shared" si="509"/>
        <v>15</v>
      </c>
      <c r="N4045" t="b">
        <v>0</v>
      </c>
      <c r="O4045" s="9">
        <f t="shared" si="510"/>
        <v>0</v>
      </c>
      <c r="P4045" s="14">
        <f t="shared" si="511"/>
        <v>0</v>
      </c>
      <c r="Q4045" s="14" t="s">
        <v>8321</v>
      </c>
      <c r="R4045" s="14" t="s">
        <v>8322</v>
      </c>
      <c r="S4045">
        <v>0</v>
      </c>
      <c r="T4045" t="b">
        <v>0</v>
      </c>
      <c r="U4045" t="s">
        <v>8271</v>
      </c>
      <c r="V4045" t="str">
        <f t="shared" si="512"/>
        <v xml:space="preserve"> </v>
      </c>
      <c r="W4045" s="21">
        <f t="shared" si="513"/>
        <v>0</v>
      </c>
      <c r="X4045" s="21" t="str">
        <f t="shared" si="514"/>
        <v xml:space="preserve"> </v>
      </c>
    </row>
    <row r="4046" spans="1:24" ht="43.2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507"/>
        <v>42104.208333333328</v>
      </c>
      <c r="K4046">
        <v>1426050982</v>
      </c>
      <c r="L4046" s="10">
        <f t="shared" si="508"/>
        <v>42074.219699074078</v>
      </c>
      <c r="M4046" s="11">
        <f t="shared" si="509"/>
        <v>29.98863425925083</v>
      </c>
      <c r="N4046" t="b">
        <v>0</v>
      </c>
      <c r="O4046" s="9">
        <f t="shared" si="510"/>
        <v>0.375</v>
      </c>
      <c r="P4046" s="14">
        <f t="shared" si="511"/>
        <v>56.25</v>
      </c>
      <c r="Q4046" s="14" t="s">
        <v>8321</v>
      </c>
      <c r="R4046" s="14" t="s">
        <v>8322</v>
      </c>
      <c r="S4046">
        <v>4</v>
      </c>
      <c r="T4046" t="b">
        <v>0</v>
      </c>
      <c r="U4046" t="s">
        <v>8271</v>
      </c>
      <c r="V4046" t="str">
        <f t="shared" si="512"/>
        <v xml:space="preserve"> </v>
      </c>
      <c r="W4046" s="21">
        <f t="shared" si="513"/>
        <v>4</v>
      </c>
      <c r="X4046" s="21" t="str">
        <f t="shared" si="514"/>
        <v xml:space="preserve"> </v>
      </c>
    </row>
    <row r="4047" spans="1:24" ht="57.6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507"/>
        <v>41872.201261574075</v>
      </c>
      <c r="K4047">
        <v>1406004589</v>
      </c>
      <c r="L4047" s="10">
        <f t="shared" si="508"/>
        <v>41842.201261574075</v>
      </c>
      <c r="M4047" s="11">
        <f t="shared" si="509"/>
        <v>30</v>
      </c>
      <c r="N4047" t="b">
        <v>0</v>
      </c>
      <c r="O4047" s="9">
        <f t="shared" si="510"/>
        <v>2.0000000000000001E-4</v>
      </c>
      <c r="P4047" s="14">
        <f t="shared" si="511"/>
        <v>1</v>
      </c>
      <c r="Q4047" s="14" t="s">
        <v>8321</v>
      </c>
      <c r="R4047" s="14" t="s">
        <v>8322</v>
      </c>
      <c r="S4047">
        <v>1</v>
      </c>
      <c r="T4047" t="b">
        <v>0</v>
      </c>
      <c r="U4047" t="s">
        <v>8271</v>
      </c>
      <c r="V4047" t="str">
        <f t="shared" si="512"/>
        <v xml:space="preserve"> </v>
      </c>
      <c r="W4047" s="21">
        <f t="shared" si="513"/>
        <v>1</v>
      </c>
      <c r="X4047" s="21" t="str">
        <f t="shared" si="514"/>
        <v xml:space="preserve"> </v>
      </c>
    </row>
    <row r="4048" spans="1:24" ht="57.6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507"/>
        <v>41934.650578703702</v>
      </c>
      <c r="K4048">
        <v>1411400210</v>
      </c>
      <c r="L4048" s="10">
        <f t="shared" si="508"/>
        <v>41904.650578703702</v>
      </c>
      <c r="M4048" s="11">
        <f t="shared" si="509"/>
        <v>30</v>
      </c>
      <c r="N4048" t="b">
        <v>0</v>
      </c>
      <c r="O4048" s="9">
        <f t="shared" si="510"/>
        <v>8.2142857142857142E-2</v>
      </c>
      <c r="P4048" s="14">
        <f t="shared" si="511"/>
        <v>38.333333333333336</v>
      </c>
      <c r="Q4048" s="14" t="s">
        <v>8321</v>
      </c>
      <c r="R4048" s="14" t="s">
        <v>8322</v>
      </c>
      <c r="S4048">
        <v>12</v>
      </c>
      <c r="T4048" t="b">
        <v>0</v>
      </c>
      <c r="U4048" t="s">
        <v>8271</v>
      </c>
      <c r="V4048" t="str">
        <f t="shared" si="512"/>
        <v xml:space="preserve"> </v>
      </c>
      <c r="W4048" s="21">
        <f t="shared" si="513"/>
        <v>12</v>
      </c>
      <c r="X4048" s="21" t="str">
        <f t="shared" si="514"/>
        <v xml:space="preserve"> </v>
      </c>
    </row>
    <row r="4049" spans="1:24" ht="43.2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507"/>
        <v>42015.041666666672</v>
      </c>
      <c r="K4049">
        <v>1418862743</v>
      </c>
      <c r="L4049" s="10">
        <f t="shared" si="508"/>
        <v>41991.022488425922</v>
      </c>
      <c r="M4049" s="11">
        <f t="shared" si="509"/>
        <v>24.01917824074917</v>
      </c>
      <c r="N4049" t="b">
        <v>0</v>
      </c>
      <c r="O4049" s="9">
        <f t="shared" si="510"/>
        <v>2.1999999999999999E-2</v>
      </c>
      <c r="P4049" s="14">
        <f t="shared" si="511"/>
        <v>27.5</v>
      </c>
      <c r="Q4049" s="14" t="s">
        <v>8321</v>
      </c>
      <c r="R4049" s="14" t="s">
        <v>8322</v>
      </c>
      <c r="S4049">
        <v>4</v>
      </c>
      <c r="T4049" t="b">
        <v>0</v>
      </c>
      <c r="U4049" t="s">
        <v>8271</v>
      </c>
      <c r="V4049" t="str">
        <f t="shared" si="512"/>
        <v xml:space="preserve"> </v>
      </c>
      <c r="W4049" s="21">
        <f t="shared" si="513"/>
        <v>4</v>
      </c>
      <c r="X4049" s="21" t="str">
        <f t="shared" si="514"/>
        <v xml:space="preserve"> </v>
      </c>
    </row>
    <row r="4050" spans="1:24" ht="43.2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507"/>
        <v>42471.467442129629</v>
      </c>
      <c r="K4050">
        <v>1457352787</v>
      </c>
      <c r="L4050" s="10">
        <f t="shared" si="508"/>
        <v>42436.509108796294</v>
      </c>
      <c r="M4050" s="11">
        <f t="shared" si="509"/>
        <v>34.958333333335759</v>
      </c>
      <c r="N4050" t="b">
        <v>0</v>
      </c>
      <c r="O4050" s="9">
        <f t="shared" si="510"/>
        <v>0.17652941176470588</v>
      </c>
      <c r="P4050" s="14">
        <f t="shared" si="511"/>
        <v>32.978021978021978</v>
      </c>
      <c r="Q4050" s="14" t="s">
        <v>8321</v>
      </c>
      <c r="R4050" s="14" t="s">
        <v>8322</v>
      </c>
      <c r="S4050">
        <v>91</v>
      </c>
      <c r="T4050" t="b">
        <v>0</v>
      </c>
      <c r="U4050" t="s">
        <v>8271</v>
      </c>
      <c r="V4050" t="str">
        <f t="shared" si="512"/>
        <v xml:space="preserve"> </v>
      </c>
      <c r="W4050" s="21">
        <f t="shared" si="513"/>
        <v>91</v>
      </c>
      <c r="X4050" s="21" t="str">
        <f t="shared" si="514"/>
        <v xml:space="preserve"> </v>
      </c>
    </row>
    <row r="4051" spans="1:24" ht="43.2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507"/>
        <v>42199.958506944444</v>
      </c>
      <c r="K4051">
        <v>1434322815</v>
      </c>
      <c r="L4051" s="10">
        <f t="shared" si="508"/>
        <v>42169.958506944444</v>
      </c>
      <c r="M4051" s="11">
        <f t="shared" si="509"/>
        <v>30</v>
      </c>
      <c r="N4051" t="b">
        <v>0</v>
      </c>
      <c r="O4051" s="9">
        <f t="shared" si="510"/>
        <v>8.0000000000000004E-4</v>
      </c>
      <c r="P4051" s="14">
        <f t="shared" si="511"/>
        <v>16</v>
      </c>
      <c r="Q4051" s="14" t="s">
        <v>8321</v>
      </c>
      <c r="R4051" s="14" t="s">
        <v>8322</v>
      </c>
      <c r="S4051">
        <v>1</v>
      </c>
      <c r="T4051" t="b">
        <v>0</v>
      </c>
      <c r="U4051" t="s">
        <v>8271</v>
      </c>
      <c r="V4051" t="str">
        <f t="shared" si="512"/>
        <v xml:space="preserve"> </v>
      </c>
      <c r="W4051" s="21">
        <f t="shared" si="513"/>
        <v>1</v>
      </c>
      <c r="X4051" s="21" t="str">
        <f t="shared" si="514"/>
        <v xml:space="preserve"> </v>
      </c>
    </row>
    <row r="4052" spans="1:24" ht="43.2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507"/>
        <v>41935.636469907404</v>
      </c>
      <c r="K4052">
        <v>1411485391</v>
      </c>
      <c r="L4052" s="10">
        <f t="shared" si="508"/>
        <v>41905.636469907404</v>
      </c>
      <c r="M4052" s="11">
        <f t="shared" si="509"/>
        <v>30</v>
      </c>
      <c r="N4052" t="b">
        <v>0</v>
      </c>
      <c r="O4052" s="9">
        <f t="shared" si="510"/>
        <v>6.6666666666666664E-4</v>
      </c>
      <c r="P4052" s="14">
        <f t="shared" si="511"/>
        <v>1</v>
      </c>
      <c r="Q4052" s="14" t="s">
        <v>8321</v>
      </c>
      <c r="R4052" s="14" t="s">
        <v>8322</v>
      </c>
      <c r="S4052">
        <v>1</v>
      </c>
      <c r="T4052" t="b">
        <v>0</v>
      </c>
      <c r="U4052" t="s">
        <v>8271</v>
      </c>
      <c r="V4052" t="str">
        <f t="shared" si="512"/>
        <v xml:space="preserve"> </v>
      </c>
      <c r="W4052" s="21">
        <f t="shared" si="513"/>
        <v>1</v>
      </c>
      <c r="X4052" s="21" t="str">
        <f t="shared" si="514"/>
        <v xml:space="preserve"> </v>
      </c>
    </row>
    <row r="4053" spans="1:24" ht="43.2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507"/>
        <v>41768.286805555559</v>
      </c>
      <c r="K4053">
        <v>1399058797</v>
      </c>
      <c r="L4053" s="10">
        <f t="shared" si="508"/>
        <v>41761.810150462967</v>
      </c>
      <c r="M4053" s="11">
        <f t="shared" si="509"/>
        <v>6.4766550925924093</v>
      </c>
      <c r="N4053" t="b">
        <v>0</v>
      </c>
      <c r="O4053" s="9">
        <f t="shared" si="510"/>
        <v>0</v>
      </c>
      <c r="P4053" s="14">
        <f t="shared" si="511"/>
        <v>0</v>
      </c>
      <c r="Q4053" s="14" t="s">
        <v>8321</v>
      </c>
      <c r="R4053" s="14" t="s">
        <v>8322</v>
      </c>
      <c r="S4053">
        <v>0</v>
      </c>
      <c r="T4053" t="b">
        <v>0</v>
      </c>
      <c r="U4053" t="s">
        <v>8271</v>
      </c>
      <c r="V4053" t="str">
        <f t="shared" si="512"/>
        <v xml:space="preserve"> </v>
      </c>
      <c r="W4053" s="21">
        <f t="shared" si="513"/>
        <v>0</v>
      </c>
      <c r="X4053" s="21" t="str">
        <f t="shared" si="514"/>
        <v xml:space="preserve"> </v>
      </c>
    </row>
    <row r="4054" spans="1:24" ht="57.6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507"/>
        <v>41925.878657407404</v>
      </c>
      <c r="K4054">
        <v>1408050316</v>
      </c>
      <c r="L4054" s="10">
        <f t="shared" si="508"/>
        <v>41865.878657407404</v>
      </c>
      <c r="M4054" s="11">
        <f t="shared" si="509"/>
        <v>60</v>
      </c>
      <c r="N4054" t="b">
        <v>0</v>
      </c>
      <c r="O4054" s="9">
        <f t="shared" si="510"/>
        <v>0.37533333333333335</v>
      </c>
      <c r="P4054" s="14">
        <f t="shared" si="511"/>
        <v>86.615384615384613</v>
      </c>
      <c r="Q4054" s="14" t="s">
        <v>8321</v>
      </c>
      <c r="R4054" s="14" t="s">
        <v>8322</v>
      </c>
      <c r="S4054">
        <v>13</v>
      </c>
      <c r="T4054" t="b">
        <v>0</v>
      </c>
      <c r="U4054" t="s">
        <v>8271</v>
      </c>
      <c r="V4054" t="str">
        <f t="shared" si="512"/>
        <v xml:space="preserve"> </v>
      </c>
      <c r="W4054" s="21">
        <f t="shared" si="513"/>
        <v>13</v>
      </c>
      <c r="X4054" s="21" t="str">
        <f t="shared" si="514"/>
        <v xml:space="preserve"> </v>
      </c>
    </row>
    <row r="4055" spans="1:24" ht="43.2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507"/>
        <v>41958.833333333328</v>
      </c>
      <c r="K4055">
        <v>1413477228</v>
      </c>
      <c r="L4055" s="10">
        <f t="shared" si="508"/>
        <v>41928.690138888887</v>
      </c>
      <c r="M4055" s="11">
        <f t="shared" si="509"/>
        <v>30.143194444441178</v>
      </c>
      <c r="N4055" t="b">
        <v>0</v>
      </c>
      <c r="O4055" s="9">
        <f t="shared" si="510"/>
        <v>0.22</v>
      </c>
      <c r="P4055" s="14">
        <f t="shared" si="511"/>
        <v>55</v>
      </c>
      <c r="Q4055" s="14" t="s">
        <v>8321</v>
      </c>
      <c r="R4055" s="14" t="s">
        <v>8322</v>
      </c>
      <c r="S4055">
        <v>2</v>
      </c>
      <c r="T4055" t="b">
        <v>0</v>
      </c>
      <c r="U4055" t="s">
        <v>8271</v>
      </c>
      <c r="V4055" t="str">
        <f t="shared" si="512"/>
        <v xml:space="preserve"> </v>
      </c>
      <c r="W4055" s="21">
        <f t="shared" si="513"/>
        <v>2</v>
      </c>
      <c r="X4055" s="21" t="str">
        <f t="shared" si="514"/>
        <v xml:space="preserve"> </v>
      </c>
    </row>
    <row r="4056" spans="1:24" ht="43.2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507"/>
        <v>42644.166666666672</v>
      </c>
      <c r="K4056">
        <v>1472674285</v>
      </c>
      <c r="L4056" s="10">
        <f t="shared" si="508"/>
        <v>42613.841261574074</v>
      </c>
      <c r="M4056" s="11">
        <f t="shared" si="509"/>
        <v>30.325405092597066</v>
      </c>
      <c r="N4056" t="b">
        <v>0</v>
      </c>
      <c r="O4056" s="9">
        <f t="shared" si="510"/>
        <v>0</v>
      </c>
      <c r="P4056" s="14">
        <f t="shared" si="511"/>
        <v>0</v>
      </c>
      <c r="Q4056" s="14" t="s">
        <v>8321</v>
      </c>
      <c r="R4056" s="14" t="s">
        <v>8322</v>
      </c>
      <c r="S4056">
        <v>0</v>
      </c>
      <c r="T4056" t="b">
        <v>0</v>
      </c>
      <c r="U4056" t="s">
        <v>8271</v>
      </c>
      <c r="V4056" t="str">
        <f t="shared" si="512"/>
        <v xml:space="preserve"> </v>
      </c>
      <c r="W4056" s="21">
        <f t="shared" si="513"/>
        <v>0</v>
      </c>
      <c r="X4056" s="21" t="str">
        <f t="shared" si="514"/>
        <v xml:space="preserve"> </v>
      </c>
    </row>
    <row r="4057" spans="1:24" ht="43.2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507"/>
        <v>41809.648506944446</v>
      </c>
      <c r="K4057">
        <v>1400600031</v>
      </c>
      <c r="L4057" s="10">
        <f t="shared" si="508"/>
        <v>41779.648506944446</v>
      </c>
      <c r="M4057" s="11">
        <f t="shared" si="509"/>
        <v>30</v>
      </c>
      <c r="N4057" t="b">
        <v>0</v>
      </c>
      <c r="O4057" s="9">
        <f t="shared" si="510"/>
        <v>0.1762</v>
      </c>
      <c r="P4057" s="14">
        <f t="shared" si="511"/>
        <v>41.952380952380949</v>
      </c>
      <c r="Q4057" s="14" t="s">
        <v>8321</v>
      </c>
      <c r="R4057" s="14" t="s">
        <v>8322</v>
      </c>
      <c r="S4057">
        <v>21</v>
      </c>
      <c r="T4057" t="b">
        <v>0</v>
      </c>
      <c r="U4057" t="s">
        <v>8271</v>
      </c>
      <c r="V4057" t="str">
        <f t="shared" si="512"/>
        <v xml:space="preserve"> </v>
      </c>
      <c r="W4057" s="21">
        <f t="shared" si="513"/>
        <v>21</v>
      </c>
      <c r="X4057" s="21" t="str">
        <f t="shared" si="514"/>
        <v xml:space="preserve"> </v>
      </c>
    </row>
    <row r="4058" spans="1:24" ht="43.2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507"/>
        <v>42554.832638888889</v>
      </c>
      <c r="K4058">
        <v>1465856639</v>
      </c>
      <c r="L4058" s="10">
        <f t="shared" si="508"/>
        <v>42534.933321759265</v>
      </c>
      <c r="M4058" s="11">
        <f t="shared" si="509"/>
        <v>19.899317129624251</v>
      </c>
      <c r="N4058" t="b">
        <v>0</v>
      </c>
      <c r="O4058" s="9">
        <f t="shared" si="510"/>
        <v>0.53</v>
      </c>
      <c r="P4058" s="14">
        <f t="shared" si="511"/>
        <v>88.333333333333329</v>
      </c>
      <c r="Q4058" s="14" t="s">
        <v>8321</v>
      </c>
      <c r="R4058" s="14" t="s">
        <v>8322</v>
      </c>
      <c r="S4058">
        <v>9</v>
      </c>
      <c r="T4058" t="b">
        <v>0</v>
      </c>
      <c r="U4058" t="s">
        <v>8271</v>
      </c>
      <c r="V4058" t="str">
        <f t="shared" si="512"/>
        <v xml:space="preserve"> </v>
      </c>
      <c r="W4058" s="21">
        <f t="shared" si="513"/>
        <v>9</v>
      </c>
      <c r="X4058" s="21" t="str">
        <f t="shared" si="514"/>
        <v xml:space="preserve"> </v>
      </c>
    </row>
    <row r="4059" spans="1:24" ht="57.6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507"/>
        <v>42333.958333333328</v>
      </c>
      <c r="K4059">
        <v>1446506080</v>
      </c>
      <c r="L4059" s="10">
        <f t="shared" si="508"/>
        <v>42310.968518518523</v>
      </c>
      <c r="M4059" s="11">
        <f t="shared" si="509"/>
        <v>22.989814814805868</v>
      </c>
      <c r="N4059" t="b">
        <v>0</v>
      </c>
      <c r="O4059" s="9">
        <f t="shared" si="510"/>
        <v>0.22142857142857142</v>
      </c>
      <c r="P4059" s="14">
        <f t="shared" si="511"/>
        <v>129.16666666666666</v>
      </c>
      <c r="Q4059" s="14" t="s">
        <v>8321</v>
      </c>
      <c r="R4059" s="14" t="s">
        <v>8322</v>
      </c>
      <c r="S4059">
        <v>6</v>
      </c>
      <c r="T4059" t="b">
        <v>0</v>
      </c>
      <c r="U4059" t="s">
        <v>8271</v>
      </c>
      <c r="V4059" t="str">
        <f t="shared" si="512"/>
        <v xml:space="preserve"> </v>
      </c>
      <c r="W4059" s="21">
        <f t="shared" si="513"/>
        <v>6</v>
      </c>
      <c r="X4059" s="21" t="str">
        <f t="shared" si="514"/>
        <v xml:space="preserve"> </v>
      </c>
    </row>
    <row r="4060" spans="1:24" ht="43.2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507"/>
        <v>42461.165972222225</v>
      </c>
      <c r="K4060">
        <v>1458178044</v>
      </c>
      <c r="L4060" s="10">
        <f t="shared" si="508"/>
        <v>42446.060694444444</v>
      </c>
      <c r="M4060" s="11">
        <f t="shared" si="509"/>
        <v>15.105277777780429</v>
      </c>
      <c r="N4060" t="b">
        <v>0</v>
      </c>
      <c r="O4060" s="9">
        <f t="shared" si="510"/>
        <v>2.5333333333333333E-2</v>
      </c>
      <c r="P4060" s="14">
        <f t="shared" si="511"/>
        <v>23.75</v>
      </c>
      <c r="Q4060" s="14" t="s">
        <v>8321</v>
      </c>
      <c r="R4060" s="14" t="s">
        <v>8322</v>
      </c>
      <c r="S4060">
        <v>4</v>
      </c>
      <c r="T4060" t="b">
        <v>0</v>
      </c>
      <c r="U4060" t="s">
        <v>8271</v>
      </c>
      <c r="V4060" t="str">
        <f t="shared" si="512"/>
        <v xml:space="preserve"> </v>
      </c>
      <c r="W4060" s="21">
        <f t="shared" si="513"/>
        <v>4</v>
      </c>
      <c r="X4060" s="21" t="str">
        <f t="shared" si="514"/>
        <v xml:space="preserve"> </v>
      </c>
    </row>
    <row r="4061" spans="1:24" ht="43.2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507"/>
        <v>41898.125</v>
      </c>
      <c r="K4061">
        <v>1408116152</v>
      </c>
      <c r="L4061" s="10">
        <f t="shared" si="508"/>
        <v>41866.640648148146</v>
      </c>
      <c r="M4061" s="11">
        <f t="shared" si="509"/>
        <v>31.484351851853717</v>
      </c>
      <c r="N4061" t="b">
        <v>0</v>
      </c>
      <c r="O4061" s="9">
        <f t="shared" si="510"/>
        <v>2.5000000000000001E-2</v>
      </c>
      <c r="P4061" s="14">
        <f t="shared" si="511"/>
        <v>35.714285714285715</v>
      </c>
      <c r="Q4061" s="14" t="s">
        <v>8321</v>
      </c>
      <c r="R4061" s="14" t="s">
        <v>8322</v>
      </c>
      <c r="S4061">
        <v>7</v>
      </c>
      <c r="T4061" t="b">
        <v>0</v>
      </c>
      <c r="U4061" t="s">
        <v>8271</v>
      </c>
      <c r="V4061" t="str">
        <f t="shared" si="512"/>
        <v xml:space="preserve"> </v>
      </c>
      <c r="W4061" s="21">
        <f t="shared" si="513"/>
        <v>7</v>
      </c>
      <c r="X4061" s="21" t="str">
        <f t="shared" si="514"/>
        <v xml:space="preserve"> </v>
      </c>
    </row>
    <row r="4062" spans="1:24" ht="57.6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507"/>
        <v>41813.666666666664</v>
      </c>
      <c r="K4062">
        <v>1400604056</v>
      </c>
      <c r="L4062" s="10">
        <f t="shared" si="508"/>
        <v>41779.695092592592</v>
      </c>
      <c r="M4062" s="11">
        <f t="shared" si="509"/>
        <v>33.971574074072123</v>
      </c>
      <c r="N4062" t="b">
        <v>0</v>
      </c>
      <c r="O4062" s="9">
        <f t="shared" si="510"/>
        <v>2.8500000000000001E-2</v>
      </c>
      <c r="P4062" s="14">
        <f t="shared" si="511"/>
        <v>57</v>
      </c>
      <c r="Q4062" s="14" t="s">
        <v>8321</v>
      </c>
      <c r="R4062" s="14" t="s">
        <v>8322</v>
      </c>
      <c r="S4062">
        <v>5</v>
      </c>
      <c r="T4062" t="b">
        <v>0</v>
      </c>
      <c r="U4062" t="s">
        <v>8271</v>
      </c>
      <c r="V4062" t="str">
        <f t="shared" si="512"/>
        <v xml:space="preserve"> </v>
      </c>
      <c r="W4062" s="21">
        <f t="shared" si="513"/>
        <v>5</v>
      </c>
      <c r="X4062" s="21" t="str">
        <f t="shared" si="514"/>
        <v xml:space="preserve"> </v>
      </c>
    </row>
    <row r="4063" spans="1:24" ht="43.2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507"/>
        <v>42481.099803240737</v>
      </c>
      <c r="K4063">
        <v>1456025023</v>
      </c>
      <c r="L4063" s="10">
        <f t="shared" si="508"/>
        <v>42421.141469907408</v>
      </c>
      <c r="M4063" s="11">
        <f t="shared" si="509"/>
        <v>59.958333333328483</v>
      </c>
      <c r="N4063" t="b">
        <v>0</v>
      </c>
      <c r="O4063" s="9">
        <f t="shared" si="510"/>
        <v>0</v>
      </c>
      <c r="P4063" s="14">
        <f t="shared" si="511"/>
        <v>0</v>
      </c>
      <c r="Q4063" s="14" t="s">
        <v>8321</v>
      </c>
      <c r="R4063" s="14" t="s">
        <v>8322</v>
      </c>
      <c r="S4063">
        <v>0</v>
      </c>
      <c r="T4063" t="b">
        <v>0</v>
      </c>
      <c r="U4063" t="s">
        <v>8271</v>
      </c>
      <c r="V4063" t="str">
        <f t="shared" si="512"/>
        <v xml:space="preserve"> </v>
      </c>
      <c r="W4063" s="21">
        <f t="shared" si="513"/>
        <v>0</v>
      </c>
      <c r="X4063" s="21" t="str">
        <f t="shared" si="514"/>
        <v xml:space="preserve"> </v>
      </c>
    </row>
    <row r="4064" spans="1:24" ht="43.2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507"/>
        <v>42553.739212962959</v>
      </c>
      <c r="K4064">
        <v>1464889468</v>
      </c>
      <c r="L4064" s="10">
        <f t="shared" si="508"/>
        <v>42523.739212962959</v>
      </c>
      <c r="M4064" s="11">
        <f t="shared" si="509"/>
        <v>30</v>
      </c>
      <c r="N4064" t="b">
        <v>0</v>
      </c>
      <c r="O4064" s="9">
        <f t="shared" si="510"/>
        <v>2.4500000000000001E-2</v>
      </c>
      <c r="P4064" s="14">
        <f t="shared" si="511"/>
        <v>163.33333333333334</v>
      </c>
      <c r="Q4064" s="14" t="s">
        <v>8321</v>
      </c>
      <c r="R4064" s="14" t="s">
        <v>8322</v>
      </c>
      <c r="S4064">
        <v>3</v>
      </c>
      <c r="T4064" t="b">
        <v>0</v>
      </c>
      <c r="U4064" t="s">
        <v>8271</v>
      </c>
      <c r="V4064" t="str">
        <f t="shared" si="512"/>
        <v xml:space="preserve"> </v>
      </c>
      <c r="W4064" s="21">
        <f t="shared" si="513"/>
        <v>3</v>
      </c>
      <c r="X4064" s="21" t="str">
        <f t="shared" si="514"/>
        <v xml:space="preserve"> </v>
      </c>
    </row>
    <row r="4065" spans="1:24" ht="43.2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507"/>
        <v>41817.681527777779</v>
      </c>
      <c r="K4065">
        <v>1401294084</v>
      </c>
      <c r="L4065" s="10">
        <f t="shared" si="508"/>
        <v>41787.681527777779</v>
      </c>
      <c r="M4065" s="11">
        <f t="shared" si="509"/>
        <v>30</v>
      </c>
      <c r="N4065" t="b">
        <v>0</v>
      </c>
      <c r="O4065" s="9">
        <f t="shared" si="510"/>
        <v>1.4210526315789474E-2</v>
      </c>
      <c r="P4065" s="14">
        <f t="shared" si="511"/>
        <v>15</v>
      </c>
      <c r="Q4065" s="14" t="s">
        <v>8321</v>
      </c>
      <c r="R4065" s="14" t="s">
        <v>8322</v>
      </c>
      <c r="S4065">
        <v>9</v>
      </c>
      <c r="T4065" t="b">
        <v>0</v>
      </c>
      <c r="U4065" t="s">
        <v>8271</v>
      </c>
      <c r="V4065" t="str">
        <f t="shared" si="512"/>
        <v xml:space="preserve"> </v>
      </c>
      <c r="W4065" s="21">
        <f t="shared" si="513"/>
        <v>9</v>
      </c>
      <c r="X4065" s="21" t="str">
        <f t="shared" si="514"/>
        <v xml:space="preserve"> </v>
      </c>
    </row>
    <row r="4066" spans="1:24" ht="43.2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507"/>
        <v>42123.588263888887</v>
      </c>
      <c r="K4066">
        <v>1427724426</v>
      </c>
      <c r="L4066" s="10">
        <f t="shared" si="508"/>
        <v>42093.588263888887</v>
      </c>
      <c r="M4066" s="11">
        <f t="shared" si="509"/>
        <v>30</v>
      </c>
      <c r="N4066" t="b">
        <v>0</v>
      </c>
      <c r="O4066" s="9">
        <f t="shared" si="510"/>
        <v>0.1925</v>
      </c>
      <c r="P4066" s="14">
        <f t="shared" si="511"/>
        <v>64.166666666666671</v>
      </c>
      <c r="Q4066" s="14" t="s">
        <v>8321</v>
      </c>
      <c r="R4066" s="14" t="s">
        <v>8322</v>
      </c>
      <c r="S4066">
        <v>6</v>
      </c>
      <c r="T4066" t="b">
        <v>0</v>
      </c>
      <c r="U4066" t="s">
        <v>8271</v>
      </c>
      <c r="V4066" t="str">
        <f t="shared" si="512"/>
        <v xml:space="preserve"> </v>
      </c>
      <c r="W4066" s="21">
        <f t="shared" si="513"/>
        <v>6</v>
      </c>
      <c r="X4066" s="21" t="str">
        <f t="shared" si="514"/>
        <v xml:space="preserve"> </v>
      </c>
    </row>
    <row r="4067" spans="1:24" ht="28.8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507"/>
        <v>41863.951516203706</v>
      </c>
      <c r="K4067">
        <v>1405291811</v>
      </c>
      <c r="L4067" s="10">
        <f t="shared" si="508"/>
        <v>41833.951516203706</v>
      </c>
      <c r="M4067" s="11">
        <f t="shared" si="509"/>
        <v>30</v>
      </c>
      <c r="N4067" t="b">
        <v>0</v>
      </c>
      <c r="O4067" s="9">
        <f t="shared" si="510"/>
        <v>6.7499999999999999E-3</v>
      </c>
      <c r="P4067" s="14">
        <f t="shared" si="511"/>
        <v>6.75</v>
      </c>
      <c r="Q4067" s="14" t="s">
        <v>8321</v>
      </c>
      <c r="R4067" s="14" t="s">
        <v>8322</v>
      </c>
      <c r="S4067">
        <v>4</v>
      </c>
      <c r="T4067" t="b">
        <v>0</v>
      </c>
      <c r="U4067" t="s">
        <v>8271</v>
      </c>
      <c r="V4067" t="str">
        <f t="shared" si="512"/>
        <v xml:space="preserve"> </v>
      </c>
      <c r="W4067" s="21">
        <f t="shared" si="513"/>
        <v>4</v>
      </c>
      <c r="X4067" s="21" t="str">
        <f t="shared" si="514"/>
        <v xml:space="preserve"> </v>
      </c>
    </row>
    <row r="4068" spans="1:24" ht="57.6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507"/>
        <v>42509.039212962962</v>
      </c>
      <c r="K4068">
        <v>1461027388</v>
      </c>
      <c r="L4068" s="10">
        <f t="shared" si="508"/>
        <v>42479.039212962962</v>
      </c>
      <c r="M4068" s="11">
        <f t="shared" si="509"/>
        <v>30</v>
      </c>
      <c r="N4068" t="b">
        <v>0</v>
      </c>
      <c r="O4068" s="9">
        <f t="shared" si="510"/>
        <v>1.6666666666666668E-3</v>
      </c>
      <c r="P4068" s="14">
        <f t="shared" si="511"/>
        <v>25</v>
      </c>
      <c r="Q4068" s="14" t="s">
        <v>8321</v>
      </c>
      <c r="R4068" s="14" t="s">
        <v>8322</v>
      </c>
      <c r="S4068">
        <v>1</v>
      </c>
      <c r="T4068" t="b">
        <v>0</v>
      </c>
      <c r="U4068" t="s">
        <v>8271</v>
      </c>
      <c r="V4068" t="str">
        <f t="shared" si="512"/>
        <v xml:space="preserve"> </v>
      </c>
      <c r="W4068" s="21">
        <f t="shared" si="513"/>
        <v>1</v>
      </c>
      <c r="X4068" s="21" t="str">
        <f t="shared" si="514"/>
        <v xml:space="preserve"> </v>
      </c>
    </row>
    <row r="4069" spans="1:24" ht="43.2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507"/>
        <v>42275.117476851854</v>
      </c>
      <c r="K4069">
        <v>1439952550</v>
      </c>
      <c r="L4069" s="10">
        <f t="shared" si="508"/>
        <v>42235.117476851854</v>
      </c>
      <c r="M4069" s="11">
        <f t="shared" si="509"/>
        <v>40</v>
      </c>
      <c r="N4069" t="b">
        <v>0</v>
      </c>
      <c r="O4069" s="9">
        <f t="shared" si="510"/>
        <v>0.60899999999999999</v>
      </c>
      <c r="P4069" s="14">
        <f t="shared" si="511"/>
        <v>179.11764705882354</v>
      </c>
      <c r="Q4069" s="14" t="s">
        <v>8321</v>
      </c>
      <c r="R4069" s="14" t="s">
        <v>8322</v>
      </c>
      <c r="S4069">
        <v>17</v>
      </c>
      <c r="T4069" t="b">
        <v>0</v>
      </c>
      <c r="U4069" t="s">
        <v>8271</v>
      </c>
      <c r="V4069" t="str">
        <f t="shared" si="512"/>
        <v xml:space="preserve"> </v>
      </c>
      <c r="W4069" s="21">
        <f t="shared" si="513"/>
        <v>17</v>
      </c>
      <c r="X4069" s="21" t="str">
        <f t="shared" si="514"/>
        <v xml:space="preserve"> </v>
      </c>
    </row>
    <row r="4070" spans="1:24" ht="43.2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507"/>
        <v>42748.961805555555</v>
      </c>
      <c r="K4070">
        <v>1481756855</v>
      </c>
      <c r="L4070" s="10">
        <f t="shared" si="508"/>
        <v>42718.963599537034</v>
      </c>
      <c r="M4070" s="11">
        <f t="shared" si="509"/>
        <v>29.998206018521159</v>
      </c>
      <c r="N4070" t="b">
        <v>0</v>
      </c>
      <c r="O4070" s="9">
        <f t="shared" si="510"/>
        <v>0.01</v>
      </c>
      <c r="P4070" s="14">
        <f t="shared" si="511"/>
        <v>34.950000000000003</v>
      </c>
      <c r="Q4070" s="14" t="s">
        <v>8321</v>
      </c>
      <c r="R4070" s="14" t="s">
        <v>8322</v>
      </c>
      <c r="S4070">
        <v>1</v>
      </c>
      <c r="T4070" t="b">
        <v>0</v>
      </c>
      <c r="U4070" t="s">
        <v>8271</v>
      </c>
      <c r="V4070" t="str">
        <f t="shared" si="512"/>
        <v xml:space="preserve"> </v>
      </c>
      <c r="W4070" s="21">
        <f t="shared" si="513"/>
        <v>1</v>
      </c>
      <c r="X4070" s="21" t="str">
        <f t="shared" si="514"/>
        <v xml:space="preserve"> </v>
      </c>
    </row>
    <row r="4071" spans="1:24" ht="43.2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507"/>
        <v>42063.5</v>
      </c>
      <c r="K4071">
        <v>1421596356</v>
      </c>
      <c r="L4071" s="10">
        <f t="shared" si="508"/>
        <v>42022.661527777775</v>
      </c>
      <c r="M4071" s="11">
        <f t="shared" si="509"/>
        <v>40.838472222225391</v>
      </c>
      <c r="N4071" t="b">
        <v>0</v>
      </c>
      <c r="O4071" s="9">
        <f t="shared" si="510"/>
        <v>0.34399999999999997</v>
      </c>
      <c r="P4071" s="14">
        <f t="shared" si="511"/>
        <v>33.07692307692308</v>
      </c>
      <c r="Q4071" s="14" t="s">
        <v>8321</v>
      </c>
      <c r="R4071" s="14" t="s">
        <v>8322</v>
      </c>
      <c r="S4071">
        <v>13</v>
      </c>
      <c r="T4071" t="b">
        <v>0</v>
      </c>
      <c r="U4071" t="s">
        <v>8271</v>
      </c>
      <c r="V4071" t="str">
        <f t="shared" si="512"/>
        <v xml:space="preserve"> </v>
      </c>
      <c r="W4071" s="21">
        <f t="shared" si="513"/>
        <v>13</v>
      </c>
      <c r="X4071" s="21" t="str">
        <f t="shared" si="514"/>
        <v xml:space="preserve"> </v>
      </c>
    </row>
    <row r="4072" spans="1:24" ht="43.2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507"/>
        <v>42064.125</v>
      </c>
      <c r="K4072">
        <v>1422374420</v>
      </c>
      <c r="L4072" s="10">
        <f t="shared" si="508"/>
        <v>42031.666898148149</v>
      </c>
      <c r="M4072" s="11">
        <f t="shared" si="509"/>
        <v>32.458101851851097</v>
      </c>
      <c r="N4072" t="b">
        <v>0</v>
      </c>
      <c r="O4072" s="9">
        <f t="shared" si="510"/>
        <v>0.16500000000000001</v>
      </c>
      <c r="P4072" s="14">
        <f t="shared" si="511"/>
        <v>27.5</v>
      </c>
      <c r="Q4072" s="14" t="s">
        <v>8321</v>
      </c>
      <c r="R4072" s="14" t="s">
        <v>8322</v>
      </c>
      <c r="S4072">
        <v>6</v>
      </c>
      <c r="T4072" t="b">
        <v>0</v>
      </c>
      <c r="U4072" t="s">
        <v>8271</v>
      </c>
      <c r="V4072" t="str">
        <f t="shared" si="512"/>
        <v xml:space="preserve"> </v>
      </c>
      <c r="W4072" s="21">
        <f t="shared" si="513"/>
        <v>6</v>
      </c>
      <c r="X4072" s="21" t="str">
        <f t="shared" si="514"/>
        <v xml:space="preserve"> </v>
      </c>
    </row>
    <row r="4073" spans="1:24" ht="57.6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507"/>
        <v>42730.804756944446</v>
      </c>
      <c r="K4073">
        <v>1480187931</v>
      </c>
      <c r="L4073" s="10">
        <f t="shared" si="508"/>
        <v>42700.804756944446</v>
      </c>
      <c r="M4073" s="11">
        <f t="shared" si="509"/>
        <v>30</v>
      </c>
      <c r="N4073" t="b">
        <v>0</v>
      </c>
      <c r="O4073" s="9">
        <f t="shared" si="510"/>
        <v>0</v>
      </c>
      <c r="P4073" s="14">
        <f t="shared" si="511"/>
        <v>0</v>
      </c>
      <c r="Q4073" s="14" t="s">
        <v>8321</v>
      </c>
      <c r="R4073" s="14" t="s">
        <v>8322</v>
      </c>
      <c r="S4073">
        <v>0</v>
      </c>
      <c r="T4073" t="b">
        <v>0</v>
      </c>
      <c r="U4073" t="s">
        <v>8271</v>
      </c>
      <c r="V4073" t="str">
        <f t="shared" si="512"/>
        <v xml:space="preserve"> </v>
      </c>
      <c r="W4073" s="21">
        <f t="shared" si="513"/>
        <v>0</v>
      </c>
      <c r="X4073" s="21" t="str">
        <f t="shared" si="514"/>
        <v xml:space="preserve"> </v>
      </c>
    </row>
    <row r="4074" spans="1:24" ht="57.6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507"/>
        <v>41872.77443287037</v>
      </c>
      <c r="K4074">
        <v>1403462111</v>
      </c>
      <c r="L4074" s="10">
        <f t="shared" si="508"/>
        <v>41812.77443287037</v>
      </c>
      <c r="M4074" s="11">
        <f t="shared" si="509"/>
        <v>60</v>
      </c>
      <c r="N4074" t="b">
        <v>0</v>
      </c>
      <c r="O4074" s="9">
        <f t="shared" si="510"/>
        <v>4.0000000000000001E-3</v>
      </c>
      <c r="P4074" s="14">
        <f t="shared" si="511"/>
        <v>2</v>
      </c>
      <c r="Q4074" s="14" t="s">
        <v>8321</v>
      </c>
      <c r="R4074" s="14" t="s">
        <v>8322</v>
      </c>
      <c r="S4074">
        <v>2</v>
      </c>
      <c r="T4074" t="b">
        <v>0</v>
      </c>
      <c r="U4074" t="s">
        <v>8271</v>
      </c>
      <c r="V4074" t="str">
        <f t="shared" si="512"/>
        <v xml:space="preserve"> </v>
      </c>
      <c r="W4074" s="21">
        <f t="shared" si="513"/>
        <v>2</v>
      </c>
      <c r="X4074" s="21" t="str">
        <f t="shared" si="514"/>
        <v xml:space="preserve"> </v>
      </c>
    </row>
    <row r="4075" spans="1:24" ht="43.2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507"/>
        <v>42133.166666666672</v>
      </c>
      <c r="K4075">
        <v>1426407426</v>
      </c>
      <c r="L4075" s="10">
        <f t="shared" si="508"/>
        <v>42078.34520833334</v>
      </c>
      <c r="M4075" s="11">
        <f t="shared" si="509"/>
        <v>54.821458333331975</v>
      </c>
      <c r="N4075" t="b">
        <v>0</v>
      </c>
      <c r="O4075" s="9">
        <f t="shared" si="510"/>
        <v>1.0571428571428572E-2</v>
      </c>
      <c r="P4075" s="14">
        <f t="shared" si="511"/>
        <v>18.5</v>
      </c>
      <c r="Q4075" s="14" t="s">
        <v>8321</v>
      </c>
      <c r="R4075" s="14" t="s">
        <v>8322</v>
      </c>
      <c r="S4075">
        <v>2</v>
      </c>
      <c r="T4075" t="b">
        <v>0</v>
      </c>
      <c r="U4075" t="s">
        <v>8271</v>
      </c>
      <c r="V4075" t="str">
        <f t="shared" si="512"/>
        <v xml:space="preserve"> </v>
      </c>
      <c r="W4075" s="21">
        <f t="shared" si="513"/>
        <v>2</v>
      </c>
      <c r="X4075" s="21" t="str">
        <f t="shared" si="514"/>
        <v xml:space="preserve"> </v>
      </c>
    </row>
    <row r="4076" spans="1:24" ht="43.2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507"/>
        <v>42313.594618055555</v>
      </c>
      <c r="K4076">
        <v>1444137375</v>
      </c>
      <c r="L4076" s="10">
        <f t="shared" si="508"/>
        <v>42283.552951388891</v>
      </c>
      <c r="M4076" s="11">
        <f t="shared" si="509"/>
        <v>30.041666666664241</v>
      </c>
      <c r="N4076" t="b">
        <v>0</v>
      </c>
      <c r="O4076" s="9">
        <f t="shared" si="510"/>
        <v>0.26727272727272727</v>
      </c>
      <c r="P4076" s="14">
        <f t="shared" si="511"/>
        <v>35</v>
      </c>
      <c r="Q4076" s="14" t="s">
        <v>8321</v>
      </c>
      <c r="R4076" s="14" t="s">
        <v>8322</v>
      </c>
      <c r="S4076">
        <v>21</v>
      </c>
      <c r="T4076" t="b">
        <v>0</v>
      </c>
      <c r="U4076" t="s">
        <v>8271</v>
      </c>
      <c r="V4076" t="str">
        <f t="shared" si="512"/>
        <v xml:space="preserve"> </v>
      </c>
      <c r="W4076" s="21">
        <f t="shared" si="513"/>
        <v>21</v>
      </c>
      <c r="X4076" s="21" t="str">
        <f t="shared" si="514"/>
        <v xml:space="preserve"> </v>
      </c>
    </row>
    <row r="4077" spans="1:24" ht="43.2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507"/>
        <v>41820.727777777778</v>
      </c>
      <c r="K4077">
        <v>1400547969</v>
      </c>
      <c r="L4077" s="10">
        <f t="shared" si="508"/>
        <v>41779.045937499999</v>
      </c>
      <c r="M4077" s="11">
        <f t="shared" si="509"/>
        <v>41.681840277778974</v>
      </c>
      <c r="N4077" t="b">
        <v>0</v>
      </c>
      <c r="O4077" s="9">
        <f t="shared" si="510"/>
        <v>0.28799999999999998</v>
      </c>
      <c r="P4077" s="14">
        <f t="shared" si="511"/>
        <v>44.307692307692307</v>
      </c>
      <c r="Q4077" s="14" t="s">
        <v>8321</v>
      </c>
      <c r="R4077" s="14" t="s">
        <v>8322</v>
      </c>
      <c r="S4077">
        <v>13</v>
      </c>
      <c r="T4077" t="b">
        <v>0</v>
      </c>
      <c r="U4077" t="s">
        <v>8271</v>
      </c>
      <c r="V4077" t="str">
        <f t="shared" si="512"/>
        <v xml:space="preserve"> </v>
      </c>
      <c r="W4077" s="21">
        <f t="shared" si="513"/>
        <v>13</v>
      </c>
      <c r="X4077" s="21" t="str">
        <f t="shared" si="514"/>
        <v xml:space="preserve"> </v>
      </c>
    </row>
    <row r="4078" spans="1:24" ht="43.2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507"/>
        <v>41933.82708333333</v>
      </c>
      <c r="K4078">
        <v>1411499149</v>
      </c>
      <c r="L4078" s="10">
        <f t="shared" si="508"/>
        <v>41905.795706018522</v>
      </c>
      <c r="M4078" s="11">
        <f t="shared" si="509"/>
        <v>28.031377314808196</v>
      </c>
      <c r="N4078" t="b">
        <v>0</v>
      </c>
      <c r="O4078" s="9">
        <f t="shared" si="510"/>
        <v>0</v>
      </c>
      <c r="P4078" s="14">
        <f t="shared" si="511"/>
        <v>0</v>
      </c>
      <c r="Q4078" s="14" t="s">
        <v>8321</v>
      </c>
      <c r="R4078" s="14" t="s">
        <v>8322</v>
      </c>
      <c r="S4078">
        <v>0</v>
      </c>
      <c r="T4078" t="b">
        <v>0</v>
      </c>
      <c r="U4078" t="s">
        <v>8271</v>
      </c>
      <c r="V4078" t="str">
        <f t="shared" si="512"/>
        <v xml:space="preserve"> </v>
      </c>
      <c r="W4078" s="21">
        <f t="shared" si="513"/>
        <v>0</v>
      </c>
      <c r="X4078" s="21" t="str">
        <f t="shared" si="514"/>
        <v xml:space="preserve"> </v>
      </c>
    </row>
    <row r="4079" spans="1:24" ht="43.2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507"/>
        <v>42725.7105787037</v>
      </c>
      <c r="K4079">
        <v>1479747794</v>
      </c>
      <c r="L4079" s="10">
        <f t="shared" si="508"/>
        <v>42695.7105787037</v>
      </c>
      <c r="M4079" s="11">
        <f t="shared" si="509"/>
        <v>30</v>
      </c>
      <c r="N4079" t="b">
        <v>0</v>
      </c>
      <c r="O4079" s="9">
        <f t="shared" si="510"/>
        <v>8.8999999999999996E-2</v>
      </c>
      <c r="P4079" s="14">
        <f t="shared" si="511"/>
        <v>222.5</v>
      </c>
      <c r="Q4079" s="14" t="s">
        <v>8321</v>
      </c>
      <c r="R4079" s="14" t="s">
        <v>8322</v>
      </c>
      <c r="S4079">
        <v>6</v>
      </c>
      <c r="T4079" t="b">
        <v>0</v>
      </c>
      <c r="U4079" t="s">
        <v>8271</v>
      </c>
      <c r="V4079" t="str">
        <f t="shared" si="512"/>
        <v xml:space="preserve"> </v>
      </c>
      <c r="W4079" s="21">
        <f t="shared" si="513"/>
        <v>6</v>
      </c>
      <c r="X4079" s="21" t="str">
        <f t="shared" si="514"/>
        <v xml:space="preserve"> </v>
      </c>
    </row>
    <row r="4080" spans="1:24" ht="43.2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507"/>
        <v>42762.787523148145</v>
      </c>
      <c r="K4080">
        <v>1482951242</v>
      </c>
      <c r="L4080" s="10">
        <f t="shared" si="508"/>
        <v>42732.787523148145</v>
      </c>
      <c r="M4080" s="11">
        <f t="shared" si="509"/>
        <v>30</v>
      </c>
      <c r="N4080" t="b">
        <v>0</v>
      </c>
      <c r="O4080" s="9">
        <f t="shared" si="510"/>
        <v>0</v>
      </c>
      <c r="P4080" s="14">
        <f t="shared" si="511"/>
        <v>0</v>
      </c>
      <c r="Q4080" s="14" t="s">
        <v>8321</v>
      </c>
      <c r="R4080" s="14" t="s">
        <v>8322</v>
      </c>
      <c r="S4080">
        <v>0</v>
      </c>
      <c r="T4080" t="b">
        <v>0</v>
      </c>
      <c r="U4080" t="s">
        <v>8271</v>
      </c>
      <c r="V4080" t="str">
        <f t="shared" si="512"/>
        <v xml:space="preserve"> </v>
      </c>
      <c r="W4080" s="21">
        <f t="shared" si="513"/>
        <v>0</v>
      </c>
      <c r="X4080" s="21" t="str">
        <f t="shared" si="514"/>
        <v xml:space="preserve"> </v>
      </c>
    </row>
    <row r="4081" spans="1:24" ht="43.2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507"/>
        <v>42540.938900462963</v>
      </c>
      <c r="K4081">
        <v>1463783521</v>
      </c>
      <c r="L4081" s="10">
        <f t="shared" si="508"/>
        <v>42510.938900462963</v>
      </c>
      <c r="M4081" s="11">
        <f t="shared" si="509"/>
        <v>30</v>
      </c>
      <c r="N4081" t="b">
        <v>0</v>
      </c>
      <c r="O4081" s="9">
        <f t="shared" si="510"/>
        <v>1.6666666666666668E-3</v>
      </c>
      <c r="P4081" s="14">
        <f t="shared" si="511"/>
        <v>5</v>
      </c>
      <c r="Q4081" s="14" t="s">
        <v>8321</v>
      </c>
      <c r="R4081" s="14" t="s">
        <v>8322</v>
      </c>
      <c r="S4081">
        <v>1</v>
      </c>
      <c r="T4081" t="b">
        <v>0</v>
      </c>
      <c r="U4081" t="s">
        <v>8271</v>
      </c>
      <c r="V4081" t="str">
        <f t="shared" si="512"/>
        <v xml:space="preserve"> </v>
      </c>
      <c r="W4081" s="21">
        <f t="shared" si="513"/>
        <v>1</v>
      </c>
      <c r="X4081" s="21" t="str">
        <f t="shared" si="514"/>
        <v xml:space="preserve"> </v>
      </c>
    </row>
    <row r="4082" spans="1:24" ht="43.2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507"/>
        <v>42535.787500000006</v>
      </c>
      <c r="K4082">
        <v>1463849116</v>
      </c>
      <c r="L4082" s="10">
        <f t="shared" si="508"/>
        <v>42511.698101851856</v>
      </c>
      <c r="M4082" s="11">
        <f t="shared" si="509"/>
        <v>24.089398148149485</v>
      </c>
      <c r="N4082" t="b">
        <v>0</v>
      </c>
      <c r="O4082" s="9">
        <f t="shared" si="510"/>
        <v>0</v>
      </c>
      <c r="P4082" s="14">
        <f t="shared" si="511"/>
        <v>0</v>
      </c>
      <c r="Q4082" s="14" t="s">
        <v>8321</v>
      </c>
      <c r="R4082" s="14" t="s">
        <v>8322</v>
      </c>
      <c r="S4082">
        <v>0</v>
      </c>
      <c r="T4082" t="b">
        <v>0</v>
      </c>
      <c r="U4082" t="s">
        <v>8271</v>
      </c>
      <c r="V4082" t="str">
        <f t="shared" si="512"/>
        <v xml:space="preserve"> </v>
      </c>
      <c r="W4082" s="21">
        <f t="shared" si="513"/>
        <v>0</v>
      </c>
      <c r="X4082" s="21" t="str">
        <f t="shared" si="514"/>
        <v xml:space="preserve"> </v>
      </c>
    </row>
    <row r="4083" spans="1:24" ht="43.2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507"/>
        <v>42071.539641203708</v>
      </c>
      <c r="K4083">
        <v>1423231025</v>
      </c>
      <c r="L4083" s="10">
        <f t="shared" si="508"/>
        <v>42041.581307870365</v>
      </c>
      <c r="M4083" s="11">
        <f t="shared" si="509"/>
        <v>29.958333333343035</v>
      </c>
      <c r="N4083" t="b">
        <v>0</v>
      </c>
      <c r="O4083" s="9">
        <f t="shared" si="510"/>
        <v>0.15737410071942445</v>
      </c>
      <c r="P4083" s="14">
        <f t="shared" si="511"/>
        <v>29.166666666666668</v>
      </c>
      <c r="Q4083" s="14" t="s">
        <v>8321</v>
      </c>
      <c r="R4083" s="14" t="s">
        <v>8322</v>
      </c>
      <c r="S4083">
        <v>12</v>
      </c>
      <c r="T4083" t="b">
        <v>0</v>
      </c>
      <c r="U4083" t="s">
        <v>8271</v>
      </c>
      <c r="V4083" t="str">
        <f t="shared" si="512"/>
        <v xml:space="preserve"> </v>
      </c>
      <c r="W4083" s="21">
        <f t="shared" si="513"/>
        <v>12</v>
      </c>
      <c r="X4083" s="21" t="str">
        <f t="shared" si="514"/>
        <v xml:space="preserve"> </v>
      </c>
    </row>
    <row r="4084" spans="1:24" ht="43.2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507"/>
        <v>42322.958333333328</v>
      </c>
      <c r="K4084">
        <v>1446179553</v>
      </c>
      <c r="L4084" s="10">
        <f t="shared" si="508"/>
        <v>42307.189270833333</v>
      </c>
      <c r="M4084" s="11">
        <f t="shared" si="509"/>
        <v>15.769062499995925</v>
      </c>
      <c r="N4084" t="b">
        <v>0</v>
      </c>
      <c r="O4084" s="9">
        <f t="shared" si="510"/>
        <v>0.02</v>
      </c>
      <c r="P4084" s="14">
        <f t="shared" si="511"/>
        <v>1.5</v>
      </c>
      <c r="Q4084" s="14" t="s">
        <v>8321</v>
      </c>
      <c r="R4084" s="14" t="s">
        <v>8322</v>
      </c>
      <c r="S4084">
        <v>2</v>
      </c>
      <c r="T4084" t="b">
        <v>0</v>
      </c>
      <c r="U4084" t="s">
        <v>8271</v>
      </c>
      <c r="V4084" t="str">
        <f t="shared" si="512"/>
        <v xml:space="preserve"> </v>
      </c>
      <c r="W4084" s="21">
        <f t="shared" si="513"/>
        <v>2</v>
      </c>
      <c r="X4084" s="21" t="str">
        <f t="shared" si="514"/>
        <v xml:space="preserve"> </v>
      </c>
    </row>
    <row r="4085" spans="1:24" ht="43.2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507"/>
        <v>42383.761759259258</v>
      </c>
      <c r="K4085">
        <v>1450203416</v>
      </c>
      <c r="L4085" s="10">
        <f t="shared" si="508"/>
        <v>42353.761759259258</v>
      </c>
      <c r="M4085" s="11">
        <f t="shared" si="509"/>
        <v>30</v>
      </c>
      <c r="N4085" t="b">
        <v>0</v>
      </c>
      <c r="O4085" s="9">
        <f t="shared" si="510"/>
        <v>0.21685714285714286</v>
      </c>
      <c r="P4085" s="14">
        <f t="shared" si="511"/>
        <v>126.5</v>
      </c>
      <c r="Q4085" s="14" t="s">
        <v>8321</v>
      </c>
      <c r="R4085" s="14" t="s">
        <v>8322</v>
      </c>
      <c r="S4085">
        <v>6</v>
      </c>
      <c r="T4085" t="b">
        <v>0</v>
      </c>
      <c r="U4085" t="s">
        <v>8271</v>
      </c>
      <c r="V4085" t="str">
        <f t="shared" si="512"/>
        <v xml:space="preserve"> </v>
      </c>
      <c r="W4085" s="21">
        <f t="shared" si="513"/>
        <v>6</v>
      </c>
      <c r="X4085" s="21" t="str">
        <f t="shared" si="514"/>
        <v xml:space="preserve"> </v>
      </c>
    </row>
    <row r="4086" spans="1:24" ht="57.6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507"/>
        <v>42652.436412037037</v>
      </c>
      <c r="K4086">
        <v>1473416906</v>
      </c>
      <c r="L4086" s="10">
        <f t="shared" si="508"/>
        <v>42622.436412037037</v>
      </c>
      <c r="M4086" s="11">
        <f t="shared" si="509"/>
        <v>30</v>
      </c>
      <c r="N4086" t="b">
        <v>0</v>
      </c>
      <c r="O4086" s="9">
        <f t="shared" si="510"/>
        <v>3.3333333333333335E-3</v>
      </c>
      <c r="P4086" s="14">
        <f t="shared" si="511"/>
        <v>10</v>
      </c>
      <c r="Q4086" s="14" t="s">
        <v>8321</v>
      </c>
      <c r="R4086" s="14" t="s">
        <v>8322</v>
      </c>
      <c r="S4086">
        <v>1</v>
      </c>
      <c r="T4086" t="b">
        <v>0</v>
      </c>
      <c r="U4086" t="s">
        <v>8271</v>
      </c>
      <c r="V4086" t="str">
        <f t="shared" si="512"/>
        <v xml:space="preserve"> </v>
      </c>
      <c r="W4086" s="21">
        <f t="shared" si="513"/>
        <v>1</v>
      </c>
      <c r="X4086" s="21" t="str">
        <f t="shared" si="514"/>
        <v xml:space="preserve"> </v>
      </c>
    </row>
    <row r="4087" spans="1:24" ht="43.2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507"/>
        <v>42087.165972222225</v>
      </c>
      <c r="K4087">
        <v>1424701775</v>
      </c>
      <c r="L4087" s="10">
        <f t="shared" si="508"/>
        <v>42058.603877314818</v>
      </c>
      <c r="M4087" s="11">
        <f t="shared" si="509"/>
        <v>28.5620949074073</v>
      </c>
      <c r="N4087" t="b">
        <v>0</v>
      </c>
      <c r="O4087" s="9">
        <f t="shared" si="510"/>
        <v>2.8571428571428571E-3</v>
      </c>
      <c r="P4087" s="14">
        <f t="shared" si="511"/>
        <v>10</v>
      </c>
      <c r="Q4087" s="14" t="s">
        <v>8321</v>
      </c>
      <c r="R4087" s="14" t="s">
        <v>8322</v>
      </c>
      <c r="S4087">
        <v>1</v>
      </c>
      <c r="T4087" t="b">
        <v>0</v>
      </c>
      <c r="U4087" t="s">
        <v>8271</v>
      </c>
      <c r="V4087" t="str">
        <f t="shared" si="512"/>
        <v xml:space="preserve"> </v>
      </c>
      <c r="W4087" s="21">
        <f t="shared" si="513"/>
        <v>1</v>
      </c>
      <c r="X4087" s="21" t="str">
        <f t="shared" si="514"/>
        <v xml:space="preserve"> </v>
      </c>
    </row>
    <row r="4088" spans="1:24" ht="43.2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507"/>
        <v>42329.166666666672</v>
      </c>
      <c r="K4088">
        <v>1445985299</v>
      </c>
      <c r="L4088" s="10">
        <f t="shared" si="508"/>
        <v>42304.940960648149</v>
      </c>
      <c r="M4088" s="11">
        <f t="shared" si="509"/>
        <v>24.225706018522033</v>
      </c>
      <c r="N4088" t="b">
        <v>0</v>
      </c>
      <c r="O4088" s="9">
        <f t="shared" si="510"/>
        <v>4.7E-2</v>
      </c>
      <c r="P4088" s="14">
        <f t="shared" si="511"/>
        <v>9.4</v>
      </c>
      <c r="Q4088" s="14" t="s">
        <v>8321</v>
      </c>
      <c r="R4088" s="14" t="s">
        <v>8322</v>
      </c>
      <c r="S4088">
        <v>5</v>
      </c>
      <c r="T4088" t="b">
        <v>0</v>
      </c>
      <c r="U4088" t="s">
        <v>8271</v>
      </c>
      <c r="V4088" t="str">
        <f t="shared" si="512"/>
        <v xml:space="preserve"> </v>
      </c>
      <c r="W4088" s="21">
        <f t="shared" si="513"/>
        <v>5</v>
      </c>
      <c r="X4088" s="21" t="str">
        <f t="shared" si="514"/>
        <v xml:space="preserve"> </v>
      </c>
    </row>
    <row r="4089" spans="1:24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507"/>
        <v>42568.742893518516</v>
      </c>
      <c r="K4089">
        <v>1466185786</v>
      </c>
      <c r="L4089" s="10">
        <f t="shared" si="508"/>
        <v>42538.742893518516</v>
      </c>
      <c r="M4089" s="11">
        <f t="shared" si="509"/>
        <v>30</v>
      </c>
      <c r="N4089" t="b">
        <v>0</v>
      </c>
      <c r="O4089" s="9">
        <f t="shared" si="510"/>
        <v>0</v>
      </c>
      <c r="P4089" s="14">
        <f t="shared" si="511"/>
        <v>0</v>
      </c>
      <c r="Q4089" s="14" t="s">
        <v>8321</v>
      </c>
      <c r="R4089" s="14" t="s">
        <v>8322</v>
      </c>
      <c r="S4089">
        <v>0</v>
      </c>
      <c r="T4089" t="b">
        <v>0</v>
      </c>
      <c r="U4089" t="s">
        <v>8271</v>
      </c>
      <c r="V4089" t="str">
        <f t="shared" si="512"/>
        <v xml:space="preserve"> </v>
      </c>
      <c r="W4089" s="21">
        <f t="shared" si="513"/>
        <v>0</v>
      </c>
      <c r="X4089" s="21" t="str">
        <f t="shared" si="514"/>
        <v xml:space="preserve"> </v>
      </c>
    </row>
    <row r="4090" spans="1:24" ht="43.2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507"/>
        <v>42020.434722222228</v>
      </c>
      <c r="K4090">
        <v>1418827324</v>
      </c>
      <c r="L4090" s="10">
        <f t="shared" si="508"/>
        <v>41990.612546296295</v>
      </c>
      <c r="M4090" s="11">
        <f t="shared" si="509"/>
        <v>29.822175925932243</v>
      </c>
      <c r="N4090" t="b">
        <v>0</v>
      </c>
      <c r="O4090" s="9">
        <f t="shared" si="510"/>
        <v>0.108</v>
      </c>
      <c r="P4090" s="14">
        <f t="shared" si="511"/>
        <v>72</v>
      </c>
      <c r="Q4090" s="14" t="s">
        <v>8321</v>
      </c>
      <c r="R4090" s="14" t="s">
        <v>8322</v>
      </c>
      <c r="S4090">
        <v>3</v>
      </c>
      <c r="T4090" t="b">
        <v>0</v>
      </c>
      <c r="U4090" t="s">
        <v>8271</v>
      </c>
      <c r="V4090" t="str">
        <f t="shared" si="512"/>
        <v xml:space="preserve"> </v>
      </c>
      <c r="W4090" s="21">
        <f t="shared" si="513"/>
        <v>3</v>
      </c>
      <c r="X4090" s="21" t="str">
        <f t="shared" si="514"/>
        <v xml:space="preserve"> </v>
      </c>
    </row>
    <row r="4091" spans="1:24" ht="57.6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507"/>
        <v>42155.732638888891</v>
      </c>
      <c r="K4091">
        <v>1430242488</v>
      </c>
      <c r="L4091" s="10">
        <f t="shared" si="508"/>
        <v>42122.732499999998</v>
      </c>
      <c r="M4091" s="11">
        <f t="shared" si="509"/>
        <v>33.000138888892252</v>
      </c>
      <c r="N4091" t="b">
        <v>0</v>
      </c>
      <c r="O4091" s="9">
        <f t="shared" si="510"/>
        <v>4.8000000000000001E-2</v>
      </c>
      <c r="P4091" s="14">
        <f t="shared" si="511"/>
        <v>30</v>
      </c>
      <c r="Q4091" s="14" t="s">
        <v>8321</v>
      </c>
      <c r="R4091" s="14" t="s">
        <v>8322</v>
      </c>
      <c r="S4091">
        <v>8</v>
      </c>
      <c r="T4091" t="b">
        <v>0</v>
      </c>
      <c r="U4091" t="s">
        <v>8271</v>
      </c>
      <c r="V4091" t="str">
        <f t="shared" si="512"/>
        <v xml:space="preserve"> </v>
      </c>
      <c r="W4091" s="21">
        <f t="shared" si="513"/>
        <v>8</v>
      </c>
      <c r="X4091" s="21" t="str">
        <f t="shared" si="514"/>
        <v xml:space="preserve"> </v>
      </c>
    </row>
    <row r="4092" spans="1:24" ht="43.2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507"/>
        <v>42223.625</v>
      </c>
      <c r="K4092">
        <v>1437754137</v>
      </c>
      <c r="L4092" s="10">
        <f t="shared" si="508"/>
        <v>42209.67288194444</v>
      </c>
      <c r="M4092" s="11">
        <f t="shared" si="509"/>
        <v>13.952118055560277</v>
      </c>
      <c r="N4092" t="b">
        <v>0</v>
      </c>
      <c r="O4092" s="9">
        <f t="shared" si="510"/>
        <v>3.2000000000000001E-2</v>
      </c>
      <c r="P4092" s="14">
        <f t="shared" si="511"/>
        <v>10.666666666666666</v>
      </c>
      <c r="Q4092" s="14" t="s">
        <v>8321</v>
      </c>
      <c r="R4092" s="14" t="s">
        <v>8322</v>
      </c>
      <c r="S4092">
        <v>3</v>
      </c>
      <c r="T4092" t="b">
        <v>0</v>
      </c>
      <c r="U4092" t="s">
        <v>8271</v>
      </c>
      <c r="V4092" t="str">
        <f t="shared" si="512"/>
        <v xml:space="preserve"> </v>
      </c>
      <c r="W4092" s="21">
        <f t="shared" si="513"/>
        <v>3</v>
      </c>
      <c r="X4092" s="21" t="str">
        <f t="shared" si="514"/>
        <v xml:space="preserve"> </v>
      </c>
    </row>
    <row r="4093" spans="1:24" ht="43.2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507"/>
        <v>42020.506377314814</v>
      </c>
      <c r="K4093">
        <v>1418818151</v>
      </c>
      <c r="L4093" s="10">
        <f t="shared" si="508"/>
        <v>41990.506377314814</v>
      </c>
      <c r="M4093" s="11">
        <f t="shared" si="509"/>
        <v>30</v>
      </c>
      <c r="N4093" t="b">
        <v>0</v>
      </c>
      <c r="O4093" s="9">
        <f t="shared" si="510"/>
        <v>0.1275</v>
      </c>
      <c r="P4093" s="14">
        <f t="shared" si="511"/>
        <v>25.5</v>
      </c>
      <c r="Q4093" s="14" t="s">
        <v>8321</v>
      </c>
      <c r="R4093" s="14" t="s">
        <v>8322</v>
      </c>
      <c r="S4093">
        <v>8</v>
      </c>
      <c r="T4093" t="b">
        <v>0</v>
      </c>
      <c r="U4093" t="s">
        <v>8271</v>
      </c>
      <c r="V4093" t="str">
        <f t="shared" si="512"/>
        <v xml:space="preserve"> </v>
      </c>
      <c r="W4093" s="21">
        <f t="shared" si="513"/>
        <v>8</v>
      </c>
      <c r="X4093" s="21" t="str">
        <f t="shared" si="514"/>
        <v xml:space="preserve"> </v>
      </c>
    </row>
    <row r="4094" spans="1:24" ht="43.2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507"/>
        <v>42099.153321759266</v>
      </c>
      <c r="K4094">
        <v>1423024847</v>
      </c>
      <c r="L4094" s="10">
        <f t="shared" si="508"/>
        <v>42039.194988425923</v>
      </c>
      <c r="M4094" s="11">
        <f t="shared" si="509"/>
        <v>59.958333333343035</v>
      </c>
      <c r="N4094" t="b">
        <v>0</v>
      </c>
      <c r="O4094" s="9">
        <f t="shared" si="510"/>
        <v>1.8181818181818181E-4</v>
      </c>
      <c r="P4094" s="14">
        <f t="shared" si="511"/>
        <v>20</v>
      </c>
      <c r="Q4094" s="14" t="s">
        <v>8321</v>
      </c>
      <c r="R4094" s="14" t="s">
        <v>8322</v>
      </c>
      <c r="S4094">
        <v>1</v>
      </c>
      <c r="T4094" t="b">
        <v>0</v>
      </c>
      <c r="U4094" t="s">
        <v>8271</v>
      </c>
      <c r="V4094" t="str">
        <f t="shared" si="512"/>
        <v xml:space="preserve"> </v>
      </c>
      <c r="W4094" s="21">
        <f t="shared" si="513"/>
        <v>1</v>
      </c>
      <c r="X4094" s="21" t="str">
        <f t="shared" si="514"/>
        <v xml:space="preserve"> </v>
      </c>
    </row>
    <row r="4095" spans="1:24" ht="43.2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507"/>
        <v>42238.815891203703</v>
      </c>
      <c r="K4095">
        <v>1435088093</v>
      </c>
      <c r="L4095" s="10">
        <f t="shared" si="508"/>
        <v>42178.815891203703</v>
      </c>
      <c r="M4095" s="11">
        <f t="shared" si="509"/>
        <v>60</v>
      </c>
      <c r="N4095" t="b">
        <v>0</v>
      </c>
      <c r="O4095" s="9">
        <f t="shared" si="510"/>
        <v>2.4E-2</v>
      </c>
      <c r="P4095" s="14">
        <f t="shared" si="511"/>
        <v>15</v>
      </c>
      <c r="Q4095" s="14" t="s">
        <v>8321</v>
      </c>
      <c r="R4095" s="14" t="s">
        <v>8322</v>
      </c>
      <c r="S4095">
        <v>4</v>
      </c>
      <c r="T4095" t="b">
        <v>0</v>
      </c>
      <c r="U4095" t="s">
        <v>8271</v>
      </c>
      <c r="V4095" t="str">
        <f t="shared" si="512"/>
        <v xml:space="preserve"> </v>
      </c>
      <c r="W4095" s="21">
        <f t="shared" si="513"/>
        <v>4</v>
      </c>
      <c r="X4095" s="21" t="str">
        <f t="shared" si="514"/>
        <v xml:space="preserve"> </v>
      </c>
    </row>
    <row r="4096" spans="1:24" ht="43.2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507"/>
        <v>41934.207638888889</v>
      </c>
      <c r="K4096">
        <v>1410141900</v>
      </c>
      <c r="L4096" s="10">
        <f t="shared" si="508"/>
        <v>41890.086805555555</v>
      </c>
      <c r="M4096" s="11">
        <f t="shared" si="509"/>
        <v>44.120833333334303</v>
      </c>
      <c r="N4096" t="b">
        <v>0</v>
      </c>
      <c r="O4096" s="9">
        <f t="shared" si="510"/>
        <v>0.36499999999999999</v>
      </c>
      <c r="P4096" s="14">
        <f t="shared" si="511"/>
        <v>91.25</v>
      </c>
      <c r="Q4096" s="14" t="s">
        <v>8321</v>
      </c>
      <c r="R4096" s="14" t="s">
        <v>8322</v>
      </c>
      <c r="S4096">
        <v>8</v>
      </c>
      <c r="T4096" t="b">
        <v>0</v>
      </c>
      <c r="U4096" t="s">
        <v>8271</v>
      </c>
      <c r="V4096" t="str">
        <f t="shared" si="512"/>
        <v xml:space="preserve"> </v>
      </c>
      <c r="W4096" s="21">
        <f t="shared" si="513"/>
        <v>8</v>
      </c>
      <c r="X4096" s="21" t="str">
        <f t="shared" si="514"/>
        <v xml:space="preserve"> </v>
      </c>
    </row>
    <row r="4097" spans="1:24" ht="43.2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507"/>
        <v>42723.031828703708</v>
      </c>
      <c r="K4097">
        <v>1479516350</v>
      </c>
      <c r="L4097" s="10">
        <f t="shared" si="508"/>
        <v>42693.031828703708</v>
      </c>
      <c r="M4097" s="11">
        <f t="shared" si="509"/>
        <v>30</v>
      </c>
      <c r="N4097" t="b">
        <v>0</v>
      </c>
      <c r="O4097" s="9">
        <f t="shared" si="510"/>
        <v>2.6666666666666668E-2</v>
      </c>
      <c r="P4097" s="14">
        <f t="shared" si="511"/>
        <v>800</v>
      </c>
      <c r="Q4097" s="14" t="s">
        <v>8321</v>
      </c>
      <c r="R4097" s="14" t="s">
        <v>8322</v>
      </c>
      <c r="S4097">
        <v>1</v>
      </c>
      <c r="T4097" t="b">
        <v>0</v>
      </c>
      <c r="U4097" t="s">
        <v>8271</v>
      </c>
      <c r="V4097" t="str">
        <f t="shared" si="512"/>
        <v xml:space="preserve"> </v>
      </c>
      <c r="W4097" s="21">
        <f t="shared" si="513"/>
        <v>1</v>
      </c>
      <c r="X4097" s="21" t="str">
        <f t="shared" si="514"/>
        <v xml:space="preserve"> </v>
      </c>
    </row>
    <row r="4098" spans="1:24" ht="43.2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ref="J4098:J4161" si="515">(((I4098/60)/60)/24)+DATE(1970,1,1)</f>
        <v>42794.368749999994</v>
      </c>
      <c r="K4098">
        <v>1484484219</v>
      </c>
      <c r="L4098" s="10">
        <f t="shared" ref="L4098:L4161" si="516">(((K4098/60)/60)/24)+DATE(1970,1,1)</f>
        <v>42750.530312499999</v>
      </c>
      <c r="M4098" s="11">
        <f t="shared" ref="M4098:M4161" si="517">J4098-L4098</f>
        <v>43.838437499995052</v>
      </c>
      <c r="N4098" t="b">
        <v>0</v>
      </c>
      <c r="O4098" s="9">
        <f t="shared" ref="O4098:O4115" si="518">E4098/D4098</f>
        <v>0.11428571428571428</v>
      </c>
      <c r="P4098" s="14">
        <f t="shared" ref="P4098:P4115" si="519">IF(E4098&gt;0,(E4098/S4098),0)</f>
        <v>80</v>
      </c>
      <c r="Q4098" s="14" t="s">
        <v>8321</v>
      </c>
      <c r="R4098" s="14" t="s">
        <v>8322</v>
      </c>
      <c r="S4098">
        <v>5</v>
      </c>
      <c r="T4098" t="b">
        <v>0</v>
      </c>
      <c r="U4098" t="s">
        <v>8271</v>
      </c>
      <c r="V4098" t="str">
        <f t="shared" si="512"/>
        <v xml:space="preserve"> </v>
      </c>
      <c r="W4098" s="21">
        <f t="shared" si="513"/>
        <v>5</v>
      </c>
      <c r="X4098" s="21" t="str">
        <f t="shared" si="514"/>
        <v xml:space="preserve"> </v>
      </c>
    </row>
    <row r="4099" spans="1:24" ht="43.2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si="515"/>
        <v>42400.996527777781</v>
      </c>
      <c r="K4099">
        <v>1449431237</v>
      </c>
      <c r="L4099" s="10">
        <f t="shared" si="516"/>
        <v>42344.824502314819</v>
      </c>
      <c r="M4099" s="11">
        <f t="shared" si="517"/>
        <v>56.172025462961756</v>
      </c>
      <c r="N4099" t="b">
        <v>0</v>
      </c>
      <c r="O4099" s="9">
        <f t="shared" si="518"/>
        <v>0</v>
      </c>
      <c r="P4099" s="14">
        <f t="shared" si="519"/>
        <v>0</v>
      </c>
      <c r="Q4099" s="14" t="s">
        <v>8321</v>
      </c>
      <c r="R4099" s="14" t="s">
        <v>8322</v>
      </c>
      <c r="S4099">
        <v>0</v>
      </c>
      <c r="T4099" t="b">
        <v>0</v>
      </c>
      <c r="U4099" t="s">
        <v>8271</v>
      </c>
      <c r="V4099" t="str">
        <f t="shared" ref="V4099:V4115" si="520">IF(F4099 = "successful",S4099," ")</f>
        <v xml:space="preserve"> </v>
      </c>
      <c r="W4099" s="21">
        <f t="shared" ref="W4099:W4115" si="521">IF(F4099 = "failed",S4099," ")</f>
        <v>0</v>
      </c>
      <c r="X4099" s="21" t="str">
        <f t="shared" ref="X4099:X4115" si="522">IF(F4099 = "canceled",S4099," ")</f>
        <v xml:space="preserve"> </v>
      </c>
    </row>
    <row r="4100" spans="1:24" ht="43.2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515"/>
        <v>42525.722187499996</v>
      </c>
      <c r="K4100">
        <v>1462468797</v>
      </c>
      <c r="L4100" s="10">
        <f t="shared" si="516"/>
        <v>42495.722187499996</v>
      </c>
      <c r="M4100" s="11">
        <f t="shared" si="517"/>
        <v>30</v>
      </c>
      <c r="N4100" t="b">
        <v>0</v>
      </c>
      <c r="O4100" s="9">
        <f t="shared" si="518"/>
        <v>0</v>
      </c>
      <c r="P4100" s="14">
        <f t="shared" si="519"/>
        <v>0</v>
      </c>
      <c r="Q4100" s="14" t="s">
        <v>8321</v>
      </c>
      <c r="R4100" s="14" t="s">
        <v>8322</v>
      </c>
      <c r="S4100">
        <v>0</v>
      </c>
      <c r="T4100" t="b">
        <v>0</v>
      </c>
      <c r="U4100" t="s">
        <v>8271</v>
      </c>
      <c r="V4100" t="str">
        <f t="shared" si="520"/>
        <v xml:space="preserve"> </v>
      </c>
      <c r="W4100" s="21">
        <f t="shared" si="521"/>
        <v>0</v>
      </c>
      <c r="X4100" s="21" t="str">
        <f t="shared" si="522"/>
        <v xml:space="preserve"> </v>
      </c>
    </row>
    <row r="4101" spans="1:24" ht="57.6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515"/>
        <v>42615.850381944445</v>
      </c>
      <c r="K4101">
        <v>1468959873</v>
      </c>
      <c r="L4101" s="10">
        <f t="shared" si="516"/>
        <v>42570.850381944445</v>
      </c>
      <c r="M4101" s="11">
        <f t="shared" si="517"/>
        <v>45</v>
      </c>
      <c r="N4101" t="b">
        <v>0</v>
      </c>
      <c r="O4101" s="9">
        <f t="shared" si="518"/>
        <v>1.1111111111111112E-2</v>
      </c>
      <c r="P4101" s="14">
        <f t="shared" si="519"/>
        <v>50</v>
      </c>
      <c r="Q4101" s="14" t="s">
        <v>8321</v>
      </c>
      <c r="R4101" s="14" t="s">
        <v>8322</v>
      </c>
      <c r="S4101">
        <v>1</v>
      </c>
      <c r="T4101" t="b">
        <v>0</v>
      </c>
      <c r="U4101" t="s">
        <v>8271</v>
      </c>
      <c r="V4101" t="str">
        <f t="shared" si="520"/>
        <v xml:space="preserve"> </v>
      </c>
      <c r="W4101" s="21">
        <f t="shared" si="521"/>
        <v>1</v>
      </c>
      <c r="X4101" s="21" t="str">
        <f t="shared" si="522"/>
        <v xml:space="preserve"> </v>
      </c>
    </row>
    <row r="4102" spans="1:24" ht="43.2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515"/>
        <v>41937.124884259261</v>
      </c>
      <c r="K4102">
        <v>1413341990</v>
      </c>
      <c r="L4102" s="10">
        <f t="shared" si="516"/>
        <v>41927.124884259261</v>
      </c>
      <c r="M4102" s="11">
        <f t="shared" si="517"/>
        <v>10</v>
      </c>
      <c r="N4102" t="b">
        <v>0</v>
      </c>
      <c r="O4102" s="9">
        <f t="shared" si="518"/>
        <v>0</v>
      </c>
      <c r="P4102" s="14">
        <f t="shared" si="519"/>
        <v>0</v>
      </c>
      <c r="Q4102" s="14" t="s">
        <v>8321</v>
      </c>
      <c r="R4102" s="14" t="s">
        <v>8322</v>
      </c>
      <c r="S4102">
        <v>0</v>
      </c>
      <c r="T4102" t="b">
        <v>0</v>
      </c>
      <c r="U4102" t="s">
        <v>8271</v>
      </c>
      <c r="V4102" t="str">
        <f t="shared" si="520"/>
        <v xml:space="preserve"> </v>
      </c>
      <c r="W4102" s="21">
        <f t="shared" si="521"/>
        <v>0</v>
      </c>
      <c r="X4102" s="21" t="str">
        <f t="shared" si="522"/>
        <v xml:space="preserve"> </v>
      </c>
    </row>
    <row r="4103" spans="1:24" ht="43.2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515"/>
        <v>42760.903726851851</v>
      </c>
      <c r="K4103">
        <v>1482788482</v>
      </c>
      <c r="L4103" s="10">
        <f t="shared" si="516"/>
        <v>42730.903726851851</v>
      </c>
      <c r="M4103" s="11">
        <f t="shared" si="517"/>
        <v>30</v>
      </c>
      <c r="N4103" t="b">
        <v>0</v>
      </c>
      <c r="O4103" s="9">
        <f t="shared" si="518"/>
        <v>0</v>
      </c>
      <c r="P4103" s="14">
        <f t="shared" si="519"/>
        <v>0</v>
      </c>
      <c r="Q4103" s="14" t="s">
        <v>8321</v>
      </c>
      <c r="R4103" s="14" t="s">
        <v>8322</v>
      </c>
      <c r="S4103">
        <v>0</v>
      </c>
      <c r="T4103" t="b">
        <v>0</v>
      </c>
      <c r="U4103" t="s">
        <v>8271</v>
      </c>
      <c r="V4103" t="str">
        <f t="shared" si="520"/>
        <v xml:space="preserve"> </v>
      </c>
      <c r="W4103" s="21">
        <f t="shared" si="521"/>
        <v>0</v>
      </c>
      <c r="X4103" s="21" t="str">
        <f t="shared" si="522"/>
        <v xml:space="preserve"> </v>
      </c>
    </row>
    <row r="4104" spans="1:24" ht="43.2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515"/>
        <v>42505.848067129627</v>
      </c>
      <c r="K4104">
        <v>1460751673</v>
      </c>
      <c r="L4104" s="10">
        <f t="shared" si="516"/>
        <v>42475.848067129627</v>
      </c>
      <c r="M4104" s="11">
        <f t="shared" si="517"/>
        <v>30</v>
      </c>
      <c r="N4104" t="b">
        <v>0</v>
      </c>
      <c r="O4104" s="9">
        <f t="shared" si="518"/>
        <v>0.27400000000000002</v>
      </c>
      <c r="P4104" s="14">
        <f t="shared" si="519"/>
        <v>22.833333333333332</v>
      </c>
      <c r="Q4104" s="14" t="s">
        <v>8321</v>
      </c>
      <c r="R4104" s="14" t="s">
        <v>8322</v>
      </c>
      <c r="S4104">
        <v>6</v>
      </c>
      <c r="T4104" t="b">
        <v>0</v>
      </c>
      <c r="U4104" t="s">
        <v>8271</v>
      </c>
      <c r="V4104" t="str">
        <f t="shared" si="520"/>
        <v xml:space="preserve"> </v>
      </c>
      <c r="W4104" s="21">
        <f t="shared" si="521"/>
        <v>6</v>
      </c>
      <c r="X4104" s="21" t="str">
        <f t="shared" si="522"/>
        <v xml:space="preserve"> </v>
      </c>
    </row>
    <row r="4105" spans="1:24" ht="43.2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515"/>
        <v>42242.772222222222</v>
      </c>
      <c r="K4105">
        <v>1435953566</v>
      </c>
      <c r="L4105" s="10">
        <f t="shared" si="516"/>
        <v>42188.83293981482</v>
      </c>
      <c r="M4105" s="11">
        <f t="shared" si="517"/>
        <v>53.939282407402061</v>
      </c>
      <c r="N4105" t="b">
        <v>0</v>
      </c>
      <c r="O4105" s="9">
        <f t="shared" si="518"/>
        <v>0.1</v>
      </c>
      <c r="P4105" s="14">
        <f t="shared" si="519"/>
        <v>16.666666666666668</v>
      </c>
      <c r="Q4105" s="14" t="s">
        <v>8321</v>
      </c>
      <c r="R4105" s="14" t="s">
        <v>8322</v>
      </c>
      <c r="S4105">
        <v>6</v>
      </c>
      <c r="T4105" t="b">
        <v>0</v>
      </c>
      <c r="U4105" t="s">
        <v>8271</v>
      </c>
      <c r="V4105" t="str">
        <f t="shared" si="520"/>
        <v xml:space="preserve"> </v>
      </c>
      <c r="W4105" s="21">
        <f t="shared" si="521"/>
        <v>6</v>
      </c>
      <c r="X4105" s="21" t="str">
        <f t="shared" si="522"/>
        <v xml:space="preserve"> </v>
      </c>
    </row>
    <row r="4106" spans="1:24" ht="43.2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515"/>
        <v>42670.278171296297</v>
      </c>
      <c r="K4106">
        <v>1474958434</v>
      </c>
      <c r="L4106" s="10">
        <f t="shared" si="516"/>
        <v>42640.278171296297</v>
      </c>
      <c r="M4106" s="11">
        <f t="shared" si="517"/>
        <v>30</v>
      </c>
      <c r="N4106" t="b">
        <v>0</v>
      </c>
      <c r="O4106" s="9">
        <f t="shared" si="518"/>
        <v>0.21366666666666667</v>
      </c>
      <c r="P4106" s="14">
        <f t="shared" si="519"/>
        <v>45.785714285714285</v>
      </c>
      <c r="Q4106" s="14" t="s">
        <v>8321</v>
      </c>
      <c r="R4106" s="14" t="s">
        <v>8322</v>
      </c>
      <c r="S4106">
        <v>14</v>
      </c>
      <c r="T4106" t="b">
        <v>0</v>
      </c>
      <c r="U4106" t="s">
        <v>8271</v>
      </c>
      <c r="V4106" t="str">
        <f t="shared" si="520"/>
        <v xml:space="preserve"> </v>
      </c>
      <c r="W4106" s="21">
        <f t="shared" si="521"/>
        <v>14</v>
      </c>
      <c r="X4106" s="21" t="str">
        <f t="shared" si="522"/>
        <v xml:space="preserve"> </v>
      </c>
    </row>
    <row r="4107" spans="1:24" ht="57.6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515"/>
        <v>42730.010520833333</v>
      </c>
      <c r="K4107">
        <v>1479860109</v>
      </c>
      <c r="L4107" s="10">
        <f t="shared" si="516"/>
        <v>42697.010520833333</v>
      </c>
      <c r="M4107" s="11">
        <f t="shared" si="517"/>
        <v>33</v>
      </c>
      <c r="N4107" t="b">
        <v>0</v>
      </c>
      <c r="O4107" s="9">
        <f t="shared" si="518"/>
        <v>6.9696969696969702E-2</v>
      </c>
      <c r="P4107" s="14">
        <f t="shared" si="519"/>
        <v>383.33333333333331</v>
      </c>
      <c r="Q4107" s="14" t="s">
        <v>8321</v>
      </c>
      <c r="R4107" s="14" t="s">
        <v>8322</v>
      </c>
      <c r="S4107">
        <v>6</v>
      </c>
      <c r="T4107" t="b">
        <v>0</v>
      </c>
      <c r="U4107" t="s">
        <v>8271</v>
      </c>
      <c r="V4107" t="str">
        <f t="shared" si="520"/>
        <v xml:space="preserve"> </v>
      </c>
      <c r="W4107" s="21">
        <f t="shared" si="521"/>
        <v>6</v>
      </c>
      <c r="X4107" s="21" t="str">
        <f t="shared" si="522"/>
        <v xml:space="preserve"> </v>
      </c>
    </row>
    <row r="4108" spans="1:24" ht="43.2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515"/>
        <v>42096.041666666672</v>
      </c>
      <c r="K4108">
        <v>1424221866</v>
      </c>
      <c r="L4108" s="10">
        <f t="shared" si="516"/>
        <v>42053.049375000002</v>
      </c>
      <c r="M4108" s="11">
        <f t="shared" si="517"/>
        <v>42.992291666669189</v>
      </c>
      <c r="N4108" t="b">
        <v>0</v>
      </c>
      <c r="O4108" s="9">
        <f t="shared" si="518"/>
        <v>0.70599999999999996</v>
      </c>
      <c r="P4108" s="14">
        <f t="shared" si="519"/>
        <v>106.96969696969697</v>
      </c>
      <c r="Q4108" s="14" t="s">
        <v>8321</v>
      </c>
      <c r="R4108" s="14" t="s">
        <v>8322</v>
      </c>
      <c r="S4108">
        <v>33</v>
      </c>
      <c r="T4108" t="b">
        <v>0</v>
      </c>
      <c r="U4108" t="s">
        <v>8271</v>
      </c>
      <c r="V4108" t="str">
        <f t="shared" si="520"/>
        <v xml:space="preserve"> </v>
      </c>
      <c r="W4108" s="21">
        <f t="shared" si="521"/>
        <v>33</v>
      </c>
      <c r="X4108" s="21" t="str">
        <f t="shared" si="522"/>
        <v xml:space="preserve"> </v>
      </c>
    </row>
    <row r="4109" spans="1:24" ht="43.2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515"/>
        <v>41906.916678240741</v>
      </c>
      <c r="K4109">
        <v>1409608801</v>
      </c>
      <c r="L4109" s="10">
        <f t="shared" si="516"/>
        <v>41883.916678240741</v>
      </c>
      <c r="M4109" s="11">
        <f t="shared" si="517"/>
        <v>23</v>
      </c>
      <c r="N4109" t="b">
        <v>0</v>
      </c>
      <c r="O4109" s="9">
        <f t="shared" si="518"/>
        <v>2.0500000000000001E-2</v>
      </c>
      <c r="P4109" s="14">
        <f t="shared" si="519"/>
        <v>10.25</v>
      </c>
      <c r="Q4109" s="14" t="s">
        <v>8321</v>
      </c>
      <c r="R4109" s="14" t="s">
        <v>8322</v>
      </c>
      <c r="S4109">
        <v>4</v>
      </c>
      <c r="T4109" t="b">
        <v>0</v>
      </c>
      <c r="U4109" t="s">
        <v>8271</v>
      </c>
      <c r="V4109" t="str">
        <f t="shared" si="520"/>
        <v xml:space="preserve"> </v>
      </c>
      <c r="W4109" s="21">
        <f t="shared" si="521"/>
        <v>4</v>
      </c>
      <c r="X4109" s="21" t="str">
        <f t="shared" si="522"/>
        <v xml:space="preserve"> </v>
      </c>
    </row>
    <row r="4110" spans="1:24" ht="43.2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515"/>
        <v>42797.208333333328</v>
      </c>
      <c r="K4110">
        <v>1485909937</v>
      </c>
      <c r="L4110" s="10">
        <f t="shared" si="516"/>
        <v>42767.031678240746</v>
      </c>
      <c r="M4110" s="11">
        <f t="shared" si="517"/>
        <v>30.176655092582223</v>
      </c>
      <c r="N4110" t="b">
        <v>0</v>
      </c>
      <c r="O4110" s="9">
        <f t="shared" si="518"/>
        <v>1.9666666666666666E-2</v>
      </c>
      <c r="P4110" s="14">
        <f t="shared" si="519"/>
        <v>59</v>
      </c>
      <c r="Q4110" s="14" t="s">
        <v>8321</v>
      </c>
      <c r="R4110" s="14" t="s">
        <v>8322</v>
      </c>
      <c r="S4110">
        <v>1</v>
      </c>
      <c r="T4110" t="b">
        <v>0</v>
      </c>
      <c r="U4110" t="s">
        <v>8271</v>
      </c>
      <c r="V4110" t="str">
        <f t="shared" si="520"/>
        <v xml:space="preserve"> </v>
      </c>
      <c r="W4110" s="21">
        <f t="shared" si="521"/>
        <v>1</v>
      </c>
      <c r="X4110" s="21" t="str">
        <f t="shared" si="522"/>
        <v xml:space="preserve"> </v>
      </c>
    </row>
    <row r="4111" spans="1:24" ht="43.2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515"/>
        <v>42337.581064814818</v>
      </c>
      <c r="K4111">
        <v>1446209804</v>
      </c>
      <c r="L4111" s="10">
        <f t="shared" si="516"/>
        <v>42307.539398148147</v>
      </c>
      <c r="M4111" s="11">
        <f t="shared" si="517"/>
        <v>30.041666666671517</v>
      </c>
      <c r="N4111" t="b">
        <v>0</v>
      </c>
      <c r="O4111" s="9">
        <f t="shared" si="518"/>
        <v>0</v>
      </c>
      <c r="P4111" s="14">
        <f t="shared" si="519"/>
        <v>0</v>
      </c>
      <c r="Q4111" s="14" t="s">
        <v>8321</v>
      </c>
      <c r="R4111" s="14" t="s">
        <v>8322</v>
      </c>
      <c r="S4111">
        <v>0</v>
      </c>
      <c r="T4111" t="b">
        <v>0</v>
      </c>
      <c r="U4111" t="s">
        <v>8271</v>
      </c>
      <c r="V4111" t="str">
        <f t="shared" si="520"/>
        <v xml:space="preserve"> </v>
      </c>
      <c r="W4111" s="21">
        <f t="shared" si="521"/>
        <v>0</v>
      </c>
      <c r="X4111" s="21" t="str">
        <f t="shared" si="522"/>
        <v xml:space="preserve"> </v>
      </c>
    </row>
    <row r="4112" spans="1:24" ht="43.2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515"/>
        <v>42572.626747685179</v>
      </c>
      <c r="K4112">
        <v>1463929351</v>
      </c>
      <c r="L4112" s="10">
        <f t="shared" si="516"/>
        <v>42512.626747685179</v>
      </c>
      <c r="M4112" s="11">
        <f t="shared" si="517"/>
        <v>60</v>
      </c>
      <c r="N4112" t="b">
        <v>0</v>
      </c>
      <c r="O4112" s="9">
        <f t="shared" si="518"/>
        <v>0.28666666666666668</v>
      </c>
      <c r="P4112" s="14">
        <f t="shared" si="519"/>
        <v>14.333333333333334</v>
      </c>
      <c r="Q4112" s="14" t="s">
        <v>8321</v>
      </c>
      <c r="R4112" s="14" t="s">
        <v>8322</v>
      </c>
      <c r="S4112">
        <v>6</v>
      </c>
      <c r="T4112" t="b">
        <v>0</v>
      </c>
      <c r="U4112" t="s">
        <v>8271</v>
      </c>
      <c r="V4112" t="str">
        <f t="shared" si="520"/>
        <v xml:space="preserve"> </v>
      </c>
      <c r="W4112" s="21">
        <f t="shared" si="521"/>
        <v>6</v>
      </c>
      <c r="X4112" s="21" t="str">
        <f t="shared" si="522"/>
        <v xml:space="preserve"> </v>
      </c>
    </row>
    <row r="4113" spans="1:24" ht="43.2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515"/>
        <v>42059.135879629626</v>
      </c>
      <c r="K4113">
        <v>1422155740</v>
      </c>
      <c r="L4113" s="10">
        <f t="shared" si="516"/>
        <v>42029.135879629626</v>
      </c>
      <c r="M4113" s="11">
        <f t="shared" si="517"/>
        <v>30</v>
      </c>
      <c r="N4113" t="b">
        <v>0</v>
      </c>
      <c r="O4113" s="9">
        <f t="shared" si="518"/>
        <v>3.1333333333333331E-2</v>
      </c>
      <c r="P4113" s="14">
        <f t="shared" si="519"/>
        <v>15.666666666666666</v>
      </c>
      <c r="Q4113" s="14" t="s">
        <v>8321</v>
      </c>
      <c r="R4113" s="14" t="s">
        <v>8322</v>
      </c>
      <c r="S4113">
        <v>6</v>
      </c>
      <c r="T4113" t="b">
        <v>0</v>
      </c>
      <c r="U4113" t="s">
        <v>8271</v>
      </c>
      <c r="V4113" t="str">
        <f t="shared" si="520"/>
        <v xml:space="preserve"> </v>
      </c>
      <c r="W4113" s="21">
        <f t="shared" si="521"/>
        <v>6</v>
      </c>
      <c r="X4113" s="21" t="str">
        <f t="shared" si="522"/>
        <v xml:space="preserve"> </v>
      </c>
    </row>
    <row r="4114" spans="1:24" ht="43.2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515"/>
        <v>42428</v>
      </c>
      <c r="K4114">
        <v>1454280186</v>
      </c>
      <c r="L4114" s="10">
        <f t="shared" si="516"/>
        <v>42400.946597222224</v>
      </c>
      <c r="M4114" s="11">
        <f t="shared" si="517"/>
        <v>27.053402777775773</v>
      </c>
      <c r="N4114" t="b">
        <v>0</v>
      </c>
      <c r="O4114" s="9">
        <f t="shared" si="518"/>
        <v>4.0000000000000002E-4</v>
      </c>
      <c r="P4114" s="14">
        <f t="shared" si="519"/>
        <v>1</v>
      </c>
      <c r="Q4114" s="14" t="s">
        <v>8321</v>
      </c>
      <c r="R4114" s="14" t="s">
        <v>8322</v>
      </c>
      <c r="S4114">
        <v>1</v>
      </c>
      <c r="T4114" t="b">
        <v>0</v>
      </c>
      <c r="U4114" t="s">
        <v>8271</v>
      </c>
      <c r="V4114" t="str">
        <f t="shared" si="520"/>
        <v xml:space="preserve"> </v>
      </c>
      <c r="W4114" s="21">
        <f t="shared" si="521"/>
        <v>1</v>
      </c>
      <c r="X4114" s="21" t="str">
        <f t="shared" si="522"/>
        <v xml:space="preserve"> </v>
      </c>
    </row>
    <row r="4115" spans="1:24" ht="43.2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515"/>
        <v>42377.273611111115</v>
      </c>
      <c r="K4115">
        <v>1450619123</v>
      </c>
      <c r="L4115" s="10">
        <f t="shared" si="516"/>
        <v>42358.573182870372</v>
      </c>
      <c r="M4115" s="11">
        <f t="shared" si="517"/>
        <v>18.700428240743349</v>
      </c>
      <c r="N4115" t="b">
        <v>0</v>
      </c>
      <c r="O4115" s="9">
        <f t="shared" si="518"/>
        <v>2E-3</v>
      </c>
      <c r="P4115" s="14">
        <f t="shared" si="519"/>
        <v>1</v>
      </c>
      <c r="Q4115" s="14" t="s">
        <v>8321</v>
      </c>
      <c r="R4115" s="14" t="s">
        <v>8322</v>
      </c>
      <c r="S4115">
        <v>3</v>
      </c>
      <c r="T4115" t="b">
        <v>0</v>
      </c>
      <c r="U4115" t="s">
        <v>8271</v>
      </c>
      <c r="V4115" t="str">
        <f t="shared" si="520"/>
        <v xml:space="preserve"> </v>
      </c>
      <c r="W4115" s="21">
        <f t="shared" si="521"/>
        <v>3</v>
      </c>
      <c r="X4115" s="21" t="str">
        <f t="shared" si="522"/>
        <v xml:space="preserve"> </v>
      </c>
    </row>
    <row r="4117" spans="1:24" x14ac:dyDescent="0.3">
      <c r="A4117">
        <f>COUNT(id)</f>
        <v>4114</v>
      </c>
    </row>
    <row r="4118" spans="1:24" x14ac:dyDescent="0.3">
      <c r="A4118" s="62" t="s">
        <v>8414</v>
      </c>
      <c r="B4118" s="63"/>
      <c r="C4118" s="63"/>
      <c r="D4118" s="64">
        <f>MAX(D2:D4115)</f>
        <v>100000000</v>
      </c>
      <c r="E4118" s="64">
        <f>MAX(E2:E4115)</f>
        <v>2344134.67</v>
      </c>
      <c r="F4118" s="65"/>
      <c r="G4118" s="65"/>
      <c r="H4118" s="65"/>
      <c r="I4118" s="65"/>
      <c r="J4118" s="66">
        <f>MAX(J2:J4115)</f>
        <v>42858.8</v>
      </c>
      <c r="K4118" s="65"/>
      <c r="L4118" s="65"/>
      <c r="M4118" s="67">
        <f>MAX(M2:M4115)</f>
        <v>90</v>
      </c>
      <c r="N4118" s="65"/>
      <c r="O4118" s="68">
        <f>MAX(O2:O4115)</f>
        <v>22603</v>
      </c>
      <c r="P4118" s="64">
        <f>MAX(P2:P4115)</f>
        <v>3304</v>
      </c>
      <c r="Q4118" s="64"/>
      <c r="R4118" s="64"/>
      <c r="S4118" s="67">
        <f>MAX(S2:S4115)</f>
        <v>26457</v>
      </c>
      <c r="T4118" s="65"/>
      <c r="U4118" s="65"/>
      <c r="V4118" s="67">
        <f>MAX(V2:V4115)</f>
        <v>26457</v>
      </c>
      <c r="W4118" s="67">
        <f>MAX(W2:W4115)</f>
        <v>1293</v>
      </c>
      <c r="X4118" s="67">
        <f>MAX(X2:X4115)</f>
        <v>1501</v>
      </c>
    </row>
    <row r="4119" spans="1:24" x14ac:dyDescent="0.3">
      <c r="A4119" s="62" t="s">
        <v>8415</v>
      </c>
      <c r="B4119" s="63"/>
      <c r="C4119" s="63"/>
      <c r="D4119" s="64">
        <f>MIN(D2:D4115)</f>
        <v>1</v>
      </c>
      <c r="E4119" s="64">
        <f>MIN(E2:E4115)</f>
        <v>0</v>
      </c>
      <c r="F4119" s="65"/>
      <c r="G4119" s="65"/>
      <c r="H4119" s="65"/>
      <c r="I4119" s="65"/>
      <c r="J4119" s="66">
        <f>MIN(J2:J4115)</f>
        <v>40035.80972222222</v>
      </c>
      <c r="K4119" s="65"/>
      <c r="L4119" s="65"/>
      <c r="M4119" s="67">
        <f>MIN(M2:M4115)</f>
        <v>1.0698495370452292</v>
      </c>
      <c r="N4119" s="65"/>
      <c r="O4119" s="68">
        <f>MIN(O2:O4115)</f>
        <v>0</v>
      </c>
      <c r="P4119" s="64">
        <f>MIN(P2:P4115)</f>
        <v>0</v>
      </c>
      <c r="Q4119" s="64"/>
      <c r="R4119" s="64"/>
      <c r="S4119" s="67">
        <f>MIN(S2:S4115)</f>
        <v>0</v>
      </c>
      <c r="T4119" s="65"/>
      <c r="U4119" s="65"/>
      <c r="V4119" s="67">
        <f>MIN(V2:V4115)</f>
        <v>1</v>
      </c>
      <c r="W4119" s="67">
        <f>MIN(W2:W4115)</f>
        <v>0</v>
      </c>
      <c r="X4119" s="67">
        <f>MIN(X2:X4115)</f>
        <v>0</v>
      </c>
    </row>
    <row r="4120" spans="1:24" x14ac:dyDescent="0.3">
      <c r="A4120" s="62" t="s">
        <v>8416</v>
      </c>
      <c r="B4120" s="63"/>
      <c r="C4120" s="63"/>
      <c r="D4120" s="64">
        <f>AVERAGE(D2:D4115)</f>
        <v>71938.859944093347</v>
      </c>
      <c r="E4120" s="64">
        <f>AVERAGE(E2:E4115)</f>
        <v>11223.563845405923</v>
      </c>
      <c r="F4120" s="65"/>
      <c r="G4120" s="65"/>
      <c r="H4120" s="65"/>
      <c r="I4120" s="65"/>
      <c r="J4120" s="65"/>
      <c r="K4120" s="65"/>
      <c r="L4120" s="65"/>
      <c r="M4120" s="67">
        <f>AVERAGE(M2:M4115)</f>
        <v>33.411376051625929</v>
      </c>
      <c r="N4120" s="65"/>
      <c r="O4120" s="68">
        <f>AVERAGE(O2:O4115)</f>
        <v>9.4640573409042172</v>
      </c>
      <c r="P4120" s="64">
        <f>AVERAGE(P2:P4115)</f>
        <v>80.008125866483454</v>
      </c>
      <c r="Q4120" s="64"/>
      <c r="R4120" s="64"/>
      <c r="S4120" s="67">
        <f>AVERAGE(S2:S4115)</f>
        <v>112.60233349538163</v>
      </c>
      <c r="T4120" s="65"/>
      <c r="U4120" s="65"/>
      <c r="V4120" s="67">
        <f>AVERAGE(V2:V4115)</f>
        <v>194.42517162471395</v>
      </c>
      <c r="W4120" s="67">
        <f>AVERAGE(W2:W4115)</f>
        <v>17.709803921568628</v>
      </c>
      <c r="X4120" s="67">
        <f>AVERAGE(X2:X4115)</f>
        <v>27.306590257879655</v>
      </c>
    </row>
    <row r="4121" spans="1:24" x14ac:dyDescent="0.3">
      <c r="A4121" s="62" t="s">
        <v>8417</v>
      </c>
      <c r="B4121" s="63"/>
      <c r="C4121" s="63"/>
      <c r="D4121" s="64">
        <f>MEDIAN(D2:D4115)</f>
        <v>5000</v>
      </c>
      <c r="E4121" s="64">
        <f>MEDIAN(E2:E4115)</f>
        <v>1562</v>
      </c>
      <c r="F4121" s="65"/>
      <c r="G4121" s="65"/>
      <c r="H4121" s="65"/>
      <c r="I4121" s="65"/>
      <c r="J4121" s="65"/>
      <c r="K4121" s="65"/>
      <c r="L4121" s="65"/>
      <c r="M4121" s="67">
        <f>MEDIAN(M2:M4115)</f>
        <v>30</v>
      </c>
      <c r="N4121" s="65"/>
      <c r="O4121" s="68">
        <f>MEDIAN(O2:O4115)</f>
        <v>1.0018333333333334</v>
      </c>
      <c r="P4121" s="64">
        <f>MEDIAN(P2:P4115)</f>
        <v>51.803232998885171</v>
      </c>
      <c r="Q4121" s="64"/>
      <c r="R4121" s="64"/>
      <c r="S4121" s="67">
        <f>MEDIAN(S2:S4115)</f>
        <v>25</v>
      </c>
      <c r="T4121" s="65"/>
      <c r="U4121" s="65"/>
      <c r="V4121" s="67">
        <f>MEDIAN(V2:V4115)</f>
        <v>62</v>
      </c>
      <c r="W4121" s="67">
        <f>MEDIAN(W2:W4115)</f>
        <v>4</v>
      </c>
      <c r="X4121" s="67">
        <f>MEDIAN(X2:X4115)</f>
        <v>2</v>
      </c>
    </row>
    <row r="4122" spans="1:24" x14ac:dyDescent="0.3">
      <c r="A4122" s="62" t="s">
        <v>8418</v>
      </c>
      <c r="B4122" s="63"/>
      <c r="C4122" s="63"/>
      <c r="D4122" s="64"/>
      <c r="E4122" s="64"/>
      <c r="F4122" s="65"/>
      <c r="G4122" s="65"/>
      <c r="H4122" s="65"/>
      <c r="I4122" s="65"/>
      <c r="J4122" s="65"/>
      <c r="K4122" s="65"/>
      <c r="L4122" s="65"/>
      <c r="M4122" s="65"/>
      <c r="N4122" s="65"/>
      <c r="O4122" s="64"/>
      <c r="P4122" s="65"/>
      <c r="Q4122" s="65"/>
      <c r="R4122" s="65"/>
      <c r="S4122" s="67">
        <f>_xlfn.QUARTILE.EXC(BackersCount,1)</f>
        <v>4</v>
      </c>
      <c r="T4122" s="65"/>
      <c r="U4122" s="65"/>
      <c r="V4122" s="67">
        <f>_xlfn.QUARTILE.EXC(BackerSuccess,1)</f>
        <v>29</v>
      </c>
      <c r="W4122" s="67">
        <f>_xlfn.QUARTILE.EXC(BackerFailed,1)</f>
        <v>1</v>
      </c>
      <c r="X4122" s="67">
        <f>_xlfn.QUARTILE.EXC(BackerCanceled,1)</f>
        <v>0</v>
      </c>
    </row>
    <row r="4123" spans="1:24" x14ac:dyDescent="0.3">
      <c r="A4123" s="62" t="s">
        <v>8419</v>
      </c>
      <c r="B4123" s="63"/>
      <c r="C4123" s="63"/>
      <c r="D4123" s="64"/>
      <c r="E4123" s="64"/>
      <c r="F4123" s="65"/>
      <c r="G4123" s="65"/>
      <c r="H4123" s="65"/>
      <c r="I4123" s="65"/>
      <c r="J4123" s="65"/>
      <c r="K4123" s="65"/>
      <c r="L4123" s="65"/>
      <c r="M4123" s="65"/>
      <c r="N4123" s="65"/>
      <c r="O4123" s="64"/>
      <c r="P4123" s="65"/>
      <c r="Q4123" s="65"/>
      <c r="R4123" s="65"/>
      <c r="S4123" s="67">
        <f>_xlfn.QUARTILE.EXC(BackersCount,3)</f>
        <v>76</v>
      </c>
      <c r="T4123" s="65"/>
      <c r="U4123" s="65"/>
      <c r="V4123" s="67">
        <f>_xlfn.QUARTILE.EXC(BackerSuccess,3)</f>
        <v>141</v>
      </c>
      <c r="W4123" s="67">
        <f>_xlfn.QUARTILE.EXC(BackerFailed,3)</f>
        <v>12</v>
      </c>
      <c r="X4123" s="67">
        <f>_xlfn.QUARTILE.EXC(BackerCanceled,3)</f>
        <v>10</v>
      </c>
    </row>
    <row r="4124" spans="1:24" x14ac:dyDescent="0.3">
      <c r="A4124" s="62" t="s">
        <v>8421</v>
      </c>
      <c r="B4124" s="63"/>
      <c r="C4124" s="63"/>
      <c r="D4124" s="64"/>
      <c r="E4124" s="64"/>
      <c r="F4124" s="65"/>
      <c r="G4124" s="65"/>
      <c r="H4124" s="65"/>
      <c r="I4124" s="65"/>
      <c r="J4124" s="65"/>
      <c r="K4124" s="65"/>
      <c r="L4124" s="65"/>
      <c r="M4124" s="65"/>
      <c r="N4124" s="65"/>
      <c r="O4124" s="64"/>
      <c r="P4124" s="65"/>
      <c r="Q4124" s="65"/>
      <c r="R4124" s="65"/>
      <c r="S4124" s="67">
        <f>S4123-S4122</f>
        <v>72</v>
      </c>
      <c r="T4124" s="65"/>
      <c r="U4124" s="65"/>
      <c r="V4124" s="67">
        <f>V4123-V4122</f>
        <v>112</v>
      </c>
      <c r="W4124" s="67">
        <f>W4123-W4122</f>
        <v>11</v>
      </c>
      <c r="X4124" s="67">
        <f>X4123-X4122</f>
        <v>10</v>
      </c>
    </row>
    <row r="4125" spans="1:24" x14ac:dyDescent="0.3">
      <c r="A4125" s="62" t="s">
        <v>8420</v>
      </c>
      <c r="B4125" s="63"/>
      <c r="C4125" s="63"/>
      <c r="D4125" s="64"/>
      <c r="E4125" s="64"/>
      <c r="F4125" s="65"/>
      <c r="G4125" s="65"/>
      <c r="H4125" s="65"/>
      <c r="I4125" s="65"/>
      <c r="J4125" s="65"/>
      <c r="K4125" s="65"/>
      <c r="L4125" s="65"/>
      <c r="M4125" s="65"/>
      <c r="N4125" s="65"/>
      <c r="O4125" s="64"/>
      <c r="P4125" s="65"/>
      <c r="Q4125" s="65"/>
      <c r="R4125" s="65"/>
      <c r="S4125" s="69">
        <f>S4122-(S4123*1.5)</f>
        <v>-110</v>
      </c>
      <c r="T4125" s="65"/>
      <c r="U4125" s="65"/>
      <c r="V4125" s="69">
        <f>V4122-(V4123*1.5)</f>
        <v>-182.5</v>
      </c>
      <c r="W4125" s="69">
        <f>W4122-(W4123*1.5)</f>
        <v>-17</v>
      </c>
      <c r="X4125" s="69">
        <f>X4122-(X4123*1.5)</f>
        <v>-15</v>
      </c>
    </row>
    <row r="4126" spans="1:24" x14ac:dyDescent="0.3">
      <c r="A4126" s="62" t="s">
        <v>8420</v>
      </c>
      <c r="B4126" s="63"/>
      <c r="C4126" s="63"/>
      <c r="D4126" s="64"/>
      <c r="E4126" s="64"/>
      <c r="F4126" s="65"/>
      <c r="G4126" s="65"/>
      <c r="H4126" s="65"/>
      <c r="I4126" s="65"/>
      <c r="J4126" s="65"/>
      <c r="K4126" s="65"/>
      <c r="L4126" s="65"/>
      <c r="M4126" s="65"/>
      <c r="N4126" s="65"/>
      <c r="O4126" s="64"/>
      <c r="P4126" s="65"/>
      <c r="Q4126" s="65"/>
      <c r="R4126" s="65"/>
      <c r="S4126" s="69">
        <f>S4123+(S4124*1.5)</f>
        <v>184</v>
      </c>
      <c r="T4126" s="65"/>
      <c r="U4126" s="65"/>
      <c r="V4126" s="69">
        <f>V4123+(V4124*1.5)</f>
        <v>309</v>
      </c>
      <c r="W4126" s="69">
        <f>W4123+(W4124*1.5)</f>
        <v>28.5</v>
      </c>
      <c r="X4126" s="69">
        <f>X4123+(X4124*1.5)</f>
        <v>25</v>
      </c>
    </row>
  </sheetData>
  <conditionalFormatting sqref="F1:F1048576">
    <cfRule type="cellIs" dxfId="17" priority="2" operator="equal">
      <formula>"live"</formula>
    </cfRule>
    <cfRule type="cellIs" dxfId="16" priority="3" operator="equal">
      <formula>"canceled"</formula>
    </cfRule>
    <cfRule type="cellIs" dxfId="15" priority="4" operator="equal">
      <formula>"failed"</formula>
    </cfRule>
    <cfRule type="cellIs" dxfId="14" priority="5" operator="equal">
      <formula>"successful"</formula>
    </cfRule>
  </conditionalFormatting>
  <conditionalFormatting sqref="O1:O4117 O4122:O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1AA3-D341-4D2F-A9BF-F59D29843A48}">
  <dimension ref="A2:T19"/>
  <sheetViews>
    <sheetView workbookViewId="0">
      <selection activeCell="A3" sqref="A3"/>
    </sheetView>
  </sheetViews>
  <sheetFormatPr defaultRowHeight="14.4" x14ac:dyDescent="0.3"/>
  <cols>
    <col min="1" max="1" width="28" bestFit="1" customWidth="1"/>
    <col min="2" max="6" width="10.77734375" style="17" customWidth="1"/>
    <col min="7" max="7" width="2.77734375" style="17" customWidth="1"/>
    <col min="8" max="10" width="10.77734375" customWidth="1"/>
    <col min="11" max="11" width="2.77734375" customWidth="1"/>
    <col min="12" max="16" width="10.77734375" customWidth="1"/>
    <col min="17" max="17" width="10.77734375" style="17" customWidth="1"/>
  </cols>
  <sheetData>
    <row r="2" spans="1:17" ht="58.2" thickBot="1" x14ac:dyDescent="0.35">
      <c r="A2" s="52" t="s">
        <v>8393</v>
      </c>
      <c r="B2" s="53" t="s">
        <v>8383</v>
      </c>
      <c r="C2" s="53" t="s">
        <v>8384</v>
      </c>
      <c r="D2" s="53" t="s">
        <v>8385</v>
      </c>
      <c r="E2" s="53" t="s">
        <v>8388</v>
      </c>
      <c r="F2" s="53" t="s">
        <v>8392</v>
      </c>
      <c r="G2" s="53"/>
      <c r="H2" s="53" t="s">
        <v>8390</v>
      </c>
      <c r="I2" s="53" t="s">
        <v>8391</v>
      </c>
      <c r="J2" s="53" t="s">
        <v>8387</v>
      </c>
      <c r="K2" s="26"/>
      <c r="L2" s="26"/>
      <c r="M2" s="26"/>
      <c r="N2" s="26"/>
      <c r="O2" s="26"/>
      <c r="P2" s="26" t="s">
        <v>8389</v>
      </c>
      <c r="Q2" s="26" t="s">
        <v>8406</v>
      </c>
    </row>
    <row r="3" spans="1:17" x14ac:dyDescent="0.3">
      <c r="A3" t="s">
        <v>8394</v>
      </c>
      <c r="B3" s="29">
        <f>COUNTIFS(Goal,"&lt;1000",State,"=successful")</f>
        <v>322</v>
      </c>
      <c r="C3" s="30">
        <f>COUNTIFS(Goal,"&lt;1000",State,"=failed")</f>
        <v>113</v>
      </c>
      <c r="D3" s="30">
        <f>COUNTIFS(Goal,"&lt;1000",State,"=canceled")</f>
        <v>18</v>
      </c>
      <c r="E3" s="31">
        <f>SUM(B3:D3)</f>
        <v>453</v>
      </c>
      <c r="F3" s="37">
        <f>E3/$E$16</f>
        <v>0.11146653543307086</v>
      </c>
      <c r="G3" s="22"/>
      <c r="H3" s="40">
        <f>B3/$E3</f>
        <v>0.71081677704194257</v>
      </c>
      <c r="I3" s="41">
        <f t="shared" ref="I3:I14" si="0">C3/$E3</f>
        <v>0.24944812362030905</v>
      </c>
      <c r="J3" s="42">
        <f t="shared" ref="J3:J14" si="1">D3/$E3</f>
        <v>3.9735099337748346E-2</v>
      </c>
      <c r="P3" s="22">
        <f>COUNTIFS(Goal,"&lt;1000")</f>
        <v>461</v>
      </c>
      <c r="Q3" s="25">
        <f t="shared" ref="Q3:Q14" si="2">P3-(SUM(B3:D3))</f>
        <v>8</v>
      </c>
    </row>
    <row r="4" spans="1:17" x14ac:dyDescent="0.3">
      <c r="A4" t="s">
        <v>8395</v>
      </c>
      <c r="B4" s="32">
        <f>COUNTIFS(Goal,"&gt;999",Goal,"&lt;5000",State,"=successful")</f>
        <v>932</v>
      </c>
      <c r="C4" s="27">
        <f>COUNTIFS(Goal,"&gt;999",Goal,"&lt;5000",State,"=failed")</f>
        <v>420</v>
      </c>
      <c r="D4" s="27">
        <f>COUNTIFS(Goal,"&gt;999",Goal,"&lt;5000",State,"=canceled")</f>
        <v>60</v>
      </c>
      <c r="E4" s="33">
        <f t="shared" ref="E4:E14" si="3">SUM(B4:D4)</f>
        <v>1412</v>
      </c>
      <c r="F4" s="38">
        <f t="shared" ref="F4:F14" si="4">E4/$E$16</f>
        <v>0.34744094488188976</v>
      </c>
      <c r="G4" s="22"/>
      <c r="H4" s="43">
        <f t="shared" ref="H4:H14" si="5">B4/$E4</f>
        <v>0.66005665722379603</v>
      </c>
      <c r="I4" s="28">
        <f t="shared" si="0"/>
        <v>0.29745042492917845</v>
      </c>
      <c r="J4" s="44">
        <f t="shared" si="1"/>
        <v>4.2492917847025496E-2</v>
      </c>
      <c r="P4" s="22">
        <f>COUNTIFS(Goal,"&gt;999",Goal,"&lt;5000")</f>
        <v>1425</v>
      </c>
      <c r="Q4" s="25">
        <f t="shared" si="2"/>
        <v>13</v>
      </c>
    </row>
    <row r="5" spans="1:17" x14ac:dyDescent="0.3">
      <c r="A5" t="s">
        <v>8396</v>
      </c>
      <c r="B5" s="32">
        <f>COUNTIFS(Goal,"&gt;4999",Goal,"&lt;10000",State,"=successful")</f>
        <v>381</v>
      </c>
      <c r="C5" s="27">
        <f>COUNTIFS(Goal,"&gt;4999",Goal,"&lt;10000",State,"=failed")</f>
        <v>283</v>
      </c>
      <c r="D5" s="27">
        <f>COUNTIFS(Goal,"&gt;4999",Goal,"&lt;10000",State,"=canceled")</f>
        <v>52</v>
      </c>
      <c r="E5" s="33">
        <f t="shared" si="3"/>
        <v>716</v>
      </c>
      <c r="F5" s="38">
        <f t="shared" si="4"/>
        <v>0.17618110236220472</v>
      </c>
      <c r="G5" s="22"/>
      <c r="H5" s="43">
        <f t="shared" si="5"/>
        <v>0.53212290502793291</v>
      </c>
      <c r="I5" s="28">
        <f t="shared" si="0"/>
        <v>0.39525139664804471</v>
      </c>
      <c r="J5" s="44">
        <f t="shared" si="1"/>
        <v>7.2625698324022353E-2</v>
      </c>
      <c r="P5" s="22">
        <f>COUNTIFS(Goal,"&gt;4999",Goal,"&lt;10000")</f>
        <v>722</v>
      </c>
      <c r="Q5" s="25">
        <f t="shared" si="2"/>
        <v>6</v>
      </c>
    </row>
    <row r="6" spans="1:17" x14ac:dyDescent="0.3">
      <c r="A6" t="s">
        <v>8397</v>
      </c>
      <c r="B6" s="32">
        <f>COUNTIFS(Goal,"&gt;9999",Goal,"&lt;15000",State,"=successful")</f>
        <v>168</v>
      </c>
      <c r="C6" s="27">
        <f>COUNTIFS(Goal,"&gt;9999",Goal,"&lt;15000",State,"=failed")</f>
        <v>144</v>
      </c>
      <c r="D6" s="27">
        <f>COUNTIFS(Goal,"&gt;9999",Goal,"&lt;15000",State,"=canceled")</f>
        <v>40</v>
      </c>
      <c r="E6" s="33">
        <f t="shared" si="3"/>
        <v>352</v>
      </c>
      <c r="F6" s="38">
        <f t="shared" si="4"/>
        <v>8.6614173228346455E-2</v>
      </c>
      <c r="G6" s="22"/>
      <c r="H6" s="43">
        <f t="shared" si="5"/>
        <v>0.47727272727272729</v>
      </c>
      <c r="I6" s="28">
        <f t="shared" si="0"/>
        <v>0.40909090909090912</v>
      </c>
      <c r="J6" s="44">
        <f t="shared" si="1"/>
        <v>0.11363636363636363</v>
      </c>
      <c r="P6" s="22">
        <f>COUNTIFS(Goal,"&gt;9999",Goal,"&lt;15000")</f>
        <v>361</v>
      </c>
      <c r="Q6" s="25">
        <f t="shared" si="2"/>
        <v>9</v>
      </c>
    </row>
    <row r="7" spans="1:17" x14ac:dyDescent="0.3">
      <c r="A7" t="s">
        <v>8398</v>
      </c>
      <c r="B7" s="32">
        <f>COUNTIFS(Goal,"&gt;14999",Goal,"&lt;20000",State,"=successful")</f>
        <v>94</v>
      </c>
      <c r="C7" s="27">
        <f>COUNTIFS(Goal,"&gt;14999",Goal,"&lt;20000",State,"=failed")</f>
        <v>90</v>
      </c>
      <c r="D7" s="27">
        <f>COUNTIFS(Goal,"&gt;14999",Goal,"&lt;20000",State,"=canceled")</f>
        <v>17</v>
      </c>
      <c r="E7" s="33">
        <f t="shared" si="3"/>
        <v>201</v>
      </c>
      <c r="F7" s="38">
        <f t="shared" si="4"/>
        <v>4.9458661417322837E-2</v>
      </c>
      <c r="G7" s="22"/>
      <c r="H7" s="43">
        <f t="shared" si="5"/>
        <v>0.46766169154228854</v>
      </c>
      <c r="I7" s="28">
        <f t="shared" si="0"/>
        <v>0.44776119402985076</v>
      </c>
      <c r="J7" s="44">
        <f t="shared" si="1"/>
        <v>8.45771144278607E-2</v>
      </c>
      <c r="P7" s="22">
        <f>COUNTIFS(Goal,"&gt;14999",Goal,"&lt;20000")</f>
        <v>205</v>
      </c>
      <c r="Q7" s="25">
        <f t="shared" si="2"/>
        <v>4</v>
      </c>
    </row>
    <row r="8" spans="1:17" x14ac:dyDescent="0.3">
      <c r="A8" t="s">
        <v>8399</v>
      </c>
      <c r="B8" s="32">
        <f>COUNTIFS(Goal,"&gt;19999",Goal,"&lt;25000",State,"=successful")</f>
        <v>62</v>
      </c>
      <c r="C8" s="27">
        <f>COUNTIFS(Goal,"&gt;19999",Goal,"&lt;25000",State,"=failed")</f>
        <v>72</v>
      </c>
      <c r="D8" s="27">
        <f>COUNTIFS(Goal,"&gt;19999",Goal,"&lt;25000",State,"=canceled")</f>
        <v>14</v>
      </c>
      <c r="E8" s="33">
        <f t="shared" si="3"/>
        <v>148</v>
      </c>
      <c r="F8" s="38">
        <f t="shared" si="4"/>
        <v>3.6417322834645667E-2</v>
      </c>
      <c r="G8" s="22"/>
      <c r="H8" s="43">
        <f t="shared" si="5"/>
        <v>0.41891891891891891</v>
      </c>
      <c r="I8" s="28">
        <f t="shared" si="0"/>
        <v>0.48648648648648651</v>
      </c>
      <c r="J8" s="44">
        <f t="shared" si="1"/>
        <v>9.45945945945946E-2</v>
      </c>
      <c r="P8" s="22">
        <f>COUNTIFS(Goal,"&gt;19999",Goal,"&lt;25000")</f>
        <v>149</v>
      </c>
      <c r="Q8" s="25">
        <f t="shared" si="2"/>
        <v>1</v>
      </c>
    </row>
    <row r="9" spans="1:17" x14ac:dyDescent="0.3">
      <c r="A9" t="s">
        <v>8400</v>
      </c>
      <c r="B9" s="32">
        <f>COUNTIFS(Goal,"&gt;24999",Goal,"&lt;30000",State,"=successful")</f>
        <v>55</v>
      </c>
      <c r="C9" s="27">
        <f>COUNTIFS(Goal,"&gt;24999",Goal,"&lt;30000",State,"=failed")</f>
        <v>64</v>
      </c>
      <c r="D9" s="27">
        <f>COUNTIFS(Goal,"&gt;24999",Goal,"&lt;30000",State,"=canceled")</f>
        <v>18</v>
      </c>
      <c r="E9" s="33">
        <f t="shared" si="3"/>
        <v>137</v>
      </c>
      <c r="F9" s="38">
        <f t="shared" si="4"/>
        <v>3.3710629921259845E-2</v>
      </c>
      <c r="G9" s="22"/>
      <c r="H9" s="43">
        <f t="shared" si="5"/>
        <v>0.40145985401459855</v>
      </c>
      <c r="I9" s="28">
        <f t="shared" si="0"/>
        <v>0.46715328467153283</v>
      </c>
      <c r="J9" s="44">
        <f t="shared" si="1"/>
        <v>0.13138686131386862</v>
      </c>
      <c r="P9" s="22">
        <f>COUNTIFS(Goal,"&gt;24999",Goal,"&lt;30000")</f>
        <v>138</v>
      </c>
      <c r="Q9" s="25">
        <f t="shared" si="2"/>
        <v>1</v>
      </c>
    </row>
    <row r="10" spans="1:17" x14ac:dyDescent="0.3">
      <c r="A10" t="s">
        <v>8401</v>
      </c>
      <c r="B10" s="32">
        <f>COUNTIFS(Goal,"&gt;29999",Goal,"&lt;35000",State,"=successful")</f>
        <v>32</v>
      </c>
      <c r="C10" s="27">
        <f>COUNTIFS(Goal,"&gt;29999",Goal,"&lt;35000",State,"=failed")</f>
        <v>37</v>
      </c>
      <c r="D10" s="27">
        <f>COUNTIFS(Goal,"&gt;29999",Goal,"&lt;35000",State,"=canceled")</f>
        <v>13</v>
      </c>
      <c r="E10" s="33">
        <f t="shared" si="3"/>
        <v>82</v>
      </c>
      <c r="F10" s="38">
        <f t="shared" si="4"/>
        <v>2.0177165354330708E-2</v>
      </c>
      <c r="G10" s="22"/>
      <c r="H10" s="43">
        <f t="shared" si="5"/>
        <v>0.3902439024390244</v>
      </c>
      <c r="I10" s="28">
        <f t="shared" si="0"/>
        <v>0.45121951219512196</v>
      </c>
      <c r="J10" s="44">
        <f t="shared" si="1"/>
        <v>0.15853658536585366</v>
      </c>
      <c r="P10" s="22">
        <f>COUNTIFS(Goal,"&gt;29999",Goal,"&lt;35000")</f>
        <v>84</v>
      </c>
      <c r="Q10" s="25">
        <f t="shared" si="2"/>
        <v>2</v>
      </c>
    </row>
    <row r="11" spans="1:17" x14ac:dyDescent="0.3">
      <c r="A11" t="s">
        <v>8402</v>
      </c>
      <c r="B11" s="32">
        <f>COUNTIFS(Goal,"&gt;34999",Goal,"&lt;40000",State,"=successful")</f>
        <v>26</v>
      </c>
      <c r="C11" s="27">
        <f>COUNTIFS(Goal,"&gt;34999",Goal,"&lt;40000",State,"=failed")</f>
        <v>22</v>
      </c>
      <c r="D11" s="27">
        <f>COUNTIFS(Goal,"&gt;34999",Goal,"&lt;40000",State,"=canceled")</f>
        <v>7</v>
      </c>
      <c r="E11" s="33">
        <f t="shared" si="3"/>
        <v>55</v>
      </c>
      <c r="F11" s="38">
        <f t="shared" si="4"/>
        <v>1.3533464566929134E-2</v>
      </c>
      <c r="G11" s="22"/>
      <c r="H11" s="43">
        <f t="shared" si="5"/>
        <v>0.47272727272727272</v>
      </c>
      <c r="I11" s="28">
        <f t="shared" si="0"/>
        <v>0.4</v>
      </c>
      <c r="J11" s="44">
        <f t="shared" si="1"/>
        <v>0.12727272727272726</v>
      </c>
      <c r="P11" s="22">
        <f>COUNTIFS(Goal,"&gt;34999",Goal,"&lt;40000")</f>
        <v>55</v>
      </c>
      <c r="Q11" s="25">
        <f t="shared" si="2"/>
        <v>0</v>
      </c>
    </row>
    <row r="12" spans="1:17" x14ac:dyDescent="0.3">
      <c r="A12" t="s">
        <v>8403</v>
      </c>
      <c r="B12" s="32">
        <f>COUNTIFS(Goal,"&gt;39999",Goal,"&lt;45000",State,"=successful")</f>
        <v>21</v>
      </c>
      <c r="C12" s="27">
        <f>COUNTIFS(Goal,"&gt;39999",Goal,"&lt;45000",State,"=failed")</f>
        <v>16</v>
      </c>
      <c r="D12" s="27">
        <f>COUNTIFS(Goal,"&gt;39999",Goal,"&lt;45000",State,"=canceled")</f>
        <v>6</v>
      </c>
      <c r="E12" s="33">
        <f t="shared" si="3"/>
        <v>43</v>
      </c>
      <c r="F12" s="38">
        <f t="shared" si="4"/>
        <v>1.0580708661417323E-2</v>
      </c>
      <c r="G12" s="22"/>
      <c r="H12" s="43">
        <f t="shared" si="5"/>
        <v>0.48837209302325579</v>
      </c>
      <c r="I12" s="28">
        <f t="shared" si="0"/>
        <v>0.37209302325581395</v>
      </c>
      <c r="J12" s="44">
        <f t="shared" si="1"/>
        <v>0.13953488372093023</v>
      </c>
      <c r="P12" s="22">
        <f>COUNTIFS(Goal,"&gt;39999",Goal,"&lt;45000")</f>
        <v>44</v>
      </c>
      <c r="Q12" s="25">
        <f t="shared" si="2"/>
        <v>1</v>
      </c>
    </row>
    <row r="13" spans="1:17" x14ac:dyDescent="0.3">
      <c r="A13" t="s">
        <v>8404</v>
      </c>
      <c r="B13" s="32">
        <f>COUNTIFS(Goal,"&gt;44999",Goal,"&lt;50000",State,"=successful")</f>
        <v>6</v>
      </c>
      <c r="C13" s="27">
        <f>COUNTIFS(Goal,"&gt;44999",Goal,"&lt;50000",State,"=failed")</f>
        <v>11</v>
      </c>
      <c r="D13" s="27">
        <f>COUNTIFS(Goal,"&gt;44999",Goal,"&lt;50000",State,"=canceled")</f>
        <v>4</v>
      </c>
      <c r="E13" s="33">
        <f t="shared" si="3"/>
        <v>21</v>
      </c>
      <c r="F13" s="38">
        <f t="shared" si="4"/>
        <v>5.1673228346456697E-3</v>
      </c>
      <c r="G13" s="22"/>
      <c r="H13" s="43">
        <f t="shared" si="5"/>
        <v>0.2857142857142857</v>
      </c>
      <c r="I13" s="28">
        <f t="shared" si="0"/>
        <v>0.52380952380952384</v>
      </c>
      <c r="J13" s="44">
        <f t="shared" si="1"/>
        <v>0.19047619047619047</v>
      </c>
      <c r="P13" s="22">
        <f>COUNTIFS(Goal,"&gt;44999",Goal,"&lt;50000")</f>
        <v>21</v>
      </c>
      <c r="Q13" s="25">
        <f t="shared" si="2"/>
        <v>0</v>
      </c>
    </row>
    <row r="14" spans="1:17" ht="15" thickBot="1" x14ac:dyDescent="0.35">
      <c r="A14" t="s">
        <v>8405</v>
      </c>
      <c r="B14" s="34">
        <f>COUNTIFS(Goal,"&gt;49999",State,"=successful")</f>
        <v>86</v>
      </c>
      <c r="C14" s="35">
        <f>COUNTIFS(Goal,"&gt;49999",State,"=failed")</f>
        <v>258</v>
      </c>
      <c r="D14" s="35">
        <f>COUNTIFS(Goal,"&gt;49999",State,"=canceled")</f>
        <v>100</v>
      </c>
      <c r="E14" s="36">
        <f t="shared" si="3"/>
        <v>444</v>
      </c>
      <c r="F14" s="39">
        <f t="shared" si="4"/>
        <v>0.10925196850393701</v>
      </c>
      <c r="G14" s="22"/>
      <c r="H14" s="45">
        <f t="shared" si="5"/>
        <v>0.19369369369369369</v>
      </c>
      <c r="I14" s="46">
        <f t="shared" si="0"/>
        <v>0.58108108108108103</v>
      </c>
      <c r="J14" s="47">
        <f t="shared" si="1"/>
        <v>0.22522522522522523</v>
      </c>
      <c r="P14" s="22">
        <f>COUNTIFS(Goal,"&gt;49999")</f>
        <v>449</v>
      </c>
      <c r="Q14" s="25">
        <f t="shared" si="2"/>
        <v>5</v>
      </c>
    </row>
    <row r="15" spans="1:17" ht="15" thickBot="1" x14ac:dyDescent="0.35">
      <c r="B15" s="23"/>
    </row>
    <row r="16" spans="1:17" ht="15" thickBot="1" x14ac:dyDescent="0.35">
      <c r="A16" s="48" t="s">
        <v>8381</v>
      </c>
      <c r="B16" s="49">
        <f>SUM(B3:B14)</f>
        <v>2185</v>
      </c>
      <c r="C16" s="49">
        <f t="shared" ref="C16:E16" si="6">SUM(C3:C14)</f>
        <v>1530</v>
      </c>
      <c r="D16" s="49">
        <f t="shared" si="6"/>
        <v>349</v>
      </c>
      <c r="E16" s="49">
        <f t="shared" si="6"/>
        <v>4064</v>
      </c>
      <c r="F16" s="50">
        <f>E16/$E$16</f>
        <v>1</v>
      </c>
      <c r="G16" s="49"/>
      <c r="H16" s="51">
        <f>B16/$E16</f>
        <v>0.53764763779527558</v>
      </c>
      <c r="I16" s="51">
        <f>C16/$E16</f>
        <v>0.3764763779527559</v>
      </c>
      <c r="J16" s="51">
        <f>D16/$E16</f>
        <v>8.5875984251968504E-2</v>
      </c>
      <c r="P16" s="23">
        <f>SUM(P3:P14)</f>
        <v>4114</v>
      </c>
      <c r="Q16" s="54">
        <f>SUM(Q3:Q14)</f>
        <v>50</v>
      </c>
    </row>
    <row r="17" spans="2:20" x14ac:dyDescent="0.3">
      <c r="B17" s="24"/>
    </row>
    <row r="18" spans="2:20" x14ac:dyDescent="0.3">
      <c r="B18" s="24"/>
    </row>
    <row r="19" spans="2:20" ht="43.8" customHeight="1" x14ac:dyDescent="0.3">
      <c r="P19" s="23">
        <f>COUNT(id)</f>
        <v>4114</v>
      </c>
      <c r="Q19" s="94" t="s">
        <v>8386</v>
      </c>
      <c r="R19" s="94"/>
      <c r="S19" s="94"/>
      <c r="T19" s="94"/>
    </row>
  </sheetData>
  <mergeCells count="1">
    <mergeCell ref="Q19:T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108D-930A-4A06-BFD5-CDFC5A4BF7F0}">
  <dimension ref="A1:O24"/>
  <sheetViews>
    <sheetView tabSelected="1" zoomScale="75" zoomScaleNormal="75" workbookViewId="0">
      <selection activeCell="D1" sqref="D1"/>
    </sheetView>
  </sheetViews>
  <sheetFormatPr defaultRowHeight="14.4" x14ac:dyDescent="0.3"/>
  <cols>
    <col min="1" max="1" width="12.77734375" bestFit="1" customWidth="1"/>
    <col min="2" max="2" width="13.44140625" bestFit="1" customWidth="1"/>
    <col min="3" max="3" width="12.77734375" bestFit="1" customWidth="1"/>
    <col min="4" max="8" width="13.44140625" bestFit="1" customWidth="1"/>
    <col min="10" max="10" width="21.5546875" bestFit="1" customWidth="1"/>
    <col min="11" max="11" width="15.77734375" customWidth="1"/>
    <col min="12" max="12" width="1.88671875" bestFit="1" customWidth="1"/>
    <col min="13" max="15" width="15.77734375" customWidth="1"/>
  </cols>
  <sheetData>
    <row r="1" spans="1:15" x14ac:dyDescent="0.3">
      <c r="A1" s="5" t="s">
        <v>8312</v>
      </c>
      <c r="B1" t="s" vm="1">
        <v>8413</v>
      </c>
    </row>
    <row r="2" spans="1:15" x14ac:dyDescent="0.3">
      <c r="A2" s="5" t="s">
        <v>8313</v>
      </c>
      <c r="B2" t="s" vm="2">
        <v>8413</v>
      </c>
    </row>
    <row r="3" spans="1:15" x14ac:dyDescent="0.3">
      <c r="A3" s="5" t="s">
        <v>8223</v>
      </c>
      <c r="B3" t="s" vm="3">
        <v>8413</v>
      </c>
    </row>
    <row r="4" spans="1:15" ht="15" thickBot="1" x14ac:dyDescent="0.35"/>
    <row r="5" spans="1:15" ht="43.8" thickBot="1" x14ac:dyDescent="0.35">
      <c r="A5" s="56" t="s">
        <v>8307</v>
      </c>
      <c r="B5" s="26" t="s">
        <v>8407</v>
      </c>
      <c r="C5" s="26" t="s">
        <v>8412</v>
      </c>
      <c r="D5" s="26" t="s">
        <v>8408</v>
      </c>
      <c r="E5" s="26" t="s">
        <v>8409</v>
      </c>
      <c r="F5" s="26" t="s">
        <v>8410</v>
      </c>
      <c r="G5" s="26" t="s">
        <v>8411</v>
      </c>
      <c r="K5" s="89" t="s">
        <v>8429</v>
      </c>
      <c r="M5" s="87" t="s">
        <v>8433</v>
      </c>
      <c r="N5" s="87" t="s">
        <v>8434</v>
      </c>
      <c r="O5" s="87" t="s">
        <v>8435</v>
      </c>
    </row>
    <row r="6" spans="1:15" x14ac:dyDescent="0.3">
      <c r="A6" s="6" t="s">
        <v>8220</v>
      </c>
      <c r="B6" s="57">
        <v>27.306590257879655</v>
      </c>
      <c r="C6" s="57">
        <v>2</v>
      </c>
      <c r="D6" s="57">
        <v>0</v>
      </c>
      <c r="E6" s="57">
        <v>1501</v>
      </c>
      <c r="F6" s="57">
        <v>11648.45458288048</v>
      </c>
      <c r="G6" s="57">
        <v>107.92800648061873</v>
      </c>
      <c r="J6" s="70" t="s">
        <v>8418</v>
      </c>
      <c r="K6" s="71">
        <f>'Kickstarter Data'!S4122</f>
        <v>4</v>
      </c>
      <c r="M6" s="90">
        <f>'Kickstarter Data'!V4122</f>
        <v>29</v>
      </c>
      <c r="N6" s="90">
        <f>'Kickstarter Data'!W4122</f>
        <v>1</v>
      </c>
      <c r="O6" s="90">
        <f>'Kickstarter Data'!X4122</f>
        <v>0</v>
      </c>
    </row>
    <row r="7" spans="1:15" x14ac:dyDescent="0.3">
      <c r="A7" s="6" t="s">
        <v>8221</v>
      </c>
      <c r="B7" s="57">
        <v>17.709803921568628</v>
      </c>
      <c r="C7" s="57">
        <v>4</v>
      </c>
      <c r="D7" s="57">
        <v>0</v>
      </c>
      <c r="E7" s="57">
        <v>1293</v>
      </c>
      <c r="F7" s="57">
        <v>3775.6894394644714</v>
      </c>
      <c r="G7" s="57">
        <v>61.446638959868842</v>
      </c>
      <c r="J7" s="72" t="s">
        <v>8419</v>
      </c>
      <c r="K7" s="73">
        <f>'Kickstarter Data'!S4123</f>
        <v>76</v>
      </c>
      <c r="M7" s="91">
        <f>'Kickstarter Data'!V4123</f>
        <v>141</v>
      </c>
      <c r="N7" s="91">
        <f>'Kickstarter Data'!W4123</f>
        <v>12</v>
      </c>
      <c r="O7" s="91">
        <f>'Kickstarter Data'!X4123</f>
        <v>10</v>
      </c>
    </row>
    <row r="8" spans="1:15" x14ac:dyDescent="0.3">
      <c r="A8" s="6" t="s">
        <v>8219</v>
      </c>
      <c r="B8" s="57">
        <v>194.42517162471395</v>
      </c>
      <c r="C8" s="57">
        <v>62</v>
      </c>
      <c r="D8" s="57">
        <v>1</v>
      </c>
      <c r="E8" s="57">
        <v>26457</v>
      </c>
      <c r="F8" s="57">
        <v>713167.37912800396</v>
      </c>
      <c r="G8" s="57">
        <v>844.49237955591047</v>
      </c>
      <c r="J8" s="72" t="s">
        <v>8421</v>
      </c>
      <c r="K8" s="73">
        <f>'Kickstarter Data'!S4124</f>
        <v>72</v>
      </c>
      <c r="M8" s="91">
        <f>'Kickstarter Data'!V4124</f>
        <v>112</v>
      </c>
      <c r="N8" s="91">
        <f>'Kickstarter Data'!W4124</f>
        <v>11</v>
      </c>
      <c r="O8" s="91">
        <f>'Kickstarter Data'!X4124</f>
        <v>10</v>
      </c>
    </row>
    <row r="9" spans="1:15" x14ac:dyDescent="0.3">
      <c r="A9" s="6" t="s">
        <v>8308</v>
      </c>
      <c r="B9" s="57">
        <v>113.5445374015748</v>
      </c>
      <c r="C9" s="57">
        <v>25</v>
      </c>
      <c r="D9" s="57">
        <v>0</v>
      </c>
      <c r="E9" s="57">
        <v>26457</v>
      </c>
      <c r="F9" s="57">
        <v>393385.5013385996</v>
      </c>
      <c r="G9" s="57">
        <v>627.20451316823255</v>
      </c>
      <c r="J9" s="72" t="s">
        <v>8420</v>
      </c>
      <c r="K9" s="73">
        <f>'Kickstarter Data'!S4125</f>
        <v>-110</v>
      </c>
      <c r="M9" s="91">
        <f>'Kickstarter Data'!V4125</f>
        <v>-182.5</v>
      </c>
      <c r="N9" s="91">
        <f>'Kickstarter Data'!W4125</f>
        <v>-17</v>
      </c>
      <c r="O9" s="91">
        <f>'Kickstarter Data'!X4125</f>
        <v>-15</v>
      </c>
    </row>
    <row r="10" spans="1:15" x14ac:dyDescent="0.3">
      <c r="J10" s="84" t="s">
        <v>8420</v>
      </c>
      <c r="K10" s="73">
        <f>'Kickstarter Data'!S4126</f>
        <v>184</v>
      </c>
      <c r="M10" s="91">
        <f>'Kickstarter Data'!V4126</f>
        <v>309</v>
      </c>
      <c r="N10" s="91">
        <f>'Kickstarter Data'!W4126</f>
        <v>28.5</v>
      </c>
      <c r="O10" s="91">
        <f>'Kickstarter Data'!X4126</f>
        <v>25</v>
      </c>
    </row>
    <row r="11" spans="1:15" x14ac:dyDescent="0.3">
      <c r="J11" s="84" t="s">
        <v>8426</v>
      </c>
      <c r="K11" s="80">
        <f>COUNTIF(BackersCount, "&gt; 184")</f>
        <v>455</v>
      </c>
      <c r="M11" s="92">
        <f>COUNTIF(BackerSuccess, "&gt; 309")</f>
        <v>244</v>
      </c>
      <c r="N11" s="92">
        <f>COUNTIF(BackerFailed, "&gt; 29")</f>
        <v>183</v>
      </c>
      <c r="O11" s="92">
        <f>COUNTIF(BackerCanceled, "&gt; 25")</f>
        <v>55</v>
      </c>
    </row>
    <row r="12" spans="1:15" ht="15" thickBot="1" x14ac:dyDescent="0.35">
      <c r="J12" s="84" t="s">
        <v>8427</v>
      </c>
      <c r="K12" s="86">
        <f>K11/COUNT(BackersCount)</f>
        <v>0.11059795819154108</v>
      </c>
      <c r="M12" s="93">
        <f>M11/COUNT(BackerSuccess)</f>
        <v>0.11167048054919909</v>
      </c>
      <c r="N12" s="93">
        <f>N11/COUNT(BackerFailed)</f>
        <v>0.11960784313725491</v>
      </c>
      <c r="O12" s="93">
        <f>O11/COUNT(BackerCanceled)</f>
        <v>0.15759312320916904</v>
      </c>
    </row>
    <row r="13" spans="1:15" ht="15" thickBot="1" x14ac:dyDescent="0.35">
      <c r="J13" s="74" t="s">
        <v>8428</v>
      </c>
      <c r="K13" s="85">
        <f>K11/2185</f>
        <v>0.20823798627002288</v>
      </c>
      <c r="M13" s="88"/>
      <c r="N13" s="88">
        <f>'Kickstarter Data'!W4129</f>
        <v>0</v>
      </c>
    </row>
    <row r="14" spans="1:15" x14ac:dyDescent="0.3">
      <c r="N14" s="88">
        <f>'Kickstarter Data'!W4130</f>
        <v>0</v>
      </c>
    </row>
    <row r="15" spans="1:15" ht="15" thickBot="1" x14ac:dyDescent="0.35"/>
    <row r="16" spans="1:15" ht="43.2" x14ac:dyDescent="0.3">
      <c r="A16" s="58" t="s">
        <v>8307</v>
      </c>
      <c r="B16" s="59" t="s">
        <v>8407</v>
      </c>
      <c r="C16" s="59" t="s">
        <v>8412</v>
      </c>
      <c r="D16" s="59" t="s">
        <v>8408</v>
      </c>
      <c r="E16" s="59" t="s">
        <v>8409</v>
      </c>
      <c r="F16" s="59" t="s">
        <v>8410</v>
      </c>
      <c r="G16" s="59" t="s">
        <v>8411</v>
      </c>
      <c r="J16" s="75" t="s">
        <v>8422</v>
      </c>
      <c r="K16" s="76"/>
      <c r="L16" s="77"/>
    </row>
    <row r="17" spans="1:12" x14ac:dyDescent="0.3">
      <c r="A17" s="6" t="s">
        <v>8220</v>
      </c>
      <c r="B17" s="57">
        <v>27.306590257879655</v>
      </c>
      <c r="C17" s="57">
        <v>2</v>
      </c>
      <c r="D17" s="57">
        <v>0</v>
      </c>
      <c r="E17" s="57">
        <v>1501</v>
      </c>
      <c r="F17" s="57">
        <v>11648.45458288048</v>
      </c>
      <c r="G17" s="57">
        <v>107.92800648061873</v>
      </c>
      <c r="J17" s="78" t="s">
        <v>8423</v>
      </c>
      <c r="K17" s="79">
        <f>G19/G17</f>
        <v>7.8245898084623748</v>
      </c>
      <c r="L17" s="80" t="s">
        <v>8425</v>
      </c>
    </row>
    <row r="18" spans="1:12" ht="15" thickBot="1" x14ac:dyDescent="0.35">
      <c r="A18" s="6" t="s">
        <v>8221</v>
      </c>
      <c r="B18" s="57">
        <v>17.709803921568628</v>
      </c>
      <c r="C18" s="57">
        <v>4</v>
      </c>
      <c r="D18" s="57">
        <v>0</v>
      </c>
      <c r="E18" s="57">
        <v>1293</v>
      </c>
      <c r="F18" s="57">
        <v>3775.6894394644714</v>
      </c>
      <c r="G18" s="57">
        <v>61.446638959868842</v>
      </c>
      <c r="J18" s="81" t="s">
        <v>8424</v>
      </c>
      <c r="K18" s="82">
        <f>G19/G18</f>
        <v>13.74350808849697</v>
      </c>
      <c r="L18" s="83" t="s">
        <v>8425</v>
      </c>
    </row>
    <row r="19" spans="1:12" x14ac:dyDescent="0.3">
      <c r="A19" s="6" t="s">
        <v>8219</v>
      </c>
      <c r="B19" s="57">
        <v>194.42517162471395</v>
      </c>
      <c r="C19" s="57">
        <v>62</v>
      </c>
      <c r="D19" s="57">
        <v>1</v>
      </c>
      <c r="E19" s="57">
        <v>26457</v>
      </c>
      <c r="F19" s="57">
        <v>713167.37912800396</v>
      </c>
      <c r="G19" s="57">
        <v>844.49237955591047</v>
      </c>
    </row>
    <row r="20" spans="1:12" x14ac:dyDescent="0.3">
      <c r="A20" s="60" t="s">
        <v>8308</v>
      </c>
      <c r="B20" s="61">
        <v>113.5445374015748</v>
      </c>
      <c r="C20" s="61">
        <v>25</v>
      </c>
      <c r="D20" s="61">
        <v>0</v>
      </c>
      <c r="E20" s="61">
        <v>26457</v>
      </c>
      <c r="F20" s="61">
        <v>393385.5013385996</v>
      </c>
      <c r="G20" s="61">
        <v>627.20451316823255</v>
      </c>
    </row>
    <row r="22" spans="1:12" x14ac:dyDescent="0.3">
      <c r="A22" s="6" t="s">
        <v>8220</v>
      </c>
      <c r="B22" s="9">
        <f t="shared" ref="B22:C24" si="0">(B17-B$20)/B$20</f>
        <v>-0.75950767088597149</v>
      </c>
      <c r="C22" s="9">
        <f t="shared" si="0"/>
        <v>-0.92</v>
      </c>
      <c r="D22" s="9"/>
      <c r="E22" s="9"/>
      <c r="F22" s="9">
        <f t="shared" ref="F22:G24" si="1">(F17-F$20)/F$20</f>
        <v>-0.97038921225301011</v>
      </c>
      <c r="G22" s="9">
        <f t="shared" si="1"/>
        <v>-0.8279221462622518</v>
      </c>
      <c r="H22" s="9"/>
    </row>
    <row r="23" spans="1:12" x14ac:dyDescent="0.3">
      <c r="A23" s="6" t="s">
        <v>8221</v>
      </c>
      <c r="B23" s="9">
        <f t="shared" si="0"/>
        <v>-0.84402768880959833</v>
      </c>
      <c r="C23" s="9">
        <f t="shared" si="0"/>
        <v>-0.84</v>
      </c>
      <c r="D23" s="9"/>
      <c r="E23" s="9"/>
      <c r="F23" s="9">
        <f t="shared" si="1"/>
        <v>-0.99040206254013763</v>
      </c>
      <c r="G23" s="9">
        <f t="shared" si="1"/>
        <v>-0.90203093621013641</v>
      </c>
      <c r="H23" s="9"/>
    </row>
    <row r="24" spans="1:12" x14ac:dyDescent="0.3">
      <c r="A24" s="6" t="s">
        <v>8219</v>
      </c>
      <c r="B24" s="9">
        <f t="shared" si="0"/>
        <v>0.71232519039720343</v>
      </c>
      <c r="C24" s="9">
        <f t="shared" si="0"/>
        <v>1.48</v>
      </c>
      <c r="D24" s="9"/>
      <c r="E24" s="9"/>
      <c r="F24" s="9">
        <f t="shared" si="1"/>
        <v>0.8128969590929529</v>
      </c>
      <c r="G24" s="9">
        <f t="shared" si="1"/>
        <v>0.34643862061846431</v>
      </c>
      <c r="H24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250F-6DC0-430F-92AE-455E309FC21B}">
  <dimension ref="A1:E18"/>
  <sheetViews>
    <sheetView workbookViewId="0">
      <selection activeCell="A5" sqref="A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5" t="s">
        <v>8312</v>
      </c>
      <c r="B1" t="s">
        <v>8306</v>
      </c>
    </row>
    <row r="2" spans="1:5" x14ac:dyDescent="0.3">
      <c r="A2" s="5" t="s">
        <v>8380</v>
      </c>
      <c r="B2" t="s">
        <v>8306</v>
      </c>
    </row>
    <row r="4" spans="1:5" x14ac:dyDescent="0.3">
      <c r="A4" s="5" t="s">
        <v>8365</v>
      </c>
      <c r="B4" s="5" t="s">
        <v>8364</v>
      </c>
    </row>
    <row r="5" spans="1:5" x14ac:dyDescent="0.3">
      <c r="A5" s="5" t="s">
        <v>8307</v>
      </c>
      <c r="B5" t="s">
        <v>8220</v>
      </c>
      <c r="C5" t="s">
        <v>8221</v>
      </c>
      <c r="D5" t="s">
        <v>8219</v>
      </c>
      <c r="E5" t="s">
        <v>8308</v>
      </c>
    </row>
    <row r="6" spans="1:5" x14ac:dyDescent="0.3">
      <c r="A6" s="19" t="s">
        <v>8370</v>
      </c>
      <c r="B6" s="16">
        <v>34</v>
      </c>
      <c r="C6" s="16">
        <v>149</v>
      </c>
      <c r="D6" s="16">
        <v>182</v>
      </c>
      <c r="E6" s="16">
        <v>365</v>
      </c>
    </row>
    <row r="7" spans="1:5" x14ac:dyDescent="0.3">
      <c r="A7" s="19" t="s">
        <v>8378</v>
      </c>
      <c r="B7" s="16">
        <v>27</v>
      </c>
      <c r="C7" s="16">
        <v>106</v>
      </c>
      <c r="D7" s="16">
        <v>202</v>
      </c>
      <c r="E7" s="16">
        <v>335</v>
      </c>
    </row>
    <row r="8" spans="1:5" x14ac:dyDescent="0.3">
      <c r="A8" s="19" t="s">
        <v>8374</v>
      </c>
      <c r="B8" s="16">
        <v>28</v>
      </c>
      <c r="C8" s="16">
        <v>108</v>
      </c>
      <c r="D8" s="16">
        <v>180</v>
      </c>
      <c r="E8" s="16">
        <v>316</v>
      </c>
    </row>
    <row r="9" spans="1:5" x14ac:dyDescent="0.3">
      <c r="A9" s="19" t="s">
        <v>8375</v>
      </c>
      <c r="B9" s="16">
        <v>27</v>
      </c>
      <c r="C9" s="16">
        <v>102</v>
      </c>
      <c r="D9" s="16">
        <v>192</v>
      </c>
      <c r="E9" s="16">
        <v>321</v>
      </c>
    </row>
    <row r="10" spans="1:5" x14ac:dyDescent="0.3">
      <c r="A10" s="19" t="s">
        <v>8371</v>
      </c>
      <c r="B10" s="16">
        <v>26</v>
      </c>
      <c r="C10" s="16">
        <v>126</v>
      </c>
      <c r="D10" s="16">
        <v>234</v>
      </c>
      <c r="E10" s="16">
        <v>386</v>
      </c>
    </row>
    <row r="11" spans="1:5" x14ac:dyDescent="0.3">
      <c r="A11" s="19" t="s">
        <v>8379</v>
      </c>
      <c r="B11" s="16">
        <v>27</v>
      </c>
      <c r="C11" s="16">
        <v>147</v>
      </c>
      <c r="D11" s="16">
        <v>211</v>
      </c>
      <c r="E11" s="16">
        <v>385</v>
      </c>
    </row>
    <row r="12" spans="1:5" x14ac:dyDescent="0.3">
      <c r="A12" s="19" t="s">
        <v>8372</v>
      </c>
      <c r="B12" s="16">
        <v>43</v>
      </c>
      <c r="C12" s="16">
        <v>150</v>
      </c>
      <c r="D12" s="16">
        <v>194</v>
      </c>
      <c r="E12" s="16">
        <v>387</v>
      </c>
    </row>
    <row r="13" spans="1:5" x14ac:dyDescent="0.3">
      <c r="A13" s="19" t="s">
        <v>8369</v>
      </c>
      <c r="B13" s="16">
        <v>33</v>
      </c>
      <c r="C13" s="16">
        <v>134</v>
      </c>
      <c r="D13" s="16">
        <v>166</v>
      </c>
      <c r="E13" s="16">
        <v>333</v>
      </c>
    </row>
    <row r="14" spans="1:5" x14ac:dyDescent="0.3">
      <c r="A14" s="19" t="s">
        <v>8368</v>
      </c>
      <c r="B14" s="16">
        <v>24</v>
      </c>
      <c r="C14" s="16">
        <v>127</v>
      </c>
      <c r="D14" s="16">
        <v>147</v>
      </c>
      <c r="E14" s="16">
        <v>298</v>
      </c>
    </row>
    <row r="15" spans="1:5" x14ac:dyDescent="0.3">
      <c r="A15" s="19" t="s">
        <v>8376</v>
      </c>
      <c r="B15" s="16">
        <v>20</v>
      </c>
      <c r="C15" s="16">
        <v>149</v>
      </c>
      <c r="D15" s="16">
        <v>183</v>
      </c>
      <c r="E15" s="16">
        <v>352</v>
      </c>
    </row>
    <row r="16" spans="1:5" x14ac:dyDescent="0.3">
      <c r="A16" s="19" t="s">
        <v>8377</v>
      </c>
      <c r="B16" s="16">
        <v>37</v>
      </c>
      <c r="C16" s="16">
        <v>114</v>
      </c>
      <c r="D16" s="16">
        <v>183</v>
      </c>
      <c r="E16" s="16">
        <v>334</v>
      </c>
    </row>
    <row r="17" spans="1:5" x14ac:dyDescent="0.3">
      <c r="A17" s="19" t="s">
        <v>8373</v>
      </c>
      <c r="B17" s="16">
        <v>23</v>
      </c>
      <c r="C17" s="16">
        <v>118</v>
      </c>
      <c r="D17" s="16">
        <v>111</v>
      </c>
      <c r="E17" s="16">
        <v>252</v>
      </c>
    </row>
    <row r="18" spans="1:5" x14ac:dyDescent="0.3">
      <c r="A18" s="19" t="s">
        <v>8308</v>
      </c>
      <c r="B18" s="16">
        <v>349</v>
      </c>
      <c r="C18" s="16">
        <v>1530</v>
      </c>
      <c r="D18" s="16">
        <v>2185</v>
      </c>
      <c r="E18" s="16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C924-7F22-49CC-848A-01EB052BAF96}">
  <dimension ref="A1:F47"/>
  <sheetViews>
    <sheetView workbookViewId="0">
      <selection activeCell="A5" sqref="A5"/>
    </sheetView>
  </sheetViews>
  <sheetFormatPr defaultRowHeight="14.4" x14ac:dyDescent="0.3"/>
  <cols>
    <col min="1" max="1" width="15.5546875" bestFit="1" customWidth="1"/>
    <col min="2" max="2" width="16.88671875" bestFit="1" customWidth="1"/>
    <col min="3" max="3" width="7" bestFit="1" customWidth="1"/>
    <col min="4" max="4" width="5.21875" bestFit="1" customWidth="1"/>
    <col min="5" max="5" width="10.77734375" bestFit="1" customWidth="1"/>
    <col min="6" max="6" width="12.109375" bestFit="1" customWidth="1"/>
  </cols>
  <sheetData>
    <row r="1" spans="1:6" x14ac:dyDescent="0.3">
      <c r="A1" s="5" t="s">
        <v>8223</v>
      </c>
      <c r="B1" t="s">
        <v>8306</v>
      </c>
    </row>
    <row r="2" spans="1:6" x14ac:dyDescent="0.3">
      <c r="A2" s="5" t="s">
        <v>8312</v>
      </c>
      <c r="B2" t="s">
        <v>8306</v>
      </c>
    </row>
    <row r="4" spans="1:6" x14ac:dyDescent="0.3">
      <c r="A4" s="5" t="s">
        <v>8365</v>
      </c>
      <c r="B4" s="18" t="s">
        <v>8364</v>
      </c>
      <c r="C4" s="12"/>
      <c r="D4" s="12"/>
      <c r="E4" s="12"/>
      <c r="F4" s="12"/>
    </row>
    <row r="5" spans="1:6" x14ac:dyDescent="0.3">
      <c r="A5" s="5" t="s">
        <v>8307</v>
      </c>
      <c r="B5" s="12" t="s">
        <v>8220</v>
      </c>
      <c r="C5" s="12" t="s">
        <v>8221</v>
      </c>
      <c r="D5" s="12" t="s">
        <v>8222</v>
      </c>
      <c r="E5" s="12" t="s">
        <v>8219</v>
      </c>
      <c r="F5" s="12" t="s">
        <v>8308</v>
      </c>
    </row>
    <row r="6" spans="1:6" x14ac:dyDescent="0.3">
      <c r="A6" s="6" t="s">
        <v>8320</v>
      </c>
      <c r="B6" s="12"/>
      <c r="C6" s="12">
        <v>100</v>
      </c>
      <c r="D6" s="12"/>
      <c r="E6" s="12"/>
      <c r="F6" s="12">
        <v>100</v>
      </c>
    </row>
    <row r="7" spans="1:6" x14ac:dyDescent="0.3">
      <c r="A7" s="6" t="s">
        <v>8348</v>
      </c>
      <c r="B7" s="12">
        <v>20</v>
      </c>
      <c r="C7" s="12"/>
      <c r="D7" s="12"/>
      <c r="E7" s="12"/>
      <c r="F7" s="12">
        <v>20</v>
      </c>
    </row>
    <row r="8" spans="1:6" x14ac:dyDescent="0.3">
      <c r="A8" s="6" t="s">
        <v>8336</v>
      </c>
      <c r="B8" s="12">
        <v>24</v>
      </c>
      <c r="C8" s="12"/>
      <c r="D8" s="12"/>
      <c r="E8" s="12"/>
      <c r="F8" s="12">
        <v>24</v>
      </c>
    </row>
    <row r="9" spans="1:6" x14ac:dyDescent="0.3">
      <c r="A9" s="6" t="s">
        <v>8362</v>
      </c>
      <c r="B9" s="12"/>
      <c r="C9" s="12">
        <v>40</v>
      </c>
      <c r="D9" s="12"/>
      <c r="E9" s="12"/>
      <c r="F9" s="12">
        <v>40</v>
      </c>
    </row>
    <row r="10" spans="1:6" x14ac:dyDescent="0.3">
      <c r="A10" s="6" t="s">
        <v>8358</v>
      </c>
      <c r="B10" s="12"/>
      <c r="C10" s="12"/>
      <c r="D10" s="12"/>
      <c r="E10" s="12">
        <v>40</v>
      </c>
      <c r="F10" s="12">
        <v>40</v>
      </c>
    </row>
    <row r="11" spans="1:6" x14ac:dyDescent="0.3">
      <c r="A11" s="6" t="s">
        <v>8319</v>
      </c>
      <c r="B11" s="12"/>
      <c r="C11" s="12"/>
      <c r="D11" s="12"/>
      <c r="E11" s="12">
        <v>180</v>
      </c>
      <c r="F11" s="12">
        <v>180</v>
      </c>
    </row>
    <row r="12" spans="1:6" x14ac:dyDescent="0.3">
      <c r="A12" s="6" t="s">
        <v>8318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6" t="s">
        <v>8334</v>
      </c>
      <c r="B13" s="12"/>
      <c r="C13" s="12"/>
      <c r="D13" s="12"/>
      <c r="E13" s="12">
        <v>40</v>
      </c>
      <c r="F13" s="12">
        <v>40</v>
      </c>
    </row>
    <row r="14" spans="1:6" x14ac:dyDescent="0.3">
      <c r="A14" s="6" t="s">
        <v>8351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3">
      <c r="A15" s="6" t="s">
        <v>8328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6" t="s">
        <v>8341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3">
      <c r="A17" s="6" t="s">
        <v>8352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6" t="s">
        <v>8353</v>
      </c>
      <c r="B18" s="12"/>
      <c r="C18" s="12"/>
      <c r="D18" s="12"/>
      <c r="E18" s="12">
        <v>140</v>
      </c>
      <c r="F18" s="12">
        <v>140</v>
      </c>
    </row>
    <row r="19" spans="1:6" x14ac:dyDescent="0.3">
      <c r="A19" s="6" t="s">
        <v>8333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3">
      <c r="A20" s="6" t="s">
        <v>8332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6" t="s">
        <v>8360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3">
      <c r="A22" s="6" t="s">
        <v>8331</v>
      </c>
      <c r="B22" s="12"/>
      <c r="C22" s="12"/>
      <c r="D22" s="12"/>
      <c r="E22" s="12">
        <v>20</v>
      </c>
      <c r="F22" s="12">
        <v>20</v>
      </c>
    </row>
    <row r="23" spans="1:6" x14ac:dyDescent="0.3">
      <c r="A23" s="6" t="s">
        <v>8339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6" t="s">
        <v>8363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3">
      <c r="A25" s="6" t="s">
        <v>8347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6" t="s">
        <v>8327</v>
      </c>
      <c r="B26" s="12"/>
      <c r="C26" s="12"/>
      <c r="D26" s="12"/>
      <c r="E26" s="12">
        <v>60</v>
      </c>
      <c r="F26" s="12">
        <v>60</v>
      </c>
    </row>
    <row r="27" spans="1:6" x14ac:dyDescent="0.3">
      <c r="A27" s="6" t="s">
        <v>8354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6" t="s">
        <v>8343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3">
      <c r="A29" s="6" t="s">
        <v>8349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6" t="s">
        <v>8322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3">
      <c r="A31" s="6" t="s">
        <v>8350</v>
      </c>
      <c r="B31" s="12"/>
      <c r="C31" s="12"/>
      <c r="D31" s="12"/>
      <c r="E31" s="12">
        <v>40</v>
      </c>
      <c r="F31" s="12">
        <v>40</v>
      </c>
    </row>
    <row r="32" spans="1:6" x14ac:dyDescent="0.3">
      <c r="A32" s="6" t="s">
        <v>8346</v>
      </c>
      <c r="B32" s="12"/>
      <c r="C32" s="12"/>
      <c r="D32" s="12"/>
      <c r="E32" s="12">
        <v>20</v>
      </c>
      <c r="F32" s="12">
        <v>20</v>
      </c>
    </row>
    <row r="33" spans="1:6" x14ac:dyDescent="0.3">
      <c r="A33" s="6" t="s">
        <v>8357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6" t="s">
        <v>8330</v>
      </c>
      <c r="B34" s="12"/>
      <c r="C34" s="12"/>
      <c r="D34" s="12"/>
      <c r="E34" s="12">
        <v>260</v>
      </c>
      <c r="F34" s="12">
        <v>260</v>
      </c>
    </row>
    <row r="35" spans="1:6" x14ac:dyDescent="0.3">
      <c r="A35" s="6" t="s">
        <v>8317</v>
      </c>
      <c r="B35" s="12">
        <v>40</v>
      </c>
      <c r="C35" s="12"/>
      <c r="D35" s="12"/>
      <c r="E35" s="12"/>
      <c r="F35" s="12">
        <v>40</v>
      </c>
    </row>
    <row r="36" spans="1:6" x14ac:dyDescent="0.3">
      <c r="A36" s="6" t="s">
        <v>8316</v>
      </c>
      <c r="B36" s="12"/>
      <c r="C36" s="12"/>
      <c r="D36" s="12"/>
      <c r="E36" s="12">
        <v>60</v>
      </c>
      <c r="F36" s="12">
        <v>60</v>
      </c>
    </row>
    <row r="37" spans="1:6" x14ac:dyDescent="0.3">
      <c r="A37" s="6" t="s">
        <v>8356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3">
      <c r="A38" s="6" t="s">
        <v>8359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3">
      <c r="A39" s="6" t="s">
        <v>8361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3">
      <c r="A40" s="6" t="s">
        <v>8355</v>
      </c>
      <c r="B40" s="12"/>
      <c r="C40" s="12"/>
      <c r="D40" s="12"/>
      <c r="E40" s="12">
        <v>80</v>
      </c>
      <c r="F40" s="12">
        <v>80</v>
      </c>
    </row>
    <row r="41" spans="1:6" x14ac:dyDescent="0.3">
      <c r="A41" s="6" t="s">
        <v>8315</v>
      </c>
      <c r="B41" s="12"/>
      <c r="C41" s="12"/>
      <c r="D41" s="12"/>
      <c r="E41" s="12">
        <v>60</v>
      </c>
      <c r="F41" s="12">
        <v>60</v>
      </c>
    </row>
    <row r="42" spans="1:6" x14ac:dyDescent="0.3">
      <c r="A42" s="6" t="s">
        <v>8345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3">
      <c r="A43" s="6" t="s">
        <v>8338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6" t="s">
        <v>8325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3">
      <c r="A45" s="6" t="s">
        <v>8324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3">
      <c r="A46" s="6" t="s">
        <v>8344</v>
      </c>
      <c r="B46" s="12">
        <v>20</v>
      </c>
      <c r="C46" s="12"/>
      <c r="D46" s="12"/>
      <c r="E46" s="12"/>
      <c r="F46" s="12">
        <v>20</v>
      </c>
    </row>
    <row r="47" spans="1:6" x14ac:dyDescent="0.3">
      <c r="A47" s="6" t="s">
        <v>8308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FCCA-D162-44C4-881F-C443D93B63E1}">
  <dimension ref="A1:G38"/>
  <sheetViews>
    <sheetView workbookViewId="0">
      <selection activeCell="E14" sqref="E1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6.88671875" bestFit="1" customWidth="1"/>
    <col min="4" max="4" width="4.33203125" bestFit="1" customWidth="1"/>
    <col min="5" max="5" width="9.44140625" bestFit="1" customWidth="1"/>
    <col min="6" max="6" width="10.77734375" customWidth="1"/>
  </cols>
  <sheetData>
    <row r="1" spans="1:6" x14ac:dyDescent="0.3">
      <c r="A1" s="55" t="s">
        <v>8223</v>
      </c>
      <c r="B1" t="s">
        <v>8306</v>
      </c>
    </row>
    <row r="3" spans="1:6" x14ac:dyDescent="0.3">
      <c r="A3" s="5" t="s">
        <v>8365</v>
      </c>
      <c r="B3" s="5" t="s">
        <v>8364</v>
      </c>
    </row>
    <row r="4" spans="1:6" x14ac:dyDescent="0.3">
      <c r="A4" s="5" t="s">
        <v>8307</v>
      </c>
      <c r="B4" s="17" t="s">
        <v>8220</v>
      </c>
      <c r="C4" s="17" t="s">
        <v>8221</v>
      </c>
      <c r="D4" s="17" t="s">
        <v>8222</v>
      </c>
      <c r="E4" s="17" t="s">
        <v>8219</v>
      </c>
      <c r="F4" s="17" t="s">
        <v>8308</v>
      </c>
    </row>
    <row r="5" spans="1:6" x14ac:dyDescent="0.3">
      <c r="A5" s="6" t="s">
        <v>8314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3">
      <c r="A6" s="6" t="s">
        <v>8340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3">
      <c r="A7" s="6" t="s">
        <v>8337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3">
      <c r="A8" s="6" t="s">
        <v>8335</v>
      </c>
      <c r="B8" s="12">
        <v>24</v>
      </c>
      <c r="C8" s="12"/>
      <c r="D8" s="12"/>
      <c r="E8" s="12"/>
      <c r="F8" s="12">
        <v>24</v>
      </c>
    </row>
    <row r="9" spans="1:6" x14ac:dyDescent="0.3">
      <c r="A9" s="6" t="s">
        <v>8329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3">
      <c r="A10" s="6" t="s">
        <v>8342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3">
      <c r="A11" s="6" t="s">
        <v>8326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3">
      <c r="A12" s="6" t="s">
        <v>8323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3">
      <c r="A13" s="6" t="s">
        <v>8321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3">
      <c r="A14" s="6" t="s">
        <v>8308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  <row r="16" spans="1:6" x14ac:dyDescent="0.3">
      <c r="B16" s="17" t="s">
        <v>8220</v>
      </c>
      <c r="C16" s="17" t="s">
        <v>8221</v>
      </c>
      <c r="D16" s="17" t="s">
        <v>8222</v>
      </c>
      <c r="E16" s="17" t="s">
        <v>8219</v>
      </c>
      <c r="F16" s="17" t="s">
        <v>8382</v>
      </c>
    </row>
    <row r="17" spans="1:7" x14ac:dyDescent="0.3">
      <c r="A17" s="20" t="s">
        <v>8314</v>
      </c>
      <c r="B17" s="9">
        <f t="shared" ref="B17:F26" si="0">B29/$F29</f>
        <v>7.6923076923076927E-2</v>
      </c>
      <c r="C17" s="9">
        <f t="shared" si="0"/>
        <v>0.34615384615384615</v>
      </c>
      <c r="D17" s="9">
        <f t="shared" si="0"/>
        <v>0</v>
      </c>
      <c r="E17" s="9">
        <f t="shared" si="0"/>
        <v>0.57692307692307687</v>
      </c>
      <c r="F17" s="9">
        <f t="shared" si="0"/>
        <v>1</v>
      </c>
    </row>
    <row r="18" spans="1:7" x14ac:dyDescent="0.3">
      <c r="A18" s="20" t="s">
        <v>8340</v>
      </c>
      <c r="B18" s="9">
        <f t="shared" si="0"/>
        <v>0.1</v>
      </c>
      <c r="C18" s="9">
        <f t="shared" si="0"/>
        <v>0.7</v>
      </c>
      <c r="D18" s="9">
        <f t="shared" si="0"/>
        <v>0.03</v>
      </c>
      <c r="E18" s="9">
        <f t="shared" si="0"/>
        <v>0.17</v>
      </c>
      <c r="F18" s="9">
        <f t="shared" si="0"/>
        <v>1</v>
      </c>
    </row>
    <row r="19" spans="1:7" x14ac:dyDescent="0.3">
      <c r="A19" s="20" t="s">
        <v>8337</v>
      </c>
      <c r="B19" s="9">
        <f t="shared" si="0"/>
        <v>0</v>
      </c>
      <c r="C19" s="9">
        <f t="shared" si="0"/>
        <v>0.63636363636363635</v>
      </c>
      <c r="D19" s="9">
        <f t="shared" si="0"/>
        <v>0</v>
      </c>
      <c r="E19" s="9">
        <f t="shared" si="0"/>
        <v>0.36363636363636365</v>
      </c>
      <c r="F19" s="9">
        <f t="shared" si="0"/>
        <v>1</v>
      </c>
    </row>
    <row r="20" spans="1:7" x14ac:dyDescent="0.3">
      <c r="A20" s="20" t="s">
        <v>8335</v>
      </c>
      <c r="B20" s="9">
        <f t="shared" si="0"/>
        <v>1</v>
      </c>
      <c r="C20" s="9">
        <f t="shared" si="0"/>
        <v>0</v>
      </c>
      <c r="D20" s="9">
        <f t="shared" si="0"/>
        <v>0</v>
      </c>
      <c r="E20" s="9">
        <f t="shared" si="0"/>
        <v>0</v>
      </c>
      <c r="F20" s="9">
        <f t="shared" si="0"/>
        <v>1</v>
      </c>
    </row>
    <row r="21" spans="1:7" x14ac:dyDescent="0.3">
      <c r="A21" s="20" t="s">
        <v>8329</v>
      </c>
      <c r="B21" s="9">
        <f t="shared" si="0"/>
        <v>2.8571428571428571E-2</v>
      </c>
      <c r="C21" s="9">
        <f t="shared" si="0"/>
        <v>0.17142857142857143</v>
      </c>
      <c r="D21" s="9">
        <f t="shared" si="0"/>
        <v>2.8571428571428571E-2</v>
      </c>
      <c r="E21" s="9">
        <f t="shared" si="0"/>
        <v>0.77142857142857146</v>
      </c>
      <c r="F21" s="9">
        <f t="shared" si="0"/>
        <v>1</v>
      </c>
    </row>
    <row r="22" spans="1:7" x14ac:dyDescent="0.3">
      <c r="A22" s="20" t="s">
        <v>8342</v>
      </c>
      <c r="B22" s="9">
        <f t="shared" si="0"/>
        <v>0</v>
      </c>
      <c r="C22" s="9">
        <f t="shared" si="0"/>
        <v>0.53181818181818186</v>
      </c>
      <c r="D22" s="9">
        <f t="shared" si="0"/>
        <v>0</v>
      </c>
      <c r="E22" s="9">
        <f t="shared" si="0"/>
        <v>0.4681818181818182</v>
      </c>
      <c r="F22" s="9">
        <f t="shared" si="0"/>
        <v>1</v>
      </c>
    </row>
    <row r="23" spans="1:7" x14ac:dyDescent="0.3">
      <c r="A23" s="20" t="s">
        <v>8326</v>
      </c>
      <c r="B23" s="9">
        <f t="shared" si="0"/>
        <v>0.12658227848101267</v>
      </c>
      <c r="C23" s="9">
        <f t="shared" si="0"/>
        <v>0.53586497890295359</v>
      </c>
      <c r="D23" s="9">
        <f t="shared" si="0"/>
        <v>0</v>
      </c>
      <c r="E23" s="9">
        <f t="shared" si="0"/>
        <v>0.33755274261603374</v>
      </c>
      <c r="F23" s="9">
        <f t="shared" si="0"/>
        <v>1</v>
      </c>
    </row>
    <row r="24" spans="1:7" x14ac:dyDescent="0.3">
      <c r="A24" s="20" t="s">
        <v>8323</v>
      </c>
      <c r="B24" s="9">
        <f t="shared" si="0"/>
        <v>0.29666666666666669</v>
      </c>
      <c r="C24" s="9">
        <f t="shared" si="0"/>
        <v>0.35499999999999998</v>
      </c>
      <c r="D24" s="9">
        <f t="shared" si="0"/>
        <v>0</v>
      </c>
      <c r="E24" s="9">
        <f t="shared" si="0"/>
        <v>0.34833333333333333</v>
      </c>
      <c r="F24" s="9">
        <f t="shared" si="0"/>
        <v>1</v>
      </c>
    </row>
    <row r="25" spans="1:7" x14ac:dyDescent="0.3">
      <c r="A25" s="20" t="s">
        <v>8321</v>
      </c>
      <c r="B25" s="9">
        <f t="shared" si="0"/>
        <v>2.6561378320172292E-2</v>
      </c>
      <c r="C25" s="9">
        <f t="shared" si="0"/>
        <v>0.35391241923905242</v>
      </c>
      <c r="D25" s="9">
        <f t="shared" si="0"/>
        <v>1.7229002153625269E-2</v>
      </c>
      <c r="E25" s="9">
        <f t="shared" si="0"/>
        <v>0.60229720028715006</v>
      </c>
      <c r="F25" s="9">
        <f t="shared" si="0"/>
        <v>1</v>
      </c>
    </row>
    <row r="26" spans="1:7" x14ac:dyDescent="0.3">
      <c r="A26" s="20" t="s">
        <v>8308</v>
      </c>
      <c r="B26" s="9">
        <f t="shared" si="0"/>
        <v>8.4832280019445788E-2</v>
      </c>
      <c r="C26" s="9">
        <f t="shared" si="0"/>
        <v>0.37190082644628097</v>
      </c>
      <c r="D26" s="9">
        <f t="shared" si="0"/>
        <v>1.2153621779290228E-2</v>
      </c>
      <c r="E26" s="9">
        <f t="shared" si="0"/>
        <v>0.53111327175498302</v>
      </c>
      <c r="F26" s="9">
        <f t="shared" si="0"/>
        <v>1</v>
      </c>
    </row>
    <row r="29" spans="1:7" x14ac:dyDescent="0.3">
      <c r="A29" s="20" t="s">
        <v>8314</v>
      </c>
      <c r="B29" s="20">
        <v>40</v>
      </c>
      <c r="C29" s="20">
        <v>180</v>
      </c>
      <c r="D29" s="20"/>
      <c r="E29" s="20">
        <v>300</v>
      </c>
      <c r="F29" s="20">
        <v>520</v>
      </c>
      <c r="G29" s="9">
        <f>F29/$F$38</f>
        <v>0.12639766650461837</v>
      </c>
    </row>
    <row r="30" spans="1:7" x14ac:dyDescent="0.3">
      <c r="A30" s="20" t="s">
        <v>8340</v>
      </c>
      <c r="B30" s="20">
        <v>20</v>
      </c>
      <c r="C30" s="20">
        <v>140</v>
      </c>
      <c r="D30" s="20">
        <v>6</v>
      </c>
      <c r="E30" s="20">
        <v>34</v>
      </c>
      <c r="F30" s="20">
        <v>200</v>
      </c>
      <c r="G30" s="9">
        <f t="shared" ref="G30:G38" si="1">F30/$F$38</f>
        <v>4.8614487117160911E-2</v>
      </c>
    </row>
    <row r="31" spans="1:7" x14ac:dyDescent="0.3">
      <c r="A31" s="20" t="s">
        <v>8337</v>
      </c>
      <c r="B31" s="20"/>
      <c r="C31" s="20">
        <v>140</v>
      </c>
      <c r="D31" s="20"/>
      <c r="E31" s="20">
        <v>80</v>
      </c>
      <c r="F31" s="20">
        <v>220</v>
      </c>
      <c r="G31" s="9">
        <f t="shared" si="1"/>
        <v>5.3475935828877004E-2</v>
      </c>
    </row>
    <row r="32" spans="1:7" x14ac:dyDescent="0.3">
      <c r="A32" s="20" t="s">
        <v>8335</v>
      </c>
      <c r="B32" s="20">
        <v>24</v>
      </c>
      <c r="C32" s="20"/>
      <c r="D32" s="20"/>
      <c r="E32" s="20"/>
      <c r="F32" s="20">
        <v>24</v>
      </c>
      <c r="G32" s="9">
        <f t="shared" si="1"/>
        <v>5.8337384540593099E-3</v>
      </c>
    </row>
    <row r="33" spans="1:7" x14ac:dyDescent="0.3">
      <c r="A33" s="20" t="s">
        <v>8329</v>
      </c>
      <c r="B33" s="20">
        <v>20</v>
      </c>
      <c r="C33" s="20">
        <v>120</v>
      </c>
      <c r="D33" s="20">
        <v>20</v>
      </c>
      <c r="E33" s="20">
        <v>540</v>
      </c>
      <c r="F33" s="20">
        <v>700</v>
      </c>
      <c r="G33" s="9">
        <f t="shared" si="1"/>
        <v>0.17015070491006321</v>
      </c>
    </row>
    <row r="34" spans="1:7" x14ac:dyDescent="0.3">
      <c r="A34" s="20" t="s">
        <v>8342</v>
      </c>
      <c r="B34" s="20"/>
      <c r="C34" s="20">
        <v>117</v>
      </c>
      <c r="D34" s="20"/>
      <c r="E34" s="20">
        <v>103</v>
      </c>
      <c r="F34" s="20">
        <v>220</v>
      </c>
      <c r="G34" s="9">
        <f t="shared" si="1"/>
        <v>5.3475935828877004E-2</v>
      </c>
    </row>
    <row r="35" spans="1:7" x14ac:dyDescent="0.3">
      <c r="A35" s="20" t="s">
        <v>8326</v>
      </c>
      <c r="B35" s="20">
        <v>30</v>
      </c>
      <c r="C35" s="20">
        <v>127</v>
      </c>
      <c r="D35" s="20"/>
      <c r="E35" s="20">
        <v>80</v>
      </c>
      <c r="F35" s="20">
        <v>237</v>
      </c>
      <c r="G35" s="9">
        <f t="shared" si="1"/>
        <v>5.7608167233835682E-2</v>
      </c>
    </row>
    <row r="36" spans="1:7" x14ac:dyDescent="0.3">
      <c r="A36" s="20" t="s">
        <v>8323</v>
      </c>
      <c r="B36" s="20">
        <v>178</v>
      </c>
      <c r="C36" s="20">
        <v>213</v>
      </c>
      <c r="D36" s="20"/>
      <c r="E36" s="20">
        <v>209</v>
      </c>
      <c r="F36" s="20">
        <v>600</v>
      </c>
      <c r="G36" s="9">
        <f t="shared" si="1"/>
        <v>0.14584346135148274</v>
      </c>
    </row>
    <row r="37" spans="1:7" x14ac:dyDescent="0.3">
      <c r="A37" s="20" t="s">
        <v>8321</v>
      </c>
      <c r="B37" s="20">
        <v>37</v>
      </c>
      <c r="C37" s="20">
        <v>493</v>
      </c>
      <c r="D37" s="20">
        <v>24</v>
      </c>
      <c r="E37" s="20">
        <v>839</v>
      </c>
      <c r="F37" s="20">
        <v>1393</v>
      </c>
      <c r="G37" s="9">
        <f t="shared" si="1"/>
        <v>0.33859990277102575</v>
      </c>
    </row>
    <row r="38" spans="1:7" x14ac:dyDescent="0.3">
      <c r="A38" s="20" t="s">
        <v>8308</v>
      </c>
      <c r="B38" s="20">
        <v>349</v>
      </c>
      <c r="C38" s="20">
        <v>1530</v>
      </c>
      <c r="D38" s="20">
        <v>50</v>
      </c>
      <c r="E38" s="20">
        <v>2185</v>
      </c>
      <c r="F38" s="20">
        <v>4114</v>
      </c>
      <c r="G38" s="9">
        <f t="shared" si="1"/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Kickstarter Data</vt:lpstr>
      <vt:lpstr>Outcomes by Goals</vt:lpstr>
      <vt:lpstr>Outcome by Backers Count</vt:lpstr>
      <vt:lpstr>Outcome by StrtMo (Yr+Cat Filt)</vt:lpstr>
      <vt:lpstr>Stat by SubCat (Cntry+Cat Filt)</vt:lpstr>
      <vt:lpstr>Status by Category (Cntry Filt)</vt:lpstr>
      <vt:lpstr>BackerCanceled</vt:lpstr>
      <vt:lpstr>BackerFailed</vt:lpstr>
      <vt:lpstr>BackersCount</vt:lpstr>
      <vt:lpstr>BackerSuccess</vt:lpstr>
      <vt:lpstr>Goal</vt:lpstr>
      <vt:lpstr>id</vt:lpstr>
      <vt:lpstr>Kickstarter_Data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Brooke Cooper</cp:lastModifiedBy>
  <dcterms:created xsi:type="dcterms:W3CDTF">2017-04-20T15:17:24Z</dcterms:created>
  <dcterms:modified xsi:type="dcterms:W3CDTF">2020-10-04T16:06:24Z</dcterms:modified>
</cp:coreProperties>
</file>