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y\Documents\Jetbot Mini\Documentation\"/>
    </mc:Choice>
  </mc:AlternateContent>
  <xr:revisionPtr revIDLastSave="0" documentId="13_ncr:1_{82218707-720E-4E9E-A58C-04CEF807C60E}" xr6:coauthVersionLast="46" xr6:coauthVersionMax="46" xr10:uidLastSave="{00000000-0000-0000-0000-000000000000}"/>
  <bookViews>
    <workbookView xWindow="3432" yWindow="3000" windowWidth="17280" windowHeight="8964" xr2:uid="{429A15AD-FA85-48E1-9C9C-6393A9AF6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F7" i="1" s="1"/>
  <c r="C8" i="1"/>
  <c r="B8" i="1"/>
  <c r="B7" i="1"/>
  <c r="B6" i="1"/>
  <c r="D6" i="1" s="1"/>
  <c r="E6" i="1" s="1"/>
  <c r="H4" i="1"/>
  <c r="G4" i="1"/>
  <c r="H3" i="1"/>
  <c r="G3" i="1"/>
  <c r="H2" i="1"/>
  <c r="G2" i="1"/>
  <c r="C4" i="1"/>
  <c r="B4" i="1"/>
  <c r="F4" i="1" s="1"/>
  <c r="F3" i="1"/>
  <c r="F2" i="1"/>
  <c r="E3" i="1"/>
  <c r="E2" i="1"/>
  <c r="A12" i="1"/>
  <c r="D3" i="1"/>
  <c r="D2" i="1"/>
  <c r="D7" i="1" l="1"/>
  <c r="E7" i="1" s="1"/>
  <c r="F8" i="1"/>
  <c r="D8" i="1"/>
  <c r="E8" i="1" s="1"/>
  <c r="H8" i="1"/>
  <c r="H7" i="1"/>
  <c r="F6" i="1"/>
  <c r="D4" i="1"/>
  <c r="E4" i="1" s="1"/>
  <c r="G8" i="1" l="1"/>
  <c r="G7" i="1"/>
  <c r="H6" i="1"/>
  <c r="G6" i="1"/>
</calcChain>
</file>

<file path=xl/sharedStrings.xml><?xml version="1.0" encoding="utf-8"?>
<sst xmlns="http://schemas.openxmlformats.org/spreadsheetml/2006/main" count="20" uniqueCount="20">
  <si>
    <t>Name</t>
  </si>
  <si>
    <t>CSI0_D0</t>
  </si>
  <si>
    <t>CSI0_D1</t>
  </si>
  <si>
    <t>CSI0_CLK</t>
  </si>
  <si>
    <t>Length N (mm)</t>
  </si>
  <si>
    <t>Length P (mm)</t>
  </si>
  <si>
    <t>Conversion Factor (ps / mm)</t>
  </si>
  <si>
    <t>er</t>
  </si>
  <si>
    <t>Comments</t>
  </si>
  <si>
    <t>Need to add 1.6 * 2 for the vias?</t>
  </si>
  <si>
    <t>CSI2_D0</t>
  </si>
  <si>
    <t>CSI2_D1</t>
  </si>
  <si>
    <t>CSI2_CLK</t>
  </si>
  <si>
    <t>Difference (mm)</t>
  </si>
  <si>
    <t>Intra-Pair Skew (ps)</t>
  </si>
  <si>
    <t>Average Length</t>
  </si>
  <si>
    <t>Inter-Pair Skew 1 (ps)</t>
  </si>
  <si>
    <t>Inter-Pair Skew 2 (ps)</t>
  </si>
  <si>
    <t>Reference for t_pd:</t>
  </si>
  <si>
    <t>https://www.analog.com/media/en/training-seminars/tutorials/MT-094.pdf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</si>
</sst>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040D-45E4-44D3-A53B-727D07081F85}">
  <dimension ref="A1:I13"/>
  <sheetViews>
    <sheetView tabSelected="1" topLeftCell="C1" zoomScale="115" zoomScaleNormal="115" workbookViewId="0">
      <selection activeCell="H5" sqref="H5"/>
    </sheetView>
  </sheetViews>
  <sheetFormatPr defaultRowHeight="14.4" x14ac:dyDescent="0.3"/>
  <cols>
    <col min="1" max="1" width="24.77734375" bestFit="1" customWidth="1"/>
    <col min="2" max="2" width="13.44140625" bestFit="1" customWidth="1"/>
    <col min="3" max="3" width="13.21875" bestFit="1" customWidth="1"/>
    <col min="4" max="4" width="14.6640625" bestFit="1" customWidth="1"/>
    <col min="5" max="5" width="17.21875" bestFit="1" customWidth="1"/>
    <col min="6" max="6" width="13.88671875" bestFit="1" customWidth="1"/>
    <col min="7" max="7" width="20" bestFit="1" customWidth="1"/>
    <col min="8" max="8" width="18.88671875" bestFit="1" customWidth="1"/>
  </cols>
  <sheetData>
    <row r="1" spans="1:9" x14ac:dyDescent="0.3">
      <c r="A1" t="s">
        <v>0</v>
      </c>
      <c r="B1" t="s">
        <v>4</v>
      </c>
      <c r="C1" t="s">
        <v>5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8</v>
      </c>
    </row>
    <row r="2" spans="1:9" x14ac:dyDescent="0.3">
      <c r="A2" t="s">
        <v>1</v>
      </c>
      <c r="B2">
        <v>20.931000000000001</v>
      </c>
      <c r="C2">
        <v>21.667000000000002</v>
      </c>
      <c r="D2">
        <f>ABS(B2-C2)</f>
        <v>0.73600000000000065</v>
      </c>
      <c r="E2">
        <f>D2*$A$12</f>
        <v>4.0529132279548374</v>
      </c>
      <c r="F2">
        <f>(B2+C2)/2</f>
        <v>21.298999999999999</v>
      </c>
      <c r="G2">
        <f>ABS(F2-F3)*$A$12</f>
        <v>0.28084045465448959</v>
      </c>
      <c r="H2">
        <f>ABS(F2-F4)*$A$12</f>
        <v>0.75166121686934972</v>
      </c>
    </row>
    <row r="3" spans="1:9" x14ac:dyDescent="0.3">
      <c r="A3" t="s">
        <v>2</v>
      </c>
      <c r="B3">
        <v>20.977</v>
      </c>
      <c r="C3">
        <v>21.722999999999999</v>
      </c>
      <c r="D3">
        <f t="shared" ref="D3:D4" si="0">ABS(B3-C3)</f>
        <v>0.74599999999999866</v>
      </c>
      <c r="E3">
        <f t="shared" ref="E3:E8" si="1">D3*$A$12</f>
        <v>4.1079799837694297</v>
      </c>
      <c r="F3">
        <f>(B3+C3)/2</f>
        <v>21.35</v>
      </c>
      <c r="G3">
        <f>ABS(F3-F2)*$A$12</f>
        <v>0.28084045465448959</v>
      </c>
      <c r="H3">
        <f>ABS(F3-F4)*$A$12</f>
        <v>1.0325016715238393</v>
      </c>
    </row>
    <row r="4" spans="1:9" x14ac:dyDescent="0.3">
      <c r="A4" t="s">
        <v>3</v>
      </c>
      <c r="B4">
        <f>17.714 + 2*1.6</f>
        <v>20.913999999999998</v>
      </c>
      <c r="C4">
        <f xml:space="preserve"> 18.211 + 2*1.6</f>
        <v>21.410999999999998</v>
      </c>
      <c r="D4">
        <f t="shared" si="0"/>
        <v>0.49699999999999989</v>
      </c>
      <c r="E4">
        <f t="shared" si="1"/>
        <v>2.7368177639858042</v>
      </c>
      <c r="F4">
        <f>(B4+C4)/2</f>
        <v>21.162499999999998</v>
      </c>
      <c r="G4">
        <f>ABS(F4-F2)*$A$12</f>
        <v>0.75166121686934972</v>
      </c>
      <c r="H4">
        <f>ABS(F4-F3)*$A$12</f>
        <v>1.0325016715238393</v>
      </c>
      <c r="I4" t="s">
        <v>9</v>
      </c>
    </row>
    <row r="6" spans="1:9" x14ac:dyDescent="0.3">
      <c r="A6" t="s">
        <v>10</v>
      </c>
      <c r="B6">
        <f xml:space="preserve"> 23.873 + 1.6</f>
        <v>25.473000000000003</v>
      </c>
      <c r="C6">
        <f xml:space="preserve"> 24.122 + 1.6</f>
        <v>25.722000000000001</v>
      </c>
      <c r="D6">
        <f t="shared" ref="D6:D8" si="2">ABS(B6-C6)</f>
        <v>0.24899999999999878</v>
      </c>
      <c r="E6">
        <f t="shared" si="1"/>
        <v>1.371162219783626</v>
      </c>
      <c r="F6">
        <f>(B6+C6)/2</f>
        <v>25.597500000000004</v>
      </c>
      <c r="G6">
        <f>ABS(F6-F7)*$A$12</f>
        <v>0</v>
      </c>
      <c r="H6">
        <f>ABS(F6-F8)*$A$12</f>
        <v>1.5501291761811014</v>
      </c>
    </row>
    <row r="7" spans="1:9" x14ac:dyDescent="0.3">
      <c r="A7" t="s">
        <v>11</v>
      </c>
      <c r="B7">
        <f xml:space="preserve"> 23.873 + 1.6</f>
        <v>25.473000000000003</v>
      </c>
      <c r="C7">
        <f xml:space="preserve"> 24.122 + 1.6</f>
        <v>25.722000000000001</v>
      </c>
      <c r="D7">
        <f t="shared" si="2"/>
        <v>0.24899999999999878</v>
      </c>
      <c r="E7">
        <f t="shared" si="1"/>
        <v>1.371162219783626</v>
      </c>
      <c r="F7">
        <f>(B7+C7)/2</f>
        <v>25.597500000000004</v>
      </c>
      <c r="G7">
        <f>ABS(F7-F6)*$A$12</f>
        <v>0</v>
      </c>
      <c r="H7">
        <f>ABS(F7-F8)*$A$12</f>
        <v>1.5501291761811014</v>
      </c>
    </row>
    <row r="8" spans="1:9" x14ac:dyDescent="0.3">
      <c r="A8" t="s">
        <v>12</v>
      </c>
      <c r="B8">
        <f xml:space="preserve"> 23.343 + 1.6</f>
        <v>24.943000000000001</v>
      </c>
      <c r="C8">
        <f xml:space="preserve"> 24.089 + 1.6</f>
        <v>25.689</v>
      </c>
      <c r="D8">
        <f t="shared" si="2"/>
        <v>0.74599999999999866</v>
      </c>
      <c r="E8">
        <f t="shared" si="1"/>
        <v>4.1079799837694297</v>
      </c>
      <c r="F8">
        <f>(B8+C8)/2</f>
        <v>25.316000000000003</v>
      </c>
      <c r="G8">
        <f>ABS(F8-F6)*$A$12</f>
        <v>1.5501291761811014</v>
      </c>
      <c r="H8">
        <f>ABS(F8-F7)*$A$12</f>
        <v>1.5501291761811014</v>
      </c>
    </row>
    <row r="11" spans="1:9" x14ac:dyDescent="0.3">
      <c r="A11" t="s">
        <v>6</v>
      </c>
      <c r="B11" t="s">
        <v>7</v>
      </c>
    </row>
    <row r="12" spans="1:9" x14ac:dyDescent="0.3">
      <c r="A12">
        <f xml:space="preserve"> (85*SQRT(0.475*B12 + 0.67))/25.4</f>
        <v>5.5066755814603718</v>
      </c>
      <c r="B12">
        <v>4.29</v>
      </c>
    </row>
    <row r="13" spans="1:9" x14ac:dyDescent="0.3">
      <c r="A13" t="s">
        <v>18</v>
      </c>
      <c r="B13" t="s">
        <v>19</v>
      </c>
    </row>
  </sheetData>
  <conditionalFormatting sqref="E6:E8">
    <cfRule type="cellIs" dxfId="7" priority="8" operator="lessThan">
      <formula>1</formula>
    </cfRule>
    <cfRule type="cellIs" dxfId="6" priority="7" operator="greaterThan">
      <formula>1</formula>
    </cfRule>
  </conditionalFormatting>
  <conditionalFormatting sqref="E2:E4">
    <cfRule type="cellIs" dxfId="5" priority="6" operator="greaterThan">
      <formula>1</formula>
    </cfRule>
    <cfRule type="cellIs" dxfId="4" priority="5" operator="lessThan">
      <formula>1</formula>
    </cfRule>
  </conditionalFormatting>
  <conditionalFormatting sqref="G2:H4">
    <cfRule type="cellIs" dxfId="3" priority="4" operator="greaterThan">
      <formula>5</formula>
    </cfRule>
    <cfRule type="cellIs" dxfId="2" priority="3" operator="lessThan">
      <formula>5</formula>
    </cfRule>
  </conditionalFormatting>
  <conditionalFormatting sqref="G6:H8">
    <cfRule type="cellIs" dxfId="1" priority="2" operator="greaterThan">
      <formula>5</formula>
    </cfRule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Yoon</dc:creator>
  <cp:lastModifiedBy>Joshua Yoon</cp:lastModifiedBy>
  <dcterms:created xsi:type="dcterms:W3CDTF">2021-06-17T04:23:24Z</dcterms:created>
  <dcterms:modified xsi:type="dcterms:W3CDTF">2021-06-22T19:17:28Z</dcterms:modified>
</cp:coreProperties>
</file>